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dsoriano\Desktop\DIANA SORIANO\INEC SEGUNDO SEMESTRE 2020\REPORTE CPCCS\"/>
    </mc:Choice>
  </mc:AlternateContent>
  <workbookProtection workbookAlgorithmName="SHA-512" workbookHashValue="ac+5t/LRJ0R2nEWLpKtT7L+eqTka4O2fMYD3sk1YD2doJjPfJo0xQDIlrlxD5W/MHKUifSRBwVB6PElA7NXuAg==" workbookSaltValue="ZTqOJVTHH2HscFBBhfZS6A==" workbookSpinCount="100000" lockStructure="1"/>
  <bookViews>
    <workbookView xWindow="0" yWindow="0" windowWidth="20490" windowHeight="7620" tabRatio="768"/>
  </bookViews>
  <sheets>
    <sheet name="PAUTA CONSOLIDADA" sheetId="83" r:id="rId1"/>
    <sheet name="A. CARTOGRÁFICA RADIO NACIONAL" sheetId="72" r:id="rId2"/>
    <sheet name="CENSO EXP. TELEVISIÓN LOCAL" sheetId="80" r:id="rId3"/>
    <sheet name="PAUTA RADIO LOCAL " sheetId="81" r:id="rId4"/>
    <sheet name="PAUTA PRENSA LOCAL " sheetId="82" r:id="rId5"/>
    <sheet name="COBERTURA DE RADIO" sheetId="76" state="hidden" r:id="rId6"/>
    <sheet name="PLAN DE CINES" sheetId="75" state="hidden" r:id="rId7"/>
    <sheet name="RADIO DIC" sheetId="73" state="hidden" r:id="rId8"/>
    <sheet name="RADIO LOCAL " sheetId="68" state="hidden" r:id="rId9"/>
    <sheet name="FLOW" sheetId="50"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a" localSheetId="1">'[1]#G.O.'!#REF!</definedName>
    <definedName name="\a" localSheetId="2">'[1]#G.O.'!#REF!</definedName>
    <definedName name="\a" localSheetId="5">'[1]#G.O.'!#REF!</definedName>
    <definedName name="\a" localSheetId="3">'[1]#G.O.'!#REF!</definedName>
    <definedName name="\a" localSheetId="7">'[1]#G.O.'!#REF!</definedName>
    <definedName name="\a" localSheetId="8">'[1]#G.O.'!#REF!</definedName>
    <definedName name="\a">'[1]#G.O.'!#REF!</definedName>
    <definedName name="\b" localSheetId="1">'[1]#G.O.'!#REF!</definedName>
    <definedName name="\b" localSheetId="2">'[1]#G.O.'!#REF!</definedName>
    <definedName name="\b" localSheetId="5">'[1]#G.O.'!#REF!</definedName>
    <definedName name="\b" localSheetId="3">'[1]#G.O.'!#REF!</definedName>
    <definedName name="\b" localSheetId="7">'[1]#G.O.'!#REF!</definedName>
    <definedName name="\b" localSheetId="8">'[1]#G.O.'!#REF!</definedName>
    <definedName name="\b">'[1]#G.O.'!#REF!</definedName>
    <definedName name="\c" localSheetId="1">'[1]#G.O.'!#REF!</definedName>
    <definedName name="\c" localSheetId="2">'[1]#G.O.'!#REF!</definedName>
    <definedName name="\c" localSheetId="5">'[1]#G.O.'!#REF!</definedName>
    <definedName name="\c" localSheetId="3">'[1]#G.O.'!#REF!</definedName>
    <definedName name="\c" localSheetId="7">'[1]#G.O.'!#REF!</definedName>
    <definedName name="\c" localSheetId="8">'[1]#G.O.'!#REF!</definedName>
    <definedName name="\c">'[1]#G.O.'!#REF!</definedName>
    <definedName name="\d" localSheetId="1">'[1]#G.O.'!#REF!</definedName>
    <definedName name="\d" localSheetId="2">'[1]#G.O.'!#REF!</definedName>
    <definedName name="\d" localSheetId="5">'[1]#G.O.'!#REF!</definedName>
    <definedName name="\d" localSheetId="3">'[1]#G.O.'!#REF!</definedName>
    <definedName name="\d" localSheetId="7">'[1]#G.O.'!#REF!</definedName>
    <definedName name="\d" localSheetId="8">'[1]#G.O.'!#REF!</definedName>
    <definedName name="\d">'[1]#G.O.'!#REF!</definedName>
    <definedName name="\e" localSheetId="1">'[1]#G.O.'!#REF!</definedName>
    <definedName name="\e" localSheetId="2">'[1]#G.O.'!#REF!</definedName>
    <definedName name="\e" localSheetId="5">'[1]#G.O.'!#REF!</definedName>
    <definedName name="\e" localSheetId="3">'[1]#G.O.'!#REF!</definedName>
    <definedName name="\e" localSheetId="7">'[1]#G.O.'!#REF!</definedName>
    <definedName name="\e" localSheetId="8">'[1]#G.O.'!#REF!</definedName>
    <definedName name="\e">'[1]#G.O.'!#REF!</definedName>
    <definedName name="\f" localSheetId="1">'[1]#G.O.'!#REF!</definedName>
    <definedName name="\f" localSheetId="2">'[1]#G.O.'!#REF!</definedName>
    <definedName name="\f" localSheetId="5">'[1]#G.O.'!#REF!</definedName>
    <definedName name="\f" localSheetId="3">'[1]#G.O.'!#REF!</definedName>
    <definedName name="\f" localSheetId="7">'[1]#G.O.'!#REF!</definedName>
    <definedName name="\f" localSheetId="8">'[1]#G.O.'!#REF!</definedName>
    <definedName name="\f">'[1]#G.O.'!#REF!</definedName>
    <definedName name="\g" localSheetId="1">'[1]#G.O.'!#REF!</definedName>
    <definedName name="\g" localSheetId="2">'[1]#G.O.'!#REF!</definedName>
    <definedName name="\g" localSheetId="5">'[1]#G.O.'!#REF!</definedName>
    <definedName name="\g" localSheetId="3">'[1]#G.O.'!#REF!</definedName>
    <definedName name="\g" localSheetId="7">'[1]#G.O.'!#REF!</definedName>
    <definedName name="\g" localSheetId="8">'[1]#G.O.'!#REF!</definedName>
    <definedName name="\g">'[1]#G.O.'!#REF!</definedName>
    <definedName name="\h" localSheetId="1">'[1]#G.O.'!#REF!</definedName>
    <definedName name="\h" localSheetId="2">'[1]#G.O.'!#REF!</definedName>
    <definedName name="\h" localSheetId="5">'[1]#G.O.'!#REF!</definedName>
    <definedName name="\h" localSheetId="3">'[1]#G.O.'!#REF!</definedName>
    <definedName name="\h" localSheetId="7">'[1]#G.O.'!#REF!</definedName>
    <definedName name="\h" localSheetId="8">'[1]#G.O.'!#REF!</definedName>
    <definedName name="\h">'[1]#G.O.'!#REF!</definedName>
    <definedName name="\i" localSheetId="1">'[1]#G.O.'!#REF!</definedName>
    <definedName name="\i" localSheetId="2">'[1]#G.O.'!#REF!</definedName>
    <definedName name="\i" localSheetId="5">'[1]#G.O.'!#REF!</definedName>
    <definedName name="\i" localSheetId="3">'[1]#G.O.'!#REF!</definedName>
    <definedName name="\i" localSheetId="7">'[1]#G.O.'!#REF!</definedName>
    <definedName name="\i" localSheetId="8">'[1]#G.O.'!#REF!</definedName>
    <definedName name="\i">'[1]#G.O.'!#REF!</definedName>
    <definedName name="\j" localSheetId="1">'[1]#G.O.'!#REF!</definedName>
    <definedName name="\j" localSheetId="2">'[1]#G.O.'!#REF!</definedName>
    <definedName name="\j" localSheetId="5">'[1]#G.O.'!#REF!</definedName>
    <definedName name="\j" localSheetId="3">'[1]#G.O.'!#REF!</definedName>
    <definedName name="\j" localSheetId="7">'[1]#G.O.'!#REF!</definedName>
    <definedName name="\j" localSheetId="8">'[1]#G.O.'!#REF!</definedName>
    <definedName name="\j">'[1]#G.O.'!#REF!</definedName>
    <definedName name="\k" localSheetId="1">'[1]#G.O.'!#REF!</definedName>
    <definedName name="\k" localSheetId="2">'[1]#G.O.'!#REF!</definedName>
    <definedName name="\k" localSheetId="5">'[1]#G.O.'!#REF!</definedName>
    <definedName name="\k" localSheetId="3">'[1]#G.O.'!#REF!</definedName>
    <definedName name="\k" localSheetId="7">'[1]#G.O.'!#REF!</definedName>
    <definedName name="\k" localSheetId="8">'[1]#G.O.'!#REF!</definedName>
    <definedName name="\k">'[1]#G.O.'!#REF!</definedName>
    <definedName name="\l" localSheetId="1">'[1]#G.O.'!#REF!</definedName>
    <definedName name="\l" localSheetId="2">'[1]#G.O.'!#REF!</definedName>
    <definedName name="\l" localSheetId="5">'[1]#G.O.'!#REF!</definedName>
    <definedName name="\l" localSheetId="3">'[1]#G.O.'!#REF!</definedName>
    <definedName name="\l" localSheetId="7">'[1]#G.O.'!#REF!</definedName>
    <definedName name="\l" localSheetId="8">'[1]#G.O.'!#REF!</definedName>
    <definedName name="\l">'[1]#G.O.'!#REF!</definedName>
    <definedName name="\m" localSheetId="1">'[1]#G.O.'!#REF!</definedName>
    <definedName name="\m" localSheetId="2">'[1]#G.O.'!#REF!</definedName>
    <definedName name="\m" localSheetId="5">'[1]#G.O.'!#REF!</definedName>
    <definedName name="\m" localSheetId="3">'[1]#G.O.'!#REF!</definedName>
    <definedName name="\m" localSheetId="7">'[1]#G.O.'!#REF!</definedName>
    <definedName name="\m" localSheetId="8">'[1]#G.O.'!#REF!</definedName>
    <definedName name="\m">'[1]#G.O.'!#REF!</definedName>
    <definedName name="\n" localSheetId="1">'[1]#G.O.'!#REF!</definedName>
    <definedName name="\n" localSheetId="2">'[1]#G.O.'!#REF!</definedName>
    <definedName name="\n" localSheetId="5">'[1]#G.O.'!#REF!</definedName>
    <definedName name="\n" localSheetId="3">'[1]#G.O.'!#REF!</definedName>
    <definedName name="\n" localSheetId="7">'[1]#G.O.'!#REF!</definedName>
    <definedName name="\n" localSheetId="8">'[1]#G.O.'!#REF!</definedName>
    <definedName name="\n">'[1]#G.O.'!#REF!</definedName>
    <definedName name="\o" localSheetId="1">'[1]#G.O.'!#REF!</definedName>
    <definedName name="\o" localSheetId="2">'[1]#G.O.'!#REF!</definedName>
    <definedName name="\o" localSheetId="5">'[1]#G.O.'!#REF!</definedName>
    <definedName name="\o" localSheetId="3">'[1]#G.O.'!#REF!</definedName>
    <definedName name="\o" localSheetId="7">'[1]#G.O.'!#REF!</definedName>
    <definedName name="\o" localSheetId="8">'[1]#G.O.'!#REF!</definedName>
    <definedName name="\o">'[1]#G.O.'!#REF!</definedName>
    <definedName name="\p" localSheetId="1">'[1]#G.O.'!#REF!</definedName>
    <definedName name="\p" localSheetId="2">'[1]#G.O.'!#REF!</definedName>
    <definedName name="\p" localSheetId="5">'[1]#G.O.'!#REF!</definedName>
    <definedName name="\p" localSheetId="3">'[1]#G.O.'!#REF!</definedName>
    <definedName name="\p" localSheetId="7">'[1]#G.O.'!#REF!</definedName>
    <definedName name="\p" localSheetId="8">'[1]#G.O.'!#REF!</definedName>
    <definedName name="\p">'[1]#G.O.'!#REF!</definedName>
    <definedName name="\q" localSheetId="1">'[1]#G.O.'!#REF!</definedName>
    <definedName name="\q" localSheetId="2">'[1]#G.O.'!#REF!</definedName>
    <definedName name="\q" localSheetId="5">'[1]#G.O.'!#REF!</definedName>
    <definedName name="\q" localSheetId="3">'[1]#G.O.'!#REF!</definedName>
    <definedName name="\q" localSheetId="7">'[1]#G.O.'!#REF!</definedName>
    <definedName name="\q" localSheetId="8">'[1]#G.O.'!#REF!</definedName>
    <definedName name="\q">'[1]#G.O.'!#REF!</definedName>
    <definedName name="\r" localSheetId="1">'[1]#G.O.'!#REF!</definedName>
    <definedName name="\r" localSheetId="2">'[1]#G.O.'!#REF!</definedName>
    <definedName name="\r" localSheetId="5">'[1]#G.O.'!#REF!</definedName>
    <definedName name="\r" localSheetId="3">'[1]#G.O.'!#REF!</definedName>
    <definedName name="\r" localSheetId="7">'[1]#G.O.'!#REF!</definedName>
    <definedName name="\r" localSheetId="8">'[1]#G.O.'!#REF!</definedName>
    <definedName name="\r">'[1]#G.O.'!#REF!</definedName>
    <definedName name="\s" localSheetId="1">'[1]#G.O.'!#REF!</definedName>
    <definedName name="\s" localSheetId="2">'[1]#G.O.'!#REF!</definedName>
    <definedName name="\s" localSheetId="5">'[1]#G.O.'!#REF!</definedName>
    <definedName name="\s" localSheetId="3">'[1]#G.O.'!#REF!</definedName>
    <definedName name="\s" localSheetId="7">'[1]#G.O.'!#REF!</definedName>
    <definedName name="\s" localSheetId="8">'[1]#G.O.'!#REF!</definedName>
    <definedName name="\s">'[1]#G.O.'!#REF!</definedName>
    <definedName name="\t" localSheetId="1">'[1]#G.O.'!#REF!</definedName>
    <definedName name="\t" localSheetId="2">'[1]#G.O.'!#REF!</definedName>
    <definedName name="\t" localSheetId="5">'[1]#G.O.'!#REF!</definedName>
    <definedName name="\t" localSheetId="3">'[1]#G.O.'!#REF!</definedName>
    <definedName name="\t" localSheetId="7">'[1]#G.O.'!#REF!</definedName>
    <definedName name="\t" localSheetId="8">'[1]#G.O.'!#REF!</definedName>
    <definedName name="\t">'[1]#G.O.'!#REF!</definedName>
    <definedName name="\u" localSheetId="1">'[1]#G.O.'!#REF!</definedName>
    <definedName name="\u" localSheetId="2">'[1]#G.O.'!#REF!</definedName>
    <definedName name="\u" localSheetId="5">'[1]#G.O.'!#REF!</definedName>
    <definedName name="\u" localSheetId="3">'[1]#G.O.'!#REF!</definedName>
    <definedName name="\u" localSheetId="7">'[1]#G.O.'!#REF!</definedName>
    <definedName name="\u" localSheetId="8">'[1]#G.O.'!#REF!</definedName>
    <definedName name="\u">'[1]#G.O.'!#REF!</definedName>
    <definedName name="\v" localSheetId="1">'[1]#G.O.'!#REF!</definedName>
    <definedName name="\v" localSheetId="2">'[1]#G.O.'!#REF!</definedName>
    <definedName name="\v" localSheetId="5">'[1]#G.O.'!#REF!</definedName>
    <definedName name="\v" localSheetId="3">'[1]#G.O.'!#REF!</definedName>
    <definedName name="\v" localSheetId="7">'[1]#G.O.'!#REF!</definedName>
    <definedName name="\v" localSheetId="8">'[1]#G.O.'!#REF!</definedName>
    <definedName name="\v">'[1]#G.O.'!#REF!</definedName>
    <definedName name="\w" localSheetId="1">'[1]#G.O.'!#REF!</definedName>
    <definedName name="\w" localSheetId="2">'[1]#G.O.'!#REF!</definedName>
    <definedName name="\w" localSheetId="5">'[1]#G.O.'!#REF!</definedName>
    <definedName name="\w" localSheetId="3">'[1]#G.O.'!#REF!</definedName>
    <definedName name="\w" localSheetId="7">'[1]#G.O.'!#REF!</definedName>
    <definedName name="\w" localSheetId="8">'[1]#G.O.'!#REF!</definedName>
    <definedName name="\w">'[1]#G.O.'!#REF!</definedName>
    <definedName name="\x" localSheetId="1">'[1]#G.O.'!#REF!</definedName>
    <definedName name="\x" localSheetId="2">'[1]#G.O.'!#REF!</definedName>
    <definedName name="\x" localSheetId="5">'[1]#G.O.'!#REF!</definedName>
    <definedName name="\x" localSheetId="3">'[1]#G.O.'!#REF!</definedName>
    <definedName name="\x" localSheetId="7">'[1]#G.O.'!#REF!</definedName>
    <definedName name="\x" localSheetId="8">'[1]#G.O.'!#REF!</definedName>
    <definedName name="\x">'[1]#G.O.'!#REF!</definedName>
    <definedName name="\z" localSheetId="1">'[1]#G.O.'!#REF!</definedName>
    <definedName name="\z" localSheetId="2">'[1]#G.O.'!#REF!</definedName>
    <definedName name="\z" localSheetId="5">'[1]#G.O.'!#REF!</definedName>
    <definedName name="\z" localSheetId="3">'[1]#G.O.'!#REF!</definedName>
    <definedName name="\z" localSheetId="7">'[1]#G.O.'!#REF!</definedName>
    <definedName name="\z" localSheetId="8">'[1]#G.O.'!#REF!</definedName>
    <definedName name="\z">'[1]#G.O.'!#REF!</definedName>
    <definedName name="__________________________GYE1" localSheetId="2">#REF!</definedName>
    <definedName name="__________________________GYE1" localSheetId="9">#REF!</definedName>
    <definedName name="__________________________GYE1" localSheetId="3">#REF!</definedName>
    <definedName name="__________________________GYE1">#REF!</definedName>
    <definedName name="__________________________UIO1" localSheetId="2">#REF!</definedName>
    <definedName name="__________________________UIO1" localSheetId="9">#REF!</definedName>
    <definedName name="__________________________UIO1" localSheetId="3">#REF!</definedName>
    <definedName name="__________________________UIO1">#REF!</definedName>
    <definedName name="_________________________GYE1" localSheetId="2">#REF!</definedName>
    <definedName name="_________________________GYE1" localSheetId="9">#REF!</definedName>
    <definedName name="_________________________GYE1" localSheetId="3">#REF!</definedName>
    <definedName name="_________________________GYE1">#REF!</definedName>
    <definedName name="_________________________UIO1" localSheetId="2">#REF!</definedName>
    <definedName name="_________________________UIO1" localSheetId="9">#REF!</definedName>
    <definedName name="_________________________UIO1" localSheetId="3">#REF!</definedName>
    <definedName name="_________________________UIO1">#REF!</definedName>
    <definedName name="________________________GYE1" localSheetId="2">#REF!</definedName>
    <definedName name="________________________GYE1" localSheetId="9">#REF!</definedName>
    <definedName name="________________________GYE1" localSheetId="3">#REF!</definedName>
    <definedName name="________________________GYE1">#REF!</definedName>
    <definedName name="________________________UIO1" localSheetId="2">#REF!</definedName>
    <definedName name="________________________UIO1" localSheetId="9">#REF!</definedName>
    <definedName name="________________________UIO1" localSheetId="3">#REF!</definedName>
    <definedName name="________________________UIO1">#REF!</definedName>
    <definedName name="_______________________GYE1" localSheetId="2">#REF!</definedName>
    <definedName name="_______________________GYE1" localSheetId="9">#REF!</definedName>
    <definedName name="_______________________GYE1" localSheetId="3">#REF!</definedName>
    <definedName name="_______________________GYE1">#REF!</definedName>
    <definedName name="_______________________UIO1" localSheetId="2">#REF!</definedName>
    <definedName name="_______________________UIO1" localSheetId="9">#REF!</definedName>
    <definedName name="_______________________UIO1" localSheetId="3">#REF!</definedName>
    <definedName name="_______________________UIO1">#REF!</definedName>
    <definedName name="______________________GYE1" localSheetId="2">#REF!</definedName>
    <definedName name="______________________GYE1" localSheetId="9">#REF!</definedName>
    <definedName name="______________________GYE1" localSheetId="3">#REF!</definedName>
    <definedName name="______________________GYE1">#REF!</definedName>
    <definedName name="______________________UIO1" localSheetId="2">#REF!</definedName>
    <definedName name="______________________UIO1" localSheetId="9">#REF!</definedName>
    <definedName name="______________________UIO1" localSheetId="3">#REF!</definedName>
    <definedName name="______________________UIO1">#REF!</definedName>
    <definedName name="_____________________GYE1" localSheetId="2">#REF!</definedName>
    <definedName name="_____________________GYE1" localSheetId="9">#REF!</definedName>
    <definedName name="_____________________GYE1" localSheetId="3">#REF!</definedName>
    <definedName name="_____________________GYE1">#REF!</definedName>
    <definedName name="_____________________UIO1" localSheetId="2">#REF!</definedName>
    <definedName name="_____________________UIO1" localSheetId="9">#REF!</definedName>
    <definedName name="_____________________UIO1" localSheetId="3">#REF!</definedName>
    <definedName name="_____________________UIO1">#REF!</definedName>
    <definedName name="____________________GYE1" localSheetId="2">#REF!</definedName>
    <definedName name="____________________GYE1" localSheetId="9">#REF!</definedName>
    <definedName name="____________________GYE1" localSheetId="3">#REF!</definedName>
    <definedName name="____________________GYE1">#REF!</definedName>
    <definedName name="____________________gye2" localSheetId="2">#REF!</definedName>
    <definedName name="____________________gye2" localSheetId="9">#REF!</definedName>
    <definedName name="____________________gye2" localSheetId="3">#REF!</definedName>
    <definedName name="____________________gye2">#REF!</definedName>
    <definedName name="____________________MUJ2637">[2]MUJ2637!$A$6:$M$235</definedName>
    <definedName name="____________________rtt5">'[3]A&amp;F MAN 2DO'!$B$60:$AC$90</definedName>
    <definedName name="____________________UIO1" localSheetId="2">#REF!</definedName>
    <definedName name="____________________UIO1" localSheetId="9">#REF!</definedName>
    <definedName name="____________________UIO1" localSheetId="3">#REF!</definedName>
    <definedName name="____________________UIO1">#REF!</definedName>
    <definedName name="___________________GYE1" localSheetId="2">#REF!</definedName>
    <definedName name="___________________GYE1" localSheetId="9">#REF!</definedName>
    <definedName name="___________________GYE1" localSheetId="3">#REF!</definedName>
    <definedName name="___________________GYE1">#REF!</definedName>
    <definedName name="___________________gye2" localSheetId="2">#REF!</definedName>
    <definedName name="___________________gye2" localSheetId="9">#REF!</definedName>
    <definedName name="___________________gye2" localSheetId="3">#REF!</definedName>
    <definedName name="___________________gye2">#REF!</definedName>
    <definedName name="___________________MUJ2637">[2]MUJ2637!$A$6:$M$235</definedName>
    <definedName name="___________________rtt5">'[3]A&amp;F MAN 2DO'!$B$60:$AC$90</definedName>
    <definedName name="___________________UIO1" localSheetId="2">#REF!</definedName>
    <definedName name="___________________UIO1" localSheetId="9">#REF!</definedName>
    <definedName name="___________________UIO1" localSheetId="3">#REF!</definedName>
    <definedName name="___________________UIO1">#REF!</definedName>
    <definedName name="__________________GYE1" localSheetId="2">#REF!</definedName>
    <definedName name="__________________GYE1" localSheetId="9">#REF!</definedName>
    <definedName name="__________________GYE1" localSheetId="3">#REF!</definedName>
    <definedName name="__________________GYE1">#REF!</definedName>
    <definedName name="__________________gye2" localSheetId="2">#REF!</definedName>
    <definedName name="__________________gye2" localSheetId="9">#REF!</definedName>
    <definedName name="__________________gye2" localSheetId="3">#REF!</definedName>
    <definedName name="__________________gye2">#REF!</definedName>
    <definedName name="__________________MUJ2637">[2]MUJ2637!$A$6:$M$235</definedName>
    <definedName name="__________________rtt5">'[3]A&amp;F MAN 2DO'!$B$60:$AC$90</definedName>
    <definedName name="__________________UIO1" localSheetId="2">#REF!</definedName>
    <definedName name="__________________UIO1" localSheetId="9">#REF!</definedName>
    <definedName name="__________________UIO1" localSheetId="3">#REF!</definedName>
    <definedName name="__________________UIO1">#REF!</definedName>
    <definedName name="_________________GYE1" localSheetId="2">#REF!</definedName>
    <definedName name="_________________GYE1" localSheetId="9">#REF!</definedName>
    <definedName name="_________________GYE1" localSheetId="3">#REF!</definedName>
    <definedName name="_________________GYE1">#REF!</definedName>
    <definedName name="_________________gye2" localSheetId="2">#REF!</definedName>
    <definedName name="_________________gye2" localSheetId="9">#REF!</definedName>
    <definedName name="_________________gye2" localSheetId="3">#REF!</definedName>
    <definedName name="_________________gye2">#REF!</definedName>
    <definedName name="_________________MUJ2637">[2]MUJ2637!$A$6:$M$235</definedName>
    <definedName name="_________________rtt5">'[3]A&amp;F MAN 2DO'!$B$60:$AC$90</definedName>
    <definedName name="_________________UIO1" localSheetId="2">#REF!</definedName>
    <definedName name="_________________UIO1" localSheetId="9">#REF!</definedName>
    <definedName name="_________________UIO1" localSheetId="3">#REF!</definedName>
    <definedName name="_________________UIO1">#REF!</definedName>
    <definedName name="________________GYE1" localSheetId="2">#REF!</definedName>
    <definedName name="________________GYE1" localSheetId="9">#REF!</definedName>
    <definedName name="________________GYE1" localSheetId="3">#REF!</definedName>
    <definedName name="________________GYE1">#REF!</definedName>
    <definedName name="________________gye2" localSheetId="2">#REF!</definedName>
    <definedName name="________________gye2" localSheetId="9">#REF!</definedName>
    <definedName name="________________gye2" localSheetId="3">#REF!</definedName>
    <definedName name="________________gye2">#REF!</definedName>
    <definedName name="________________MUJ2637">[2]MUJ2637!$A$6:$M$235</definedName>
    <definedName name="________________rtt5">'[3]A&amp;F MAN 2DO'!$B$60:$AC$90</definedName>
    <definedName name="________________UIO1" localSheetId="2">#REF!</definedName>
    <definedName name="________________UIO1" localSheetId="9">#REF!</definedName>
    <definedName name="________________UIO1" localSheetId="3">#REF!</definedName>
    <definedName name="________________UIO1">#REF!</definedName>
    <definedName name="_______________GYE1" localSheetId="2">#REF!</definedName>
    <definedName name="_______________GYE1" localSheetId="9">#REF!</definedName>
    <definedName name="_______________GYE1" localSheetId="3">#REF!</definedName>
    <definedName name="_______________GYE1">#REF!</definedName>
    <definedName name="_______________gye2" localSheetId="2">#REF!</definedName>
    <definedName name="_______________gye2" localSheetId="9">#REF!</definedName>
    <definedName name="_______________gye2" localSheetId="3">#REF!</definedName>
    <definedName name="_______________gye2">#REF!</definedName>
    <definedName name="_______________MUJ2637">[2]MUJ2637!$A$6:$M$235</definedName>
    <definedName name="_______________rtt5">'[3]A&amp;F MAN 2DO'!$B$60:$AC$90</definedName>
    <definedName name="_______________UIO1" localSheetId="2">#REF!</definedName>
    <definedName name="_______________UIO1" localSheetId="9">#REF!</definedName>
    <definedName name="_______________UIO1" localSheetId="3">#REF!</definedName>
    <definedName name="_______________UIO1">#REF!</definedName>
    <definedName name="______________GYE1" localSheetId="2">#REF!</definedName>
    <definedName name="______________GYE1" localSheetId="9">#REF!</definedName>
    <definedName name="______________GYE1" localSheetId="3">#REF!</definedName>
    <definedName name="______________GYE1">#REF!</definedName>
    <definedName name="______________gye2" localSheetId="2">#REF!</definedName>
    <definedName name="______________gye2" localSheetId="9">#REF!</definedName>
    <definedName name="______________gye2" localSheetId="3">#REF!</definedName>
    <definedName name="______________gye2">#REF!</definedName>
    <definedName name="______________MUJ2637">[2]MUJ2637!$A$6:$M$235</definedName>
    <definedName name="______________rtt5">'[3]A&amp;F MAN 2DO'!$B$60:$AC$90</definedName>
    <definedName name="______________UIO1" localSheetId="2">#REF!</definedName>
    <definedName name="______________UIO1" localSheetId="9">#REF!</definedName>
    <definedName name="______________UIO1" localSheetId="3">#REF!</definedName>
    <definedName name="______________UIO1">#REF!</definedName>
    <definedName name="_____________GYE1" localSheetId="2">#REF!</definedName>
    <definedName name="_____________GYE1" localSheetId="9">#REF!</definedName>
    <definedName name="_____________GYE1" localSheetId="3">#REF!</definedName>
    <definedName name="_____________GYE1">#REF!</definedName>
    <definedName name="_____________gye2" localSheetId="2">#REF!</definedName>
    <definedName name="_____________gye2" localSheetId="9">#REF!</definedName>
    <definedName name="_____________gye2" localSheetId="3">#REF!</definedName>
    <definedName name="_____________gye2">#REF!</definedName>
    <definedName name="_____________MUJ2637">[2]MUJ2637!$A$6:$M$235</definedName>
    <definedName name="_____________rtt5">'[3]A&amp;F MAN 2DO'!$B$60:$AC$90</definedName>
    <definedName name="_____________UIO1" localSheetId="2">#REF!</definedName>
    <definedName name="_____________UIO1" localSheetId="9">#REF!</definedName>
    <definedName name="_____________UIO1" localSheetId="3">#REF!</definedName>
    <definedName name="_____________UIO1">#REF!</definedName>
    <definedName name="____________GYE1" localSheetId="2">#REF!</definedName>
    <definedName name="____________GYE1" localSheetId="9">#REF!</definedName>
    <definedName name="____________GYE1" localSheetId="3">#REF!</definedName>
    <definedName name="____________GYE1">#REF!</definedName>
    <definedName name="____________gye2" localSheetId="2">#REF!</definedName>
    <definedName name="____________gye2" localSheetId="9">#REF!</definedName>
    <definedName name="____________gye2" localSheetId="3">#REF!</definedName>
    <definedName name="____________gye2">#REF!</definedName>
    <definedName name="____________MUJ2637">[4]MUJ2637!$A$6:$M$235</definedName>
    <definedName name="____________rtt5">'[5]A&amp;F MAN 2DO'!$B$60:$AC$90</definedName>
    <definedName name="____________UIO1" localSheetId="2">#REF!</definedName>
    <definedName name="____________UIO1" localSheetId="9">#REF!</definedName>
    <definedName name="____________UIO1" localSheetId="3">#REF!</definedName>
    <definedName name="____________UIO1">#REF!</definedName>
    <definedName name="___________GYE1" localSheetId="2">#REF!</definedName>
    <definedName name="___________GYE1" localSheetId="9">#REF!</definedName>
    <definedName name="___________GYE1" localSheetId="3">#REF!</definedName>
    <definedName name="___________GYE1">#REF!</definedName>
    <definedName name="___________gye2" localSheetId="2">#REF!</definedName>
    <definedName name="___________gye2" localSheetId="9">#REF!</definedName>
    <definedName name="___________gye2" localSheetId="3">#REF!</definedName>
    <definedName name="___________gye2">#REF!</definedName>
    <definedName name="___________MUJ2637">[4]MUJ2637!$A$6:$M$235</definedName>
    <definedName name="___________rtt5">'[5]A&amp;F MAN 2DO'!$B$60:$AC$90</definedName>
    <definedName name="___________UIO1" localSheetId="2">#REF!</definedName>
    <definedName name="___________UIO1" localSheetId="9">#REF!</definedName>
    <definedName name="___________UIO1" localSheetId="3">#REF!</definedName>
    <definedName name="___________UIO1">#REF!</definedName>
    <definedName name="__________GYE1" localSheetId="2">#REF!</definedName>
    <definedName name="__________GYE1" localSheetId="9">#REF!</definedName>
    <definedName name="__________GYE1" localSheetId="3">#REF!</definedName>
    <definedName name="__________GYE1">#REF!</definedName>
    <definedName name="__________gye2" localSheetId="2">#REF!</definedName>
    <definedName name="__________gye2" localSheetId="9">#REF!</definedName>
    <definedName name="__________gye2" localSheetId="3">#REF!</definedName>
    <definedName name="__________gye2">#REF!</definedName>
    <definedName name="__________MUJ2637">[4]MUJ2637!$A$6:$M$235</definedName>
    <definedName name="__________rtt5">'[5]A&amp;F MAN 2DO'!$B$60:$AC$90</definedName>
    <definedName name="__________UIO1" localSheetId="2">#REF!</definedName>
    <definedName name="__________UIO1" localSheetId="9">#REF!</definedName>
    <definedName name="__________UIO1" localSheetId="3">#REF!</definedName>
    <definedName name="__________UIO1">#REF!</definedName>
    <definedName name="_________GYE1" localSheetId="2">#REF!</definedName>
    <definedName name="_________GYE1" localSheetId="9">#REF!</definedName>
    <definedName name="_________GYE1" localSheetId="3">#REF!</definedName>
    <definedName name="_________GYE1">#REF!</definedName>
    <definedName name="_________gye2" localSheetId="2">#REF!</definedName>
    <definedName name="_________gye2" localSheetId="9">#REF!</definedName>
    <definedName name="_________gye2" localSheetId="3">#REF!</definedName>
    <definedName name="_________gye2">#REF!</definedName>
    <definedName name="_________MUJ2637">[4]MUJ2637!$A$6:$M$235</definedName>
    <definedName name="_________rtt5">'[5]A&amp;F MAN 2DO'!$B$60:$AC$90</definedName>
    <definedName name="_________UIO1" localSheetId="2">#REF!</definedName>
    <definedName name="_________UIO1" localSheetId="9">#REF!</definedName>
    <definedName name="_________UIO1" localSheetId="3">#REF!</definedName>
    <definedName name="_________UIO1">#REF!</definedName>
    <definedName name="________GYE1" localSheetId="2">#REF!</definedName>
    <definedName name="________GYE1" localSheetId="9">#REF!</definedName>
    <definedName name="________GYE1" localSheetId="3">#REF!</definedName>
    <definedName name="________GYE1">#REF!</definedName>
    <definedName name="________gye2" localSheetId="2">#REF!</definedName>
    <definedName name="________gye2" localSheetId="9">#REF!</definedName>
    <definedName name="________gye2" localSheetId="3">#REF!</definedName>
    <definedName name="________gye2">#REF!</definedName>
    <definedName name="________MUJ2637">[4]MUJ2637!$A$6:$M$235</definedName>
    <definedName name="________rtt5">'[5]A&amp;F MAN 2DO'!$B$60:$AC$90</definedName>
    <definedName name="________UIO1" localSheetId="2">#REF!</definedName>
    <definedName name="________UIO1" localSheetId="9">#REF!</definedName>
    <definedName name="________UIO1" localSheetId="3">#REF!</definedName>
    <definedName name="________UIO1">#REF!</definedName>
    <definedName name="_______GYE1" localSheetId="2">#REF!</definedName>
    <definedName name="_______GYE1" localSheetId="9">#REF!</definedName>
    <definedName name="_______GYE1" localSheetId="3">#REF!</definedName>
    <definedName name="_______GYE1">#REF!</definedName>
    <definedName name="_______gye2" localSheetId="2">#REF!</definedName>
    <definedName name="_______gye2" localSheetId="9">#REF!</definedName>
    <definedName name="_______gye2" localSheetId="3">#REF!</definedName>
    <definedName name="_______gye2">#REF!</definedName>
    <definedName name="_______MUJ2637">[2]MUJ2637!$A$6:$M$235</definedName>
    <definedName name="_______rtt5">'[3]A&amp;F MAN 2DO'!$B$60:$AC$90</definedName>
    <definedName name="_______UIO1" localSheetId="2">#REF!</definedName>
    <definedName name="_______UIO1" localSheetId="9">#REF!</definedName>
    <definedName name="_______UIO1" localSheetId="3">#REF!</definedName>
    <definedName name="_______UIO1">#REF!</definedName>
    <definedName name="______GYE1" localSheetId="2">#REF!</definedName>
    <definedName name="______GYE1" localSheetId="9">#REF!</definedName>
    <definedName name="______GYE1" localSheetId="3">#REF!</definedName>
    <definedName name="______GYE1">#REF!</definedName>
    <definedName name="______gye2" localSheetId="2">#REF!</definedName>
    <definedName name="______gye2" localSheetId="9">#REF!</definedName>
    <definedName name="______gye2" localSheetId="3">#REF!</definedName>
    <definedName name="______gye2">#REF!</definedName>
    <definedName name="______MUJ2637">[2]MUJ2637!$A$6:$M$235</definedName>
    <definedName name="______rtt5">'[3]A&amp;F MAN 2DO'!$B$60:$AC$90</definedName>
    <definedName name="______UIO1" localSheetId="2">#REF!</definedName>
    <definedName name="______UIO1" localSheetId="9">#REF!</definedName>
    <definedName name="______UIO1" localSheetId="3">#REF!</definedName>
    <definedName name="______UIO1">#REF!</definedName>
    <definedName name="_____ABR34" localSheetId="2">[6]PAUTA!#REF!</definedName>
    <definedName name="_____ABR34" localSheetId="3">[6]PAUTA!#REF!</definedName>
    <definedName name="_____ABR34">[6]PAUTA!#REF!</definedName>
    <definedName name="_____GYE1" localSheetId="2">#REF!</definedName>
    <definedName name="_____GYE1" localSheetId="9">#REF!</definedName>
    <definedName name="_____GYE1" localSheetId="3">#REF!</definedName>
    <definedName name="_____GYE1">#REF!</definedName>
    <definedName name="_____gye2" localSheetId="2">#REF!</definedName>
    <definedName name="_____gye2" localSheetId="9">#REF!</definedName>
    <definedName name="_____gye2" localSheetId="3">#REF!</definedName>
    <definedName name="_____gye2">#REF!</definedName>
    <definedName name="_____MUJ2637">[2]MUJ2637!$A$6:$M$235</definedName>
    <definedName name="_____rtt5">'[3]A&amp;F MAN 2DO'!$B$60:$AC$90</definedName>
    <definedName name="_____UIO1" localSheetId="2">#REF!</definedName>
    <definedName name="_____UIO1" localSheetId="9">#REF!</definedName>
    <definedName name="_____UIO1" localSheetId="3">#REF!</definedName>
    <definedName name="_____UIO1">#REF!</definedName>
    <definedName name="____aa97" localSheetId="2">#REF!</definedName>
    <definedName name="____aa97" localSheetId="9">#REF!</definedName>
    <definedName name="____aa97" localSheetId="3">#REF!</definedName>
    <definedName name="____aa97">#REF!</definedName>
    <definedName name="____ABC1" localSheetId="2">#REF!</definedName>
    <definedName name="____ABC1" localSheetId="9">#REF!</definedName>
    <definedName name="____ABC1" localSheetId="3">#REF!</definedName>
    <definedName name="____ABC1">#REF!</definedName>
    <definedName name="____ABR34" localSheetId="2">[7]PAUTA!#REF!</definedName>
    <definedName name="____ABR34" localSheetId="3">[7]PAUTA!#REF!</definedName>
    <definedName name="____ABR34">[7]PAUTA!#REF!</definedName>
    <definedName name="____GYE1" localSheetId="2">#REF!</definedName>
    <definedName name="____GYE1" localSheetId="9">#REF!</definedName>
    <definedName name="____GYE1" localSheetId="3">#REF!</definedName>
    <definedName name="____GYE1">#REF!</definedName>
    <definedName name="____gye2" localSheetId="2">#REF!</definedName>
    <definedName name="____gye2" localSheetId="9">#REF!</definedName>
    <definedName name="____gye2" localSheetId="3">#REF!</definedName>
    <definedName name="____gye2">#REF!</definedName>
    <definedName name="____MUJ2637">[2]MUJ2637!$A$6:$M$235</definedName>
    <definedName name="____r" localSheetId="2">#REF!</definedName>
    <definedName name="____r" localSheetId="9">#REF!</definedName>
    <definedName name="____r" localSheetId="3">#REF!</definedName>
    <definedName name="____r">#REF!</definedName>
    <definedName name="____rtt5">'[3]A&amp;F MAN 2DO'!$B$60:$AC$90</definedName>
    <definedName name="____UIO1" localSheetId="2">#REF!</definedName>
    <definedName name="____UIO1" localSheetId="9">#REF!</definedName>
    <definedName name="____UIO1" localSheetId="3">#REF!</definedName>
    <definedName name="____UIO1">#REF!</definedName>
    <definedName name="____UIO2">#N/A</definedName>
    <definedName name="___aa97" localSheetId="2">#REF!</definedName>
    <definedName name="___aa97" localSheetId="9">#REF!</definedName>
    <definedName name="___aa97" localSheetId="3">#REF!</definedName>
    <definedName name="___aa97">#REF!</definedName>
    <definedName name="___ABC1" localSheetId="2">#REF!</definedName>
    <definedName name="___ABC1" localSheetId="9">#REF!</definedName>
    <definedName name="___ABC1" localSheetId="3">#REF!</definedName>
    <definedName name="___ABC1">#REF!</definedName>
    <definedName name="___GYE1" localSheetId="2">#REF!</definedName>
    <definedName name="___GYE1" localSheetId="9">#REF!</definedName>
    <definedName name="___GYE1" localSheetId="3">#REF!</definedName>
    <definedName name="___GYE1">#REF!</definedName>
    <definedName name="___gye2" localSheetId="2">#REF!</definedName>
    <definedName name="___gye2" localSheetId="9">#REF!</definedName>
    <definedName name="___gye2" localSheetId="3">#REF!</definedName>
    <definedName name="___gye2">#REF!</definedName>
    <definedName name="___JOY104">'[8]Alc y Fr Nin'!$A$16:$J$295</definedName>
    <definedName name="___MUJ2637">[2]MUJ2637!$A$6:$M$235</definedName>
    <definedName name="___r" localSheetId="2">#REF!</definedName>
    <definedName name="___r" localSheetId="9">#REF!</definedName>
    <definedName name="___r" localSheetId="3">#REF!</definedName>
    <definedName name="___r">#REF!</definedName>
    <definedName name="___rtt5">'[3]A&amp;F MAN 2DO'!$B$60:$AC$90</definedName>
    <definedName name="___UIO1" localSheetId="2">#REF!</definedName>
    <definedName name="___UIO1" localSheetId="9">#REF!</definedName>
    <definedName name="___UIO1" localSheetId="3">#REF!</definedName>
    <definedName name="___UIO1">#REF!</definedName>
    <definedName name="___UIO2">#N/A</definedName>
    <definedName name="__aa97" localSheetId="2">#REF!</definedName>
    <definedName name="__aa97" localSheetId="9">#REF!</definedName>
    <definedName name="__aa97" localSheetId="3">#REF!</definedName>
    <definedName name="__aa97">#REF!</definedName>
    <definedName name="__ABC1" localSheetId="2">#REF!</definedName>
    <definedName name="__ABC1" localSheetId="9">#REF!</definedName>
    <definedName name="__ABC1" localSheetId="3">#REF!</definedName>
    <definedName name="__ABC1">#REF!</definedName>
    <definedName name="__ABR34" localSheetId="2">[7]PAUTA!#REF!</definedName>
    <definedName name="__ABR34" localSheetId="3">[7]PAUTA!#REF!</definedName>
    <definedName name="__ABR34">[7]PAUTA!#REF!</definedName>
    <definedName name="__GYE1" localSheetId="2">#REF!</definedName>
    <definedName name="__GYE1" localSheetId="9">#REF!</definedName>
    <definedName name="__GYE1" localSheetId="3">#REF!</definedName>
    <definedName name="__GYE1">#REF!</definedName>
    <definedName name="__gye2" localSheetId="2">#REF!</definedName>
    <definedName name="__gye2" localSheetId="9">#REF!</definedName>
    <definedName name="__gye2" localSheetId="3">#REF!</definedName>
    <definedName name="__gye2">#REF!</definedName>
    <definedName name="__JOY104">'[8]Alc y Fr Nin'!$A$16:$J$295</definedName>
    <definedName name="__MUJ2637">[2]MUJ2637!$A$6:$M$235</definedName>
    <definedName name="__r" localSheetId="2">#REF!</definedName>
    <definedName name="__r" localSheetId="9">#REF!</definedName>
    <definedName name="__r" localSheetId="3">#REF!</definedName>
    <definedName name="__r">#REF!</definedName>
    <definedName name="__rtt5">'[3]A&amp;F MAN 2DO'!$B$60:$AC$90</definedName>
    <definedName name="__UIO1" localSheetId="2">#REF!</definedName>
    <definedName name="__UIO1" localSheetId="9">#REF!</definedName>
    <definedName name="__UIO1" localSheetId="3">#REF!</definedName>
    <definedName name="__UIO1">#REF!</definedName>
    <definedName name="__UIO2">#N/A</definedName>
    <definedName name="_1" localSheetId="2">#REF!</definedName>
    <definedName name="_1" localSheetId="9">#REF!</definedName>
    <definedName name="_1" localSheetId="3">#REF!</definedName>
    <definedName name="_1">#REF!</definedName>
    <definedName name="_16JUL" localSheetId="2">#REF!</definedName>
    <definedName name="_16JUL" localSheetId="9">#REF!</definedName>
    <definedName name="_16JUL" localSheetId="3">#REF!</definedName>
    <definedName name="_16JUL">#REF!</definedName>
    <definedName name="_18MARZO" localSheetId="2">#REF!</definedName>
    <definedName name="_18MARZO" localSheetId="9">#REF!</definedName>
    <definedName name="_18MARZO" localSheetId="3">#REF!</definedName>
    <definedName name="_18MARZO">#REF!</definedName>
    <definedName name="_2" localSheetId="2">#REF!</definedName>
    <definedName name="_2" localSheetId="9">#REF!</definedName>
    <definedName name="_2" localSheetId="3">#REF!</definedName>
    <definedName name="_2">#REF!</definedName>
    <definedName name="_200HYU" localSheetId="2">#REF!</definedName>
    <definedName name="_200HYU" localSheetId="9">#REF!</definedName>
    <definedName name="_200HYU" localSheetId="3">#REF!</definedName>
    <definedName name="_200HYU">#REF!</definedName>
    <definedName name="_20HYU" localSheetId="2">#REF!</definedName>
    <definedName name="_20HYU" localSheetId="9">#REF!</definedName>
    <definedName name="_20HYU" localSheetId="3">#REF!</definedName>
    <definedName name="_20HYU">#REF!</definedName>
    <definedName name="_214NOV" localSheetId="2">#REF!</definedName>
    <definedName name="_214NOV" localSheetId="9">#REF!</definedName>
    <definedName name="_214NOV" localSheetId="3">#REF!</definedName>
    <definedName name="_214NOV">#REF!</definedName>
    <definedName name="_21OCT" localSheetId="2">#REF!</definedName>
    <definedName name="_21OCT" localSheetId="9">#REF!</definedName>
    <definedName name="_21OCT" localSheetId="3">#REF!</definedName>
    <definedName name="_21OCT">#REF!</definedName>
    <definedName name="_21OCT1" localSheetId="2">#REF!</definedName>
    <definedName name="_21OCT1" localSheetId="9">#REF!</definedName>
    <definedName name="_21OCT1" localSheetId="3">#REF!</definedName>
    <definedName name="_21OCT1">#REF!</definedName>
    <definedName name="_30DIC" localSheetId="2">#REF!</definedName>
    <definedName name="_30DIC" localSheetId="9">#REF!</definedName>
    <definedName name="_30DIC" localSheetId="3">#REF!</definedName>
    <definedName name="_30DIC">#REF!</definedName>
    <definedName name="_319" localSheetId="2">#REF!</definedName>
    <definedName name="_319" localSheetId="9">#REF!</definedName>
    <definedName name="_319" localSheetId="3">#REF!</definedName>
    <definedName name="_319">#REF!</definedName>
    <definedName name="_3COINS" localSheetId="1">#REF!</definedName>
    <definedName name="_3COINS" localSheetId="2">#REF!</definedName>
    <definedName name="_3COINS" localSheetId="5">#REF!</definedName>
    <definedName name="_3COINS" localSheetId="3">#REF!</definedName>
    <definedName name="_3COINS" localSheetId="7">#REF!</definedName>
    <definedName name="_3COINS" localSheetId="8">#REF!</definedName>
    <definedName name="_3COINS">#REF!</definedName>
    <definedName name="_57ENER" localSheetId="2">#REF!</definedName>
    <definedName name="_57ENER" localSheetId="9">#REF!</definedName>
    <definedName name="_57ENER" localSheetId="3">#REF!</definedName>
    <definedName name="_57ENER">#REF!</definedName>
    <definedName name="_94MARZ" localSheetId="2">#REF!</definedName>
    <definedName name="_94MARZ" localSheetId="9">#REF!</definedName>
    <definedName name="_94MARZ" localSheetId="3">#REF!</definedName>
    <definedName name="_94MARZ">#REF!</definedName>
    <definedName name="_A12ENE" localSheetId="2">#REF!</definedName>
    <definedName name="_A12ENE" localSheetId="9">#REF!</definedName>
    <definedName name="_A12ENE" localSheetId="3">#REF!</definedName>
    <definedName name="_A12ENE">#REF!</definedName>
    <definedName name="_A5ENE" localSheetId="2">#REF!</definedName>
    <definedName name="_A5ENE" localSheetId="9">#REF!</definedName>
    <definedName name="_A5ENE" localSheetId="3">#REF!</definedName>
    <definedName name="_A5ENE">#REF!</definedName>
    <definedName name="_aa97" localSheetId="1">#REF!</definedName>
    <definedName name="_aa97" localSheetId="2">#REF!</definedName>
    <definedName name="_aa97" localSheetId="5">#REF!</definedName>
    <definedName name="_aa97" localSheetId="3">#REF!</definedName>
    <definedName name="_aa97" localSheetId="7">#REF!</definedName>
    <definedName name="_aa97" localSheetId="8">#REF!</definedName>
    <definedName name="_aa97">#REF!</definedName>
    <definedName name="_ABC1" localSheetId="2">#REF!</definedName>
    <definedName name="_ABC1" localSheetId="3">#REF!</definedName>
    <definedName name="_ABC1">#REF!</definedName>
    <definedName name="_ABR34" localSheetId="2">[7]PAUTA!#REF!</definedName>
    <definedName name="_ABR34" localSheetId="3">[7]PAUTA!#REF!</definedName>
    <definedName name="_ABR34">[7]PAUTA!#REF!</definedName>
    <definedName name="_b2" localSheetId="1">[9]!_b2</definedName>
    <definedName name="_b2" localSheetId="2">[9]!_b2</definedName>
    <definedName name="_b2" localSheetId="5">[9]!_b2</definedName>
    <definedName name="_b2" localSheetId="3">[9]!_b2</definedName>
    <definedName name="_b2" localSheetId="7">[9]!_b2</definedName>
    <definedName name="_b2">[9]!_b2</definedName>
    <definedName name="_b3" localSheetId="1">[9]!_b3</definedName>
    <definedName name="_b3" localSheetId="2">[9]!_b3</definedName>
    <definedName name="_b3" localSheetId="5">[9]!_b3</definedName>
    <definedName name="_b3" localSheetId="3">[9]!_b3</definedName>
    <definedName name="_b3" localSheetId="7">[9]!_b3</definedName>
    <definedName name="_b3">[9]!_b3</definedName>
    <definedName name="_F" localSheetId="2">#REF!</definedName>
    <definedName name="_F" localSheetId="9">#REF!</definedName>
    <definedName name="_F" localSheetId="3">#REF!</definedName>
    <definedName name="_F">#REF!</definedName>
    <definedName name="_Fill" localSheetId="1" hidden="1">[10]Tapa!#REF!</definedName>
    <definedName name="_Fill" localSheetId="2" hidden="1">[10]Tapa!#REF!</definedName>
    <definedName name="_Fill" localSheetId="5" hidden="1">[10]Tapa!#REF!</definedName>
    <definedName name="_Fill" localSheetId="9" hidden="1">[10]Tapa!#REF!</definedName>
    <definedName name="_Fill" localSheetId="3" hidden="1">[10]Tapa!#REF!</definedName>
    <definedName name="_Fill" localSheetId="7" hidden="1">[10]Tapa!#REF!</definedName>
    <definedName name="_Fill" localSheetId="8" hidden="1">[10]Tapa!#REF!</definedName>
    <definedName name="_Fill" hidden="1">[10]Tapa!#REF!</definedName>
    <definedName name="_xlnm._FilterDatabase" localSheetId="1" hidden="1">'A. CARTOGRÁFICA RADIO NACIONAL'!#REF!</definedName>
    <definedName name="_xlnm._FilterDatabase" localSheetId="2" hidden="1">'CENSO EXP. TELEVISIÓN LOCAL'!$B$12:$AL$20</definedName>
    <definedName name="_xlnm._FilterDatabase" localSheetId="5" hidden="1">'COBERTURA DE RADIO'!#REF!</definedName>
    <definedName name="_xlnm._FilterDatabase" localSheetId="3" hidden="1">'PAUTA RADIO LOCAL '!$A$11:$AQ$128</definedName>
    <definedName name="_xlnm._FilterDatabase" localSheetId="7" hidden="1">'RADIO DIC'!#REF!</definedName>
    <definedName name="_xlnm._FilterDatabase" localSheetId="8" hidden="1">'RADIO LOCAL '!$A$7:$AP$564</definedName>
    <definedName name="_GYE1" localSheetId="2">#REF!</definedName>
    <definedName name="_GYE1" localSheetId="9">#REF!</definedName>
    <definedName name="_GYE1" localSheetId="3">#REF!</definedName>
    <definedName name="_GYE1">#REF!</definedName>
    <definedName name="_gye2" localSheetId="2">#REF!</definedName>
    <definedName name="_gye2" localSheetId="9">#REF!</definedName>
    <definedName name="_gye2" localSheetId="3">#REF!</definedName>
    <definedName name="_gye2">#REF!</definedName>
    <definedName name="_INDU" localSheetId="1">#REF!</definedName>
    <definedName name="_INDU" localSheetId="2">#REF!</definedName>
    <definedName name="_INDU" localSheetId="5">#REF!</definedName>
    <definedName name="_INDU" localSheetId="3">#REF!</definedName>
    <definedName name="_INDU" localSheetId="7">#REF!</definedName>
    <definedName name="_INDU" localSheetId="8">#REF!</definedName>
    <definedName name="_INDU">#REF!</definedName>
    <definedName name="_JOY104">'[8]Alc y Fr Nin'!$A$16:$J$295</definedName>
    <definedName name="_Key1" localSheetId="1" hidden="1">[11]expertisse!#REF!</definedName>
    <definedName name="_Key1" localSheetId="2" hidden="1">[11]expertisse!#REF!</definedName>
    <definedName name="_Key1" localSheetId="5" hidden="1">[11]expertisse!#REF!</definedName>
    <definedName name="_Key1" localSheetId="9" hidden="1">[11]expertisse!#REF!</definedName>
    <definedName name="_Key1" localSheetId="3" hidden="1">[11]expertisse!#REF!</definedName>
    <definedName name="_Key1" localSheetId="7" hidden="1">[11]expertisse!#REF!</definedName>
    <definedName name="_Key1" localSheetId="8" hidden="1">[11]expertisse!#REF!</definedName>
    <definedName name="_Key1" hidden="1">[11]expertisse!#REF!</definedName>
    <definedName name="_MANGYE" localSheetId="2">#REF!</definedName>
    <definedName name="_MANGYE" localSheetId="9">#REF!</definedName>
    <definedName name="_MANGYE" localSheetId="3">#REF!</definedName>
    <definedName name="_MANGYE">#REF!</definedName>
    <definedName name="_MANUIO" localSheetId="2">#REF!</definedName>
    <definedName name="_MANUIO" localSheetId="9">#REF!</definedName>
    <definedName name="_MANUIO" localSheetId="3">#REF!</definedName>
    <definedName name="_MANUIO">#REF!</definedName>
    <definedName name="_MUJ2637">[2]MUJ2637!$A$6:$M$235</definedName>
    <definedName name="_Order1" hidden="1">255</definedName>
    <definedName name="_Order2">0</definedName>
    <definedName name="_Parse_In" localSheetId="1" hidden="1">[10]Tapa!#REF!</definedName>
    <definedName name="_Parse_In" localSheetId="2" hidden="1">[10]Tapa!#REF!</definedName>
    <definedName name="_Parse_In" localSheetId="5" hidden="1">[10]Tapa!#REF!</definedName>
    <definedName name="_Parse_In" localSheetId="9" hidden="1">[10]Tapa!#REF!</definedName>
    <definedName name="_Parse_In" localSheetId="3" hidden="1">[10]Tapa!#REF!</definedName>
    <definedName name="_Parse_In" localSheetId="7" hidden="1">[10]Tapa!#REF!</definedName>
    <definedName name="_Parse_In" localSheetId="8" hidden="1">[10]Tapa!#REF!</definedName>
    <definedName name="_Parse_In" hidden="1">[10]Tapa!#REF!</definedName>
    <definedName name="_r" localSheetId="2">#REF!</definedName>
    <definedName name="_r" localSheetId="9">#REF!</definedName>
    <definedName name="_r" localSheetId="3">#REF!</definedName>
    <definedName name="_r">#REF!</definedName>
    <definedName name="_rtt5">'[3]A&amp;F MAN 2DO'!$B$60:$AC$90</definedName>
    <definedName name="_Sort" localSheetId="1" hidden="1">[11]expertisse!#REF!</definedName>
    <definedName name="_Sort" localSheetId="2" hidden="1">[11]expertisse!#REF!</definedName>
    <definedName name="_Sort" localSheetId="5" hidden="1">[11]expertisse!#REF!</definedName>
    <definedName name="_Sort" localSheetId="9" hidden="1">[11]expertisse!#REF!</definedName>
    <definedName name="_Sort" localSheetId="3" hidden="1">[11]expertisse!#REF!</definedName>
    <definedName name="_Sort" localSheetId="7" hidden="1">[11]expertisse!#REF!</definedName>
    <definedName name="_Sort" hidden="1">[11]expertisse!#REF!</definedName>
    <definedName name="_UIO1" localSheetId="2">#REF!</definedName>
    <definedName name="_UIO1" localSheetId="9">#REF!</definedName>
    <definedName name="_UIO1" localSheetId="3">#REF!</definedName>
    <definedName name="_UIO1">#REF!</definedName>
    <definedName name="_UIO2">#N/A</definedName>
    <definedName name="A" localSheetId="2">#REF!</definedName>
    <definedName name="A" localSheetId="9">#REF!</definedName>
    <definedName name="A" localSheetId="3">#REF!</definedName>
    <definedName name="A">#REF!</definedName>
    <definedName name="A_impresión_IM" localSheetId="2">#REF!</definedName>
    <definedName name="A_impresión_IM" localSheetId="9">#REF!</definedName>
    <definedName name="A_impresión_IM" localSheetId="3">#REF!</definedName>
    <definedName name="A_impresión_IM">#REF!</definedName>
    <definedName name="AA6SEM" localSheetId="1">#REF!</definedName>
    <definedName name="AA6SEM" localSheetId="2">#REF!</definedName>
    <definedName name="AA6SEM" localSheetId="5">#REF!</definedName>
    <definedName name="AA6SEM" localSheetId="3">#REF!</definedName>
    <definedName name="AA6SEM" localSheetId="7">#REF!</definedName>
    <definedName name="AA6SEM" localSheetId="8">#REF!</definedName>
    <definedName name="AA6SEM">#REF!</definedName>
    <definedName name="aaa" localSheetId="1">#REF!</definedName>
    <definedName name="aaa" localSheetId="2">#REF!</definedName>
    <definedName name="aaa" localSheetId="5">#REF!</definedName>
    <definedName name="aaa" localSheetId="3">#REF!</definedName>
    <definedName name="aaa" localSheetId="7">#REF!</definedName>
    <definedName name="aaa" localSheetId="8">#REF!</definedName>
    <definedName name="aaa">#REF!</definedName>
    <definedName name="ab" localSheetId="2">#REF!</definedName>
    <definedName name="ab" localSheetId="9">#REF!</definedName>
    <definedName name="ab" localSheetId="3">#REF!</definedName>
    <definedName name="ab">#REF!</definedName>
    <definedName name="afaama" localSheetId="2">#REF!</definedName>
    <definedName name="afaama" localSheetId="9">#REF!</definedName>
    <definedName name="afaama" localSheetId="3">#REF!</definedName>
    <definedName name="afaama">#REF!</definedName>
    <definedName name="AFAMAS" localSheetId="2">#REF!</definedName>
    <definedName name="AFAMAS" localSheetId="3">#REF!</definedName>
    <definedName name="AFAMAS">#REF!</definedName>
    <definedName name="AFJOVEN" localSheetId="2">#REF!</definedName>
    <definedName name="AFJOVEN" localSheetId="3">#REF!</definedName>
    <definedName name="AFJOVEN">#REF!</definedName>
    <definedName name="agae" localSheetId="2">#REF!</definedName>
    <definedName name="agae" localSheetId="9">#REF!</definedName>
    <definedName name="agae" localSheetId="3">#REF!</definedName>
    <definedName name="agae">#REF!</definedName>
    <definedName name="al" localSheetId="2">#REF!</definedName>
    <definedName name="al" localSheetId="9">#REF!</definedName>
    <definedName name="al" localSheetId="3">#REF!</definedName>
    <definedName name="al">#REF!</definedName>
    <definedName name="ALIS" localSheetId="2">#REF!</definedName>
    <definedName name="ALIS" localSheetId="9">#REF!</definedName>
    <definedName name="ALIS" localSheetId="3">#REF!</definedName>
    <definedName name="ALIS">#REF!</definedName>
    <definedName name="ALL2NOVI" localSheetId="2">#REF!</definedName>
    <definedName name="ALL2NOVI" localSheetId="9">#REF!</definedName>
    <definedName name="ALL2NOVI" localSheetId="3">#REF!</definedName>
    <definedName name="ALL2NOVI">#REF!</definedName>
    <definedName name="ama" localSheetId="2">#REF!</definedName>
    <definedName name="ama" localSheetId="3">#REF!</definedName>
    <definedName name="ama">#REF!</definedName>
    <definedName name="AMAS" localSheetId="2">#REF!</definedName>
    <definedName name="AMAS" localSheetId="3">#REF!</definedName>
    <definedName name="AMAS">#REF!</definedName>
    <definedName name="anot" localSheetId="2">#REF!</definedName>
    <definedName name="anot" localSheetId="9">#REF!</definedName>
    <definedName name="anot" localSheetId="3">#REF!</definedName>
    <definedName name="anot">#REF!</definedName>
    <definedName name="Area_de_Impresion" localSheetId="2">#REF!</definedName>
    <definedName name="Area_de_Impresion" localSheetId="3">#REF!</definedName>
    <definedName name="Area_de_Impresion">#REF!</definedName>
    <definedName name="_xlnm.Print_Area" localSheetId="2">'CENSO EXP. TELEVISIÓN LOCAL'!$B$2:$AL$288</definedName>
    <definedName name="_xlnm.Print_Area" localSheetId="9">'[12]latest 3-18:2000 BS'!$A$1:$BO$33</definedName>
    <definedName name="_xlnm.Print_Area">#N/A</definedName>
    <definedName name="as" localSheetId="2">#REF!</definedName>
    <definedName name="as" localSheetId="9">#REF!</definedName>
    <definedName name="as" localSheetId="3">#REF!</definedName>
    <definedName name="as">#REF!</definedName>
    <definedName name="asaf" localSheetId="2">#REF!</definedName>
    <definedName name="asaf" localSheetId="9">#REF!</definedName>
    <definedName name="asaf" localSheetId="3">#REF!</definedName>
    <definedName name="asaf">#REF!</definedName>
    <definedName name="asdv" localSheetId="2">#REF!</definedName>
    <definedName name="asdv" localSheetId="9">#REF!</definedName>
    <definedName name="asdv" localSheetId="3">#REF!</definedName>
    <definedName name="asdv">#REF!</definedName>
    <definedName name="ASNO">'[13]DATA BASE'!$C$5</definedName>
    <definedName name="asv" localSheetId="2">#REF!</definedName>
    <definedName name="asv" localSheetId="9">#REF!</definedName>
    <definedName name="asv" localSheetId="3">#REF!</definedName>
    <definedName name="asv">#REF!</definedName>
    <definedName name="ATLAS3">[14]RANKING!$A$11:$O$246</definedName>
    <definedName name="ATOA" localSheetId="2">#REF!</definedName>
    <definedName name="ATOA" localSheetId="9">#REF!</definedName>
    <definedName name="ATOA" localSheetId="3">#REF!</definedName>
    <definedName name="ATOA">#REF!</definedName>
    <definedName name="AVABAJA" localSheetId="1">#REF!</definedName>
    <definedName name="AVABAJA" localSheetId="2">#REF!</definedName>
    <definedName name="AVABAJA" localSheetId="5">#REF!</definedName>
    <definedName name="AVABAJA" localSheetId="3">#REF!</definedName>
    <definedName name="AVABAJA" localSheetId="7">#REF!</definedName>
    <definedName name="AVABAJA" localSheetId="8">#REF!</definedName>
    <definedName name="AVABAJA">#REF!</definedName>
    <definedName name="b" localSheetId="2">#REF!</definedName>
    <definedName name="b" localSheetId="9">#REF!</definedName>
    <definedName name="b" localSheetId="3">#REF!</definedName>
    <definedName name="b">#REF!</definedName>
    <definedName name="_xlnm.Database" localSheetId="1">#REF!</definedName>
    <definedName name="_xlnm.Database" localSheetId="2">#REF!</definedName>
    <definedName name="_xlnm.Database" localSheetId="5">#REF!</definedName>
    <definedName name="_xlnm.Database" localSheetId="3">#REF!</definedName>
    <definedName name="_xlnm.Database" localSheetId="7">#REF!</definedName>
    <definedName name="_xlnm.Database" localSheetId="8">#REF!</definedName>
    <definedName name="_xlnm.Database">#REF!</definedName>
    <definedName name="bb">#N/A</definedName>
    <definedName name="bbb">#N/A</definedName>
    <definedName name="BELIZE" localSheetId="1">#REF!,#REF!</definedName>
    <definedName name="BELIZE" localSheetId="2">#REF!,#REF!</definedName>
    <definedName name="BELIZE" localSheetId="5">#REF!,#REF!</definedName>
    <definedName name="BELIZE" localSheetId="9">#REF!,#REF!</definedName>
    <definedName name="BELIZE" localSheetId="3">#REF!,#REF!</definedName>
    <definedName name="BELIZE" localSheetId="7">#REF!,#REF!</definedName>
    <definedName name="BELIZE" localSheetId="8">#REF!,#REF!</definedName>
    <definedName name="BELIZE">#REF!,#REF!</definedName>
    <definedName name="bg" localSheetId="2">#REF!</definedName>
    <definedName name="bg" localSheetId="9">#REF!</definedName>
    <definedName name="bg" localSheetId="3">#REF!</definedName>
    <definedName name="bg">#REF!</definedName>
    <definedName name="Bla" localSheetId="1">[9]!Bla</definedName>
    <definedName name="Bla" localSheetId="2">[9]!Bla</definedName>
    <definedName name="Bla" localSheetId="5">[9]!Bla</definedName>
    <definedName name="Bla" localSheetId="3">[9]!Bla</definedName>
    <definedName name="Bla" localSheetId="7">[9]!Bla</definedName>
    <definedName name="Bla">[9]!Bla</definedName>
    <definedName name="Bloque" localSheetId="1">#REF!</definedName>
    <definedName name="Bloque" localSheetId="2">#REF!</definedName>
    <definedName name="Bloque" localSheetId="5">#REF!</definedName>
    <definedName name="Bloque" localSheetId="9">#REF!</definedName>
    <definedName name="Bloque" localSheetId="3">#REF!</definedName>
    <definedName name="Bloque" localSheetId="7">#REF!</definedName>
    <definedName name="Bloque" localSheetId="8">#REF!</definedName>
    <definedName name="Bloque">#REF!</definedName>
    <definedName name="BSRECIMG" localSheetId="2">#REF!</definedName>
    <definedName name="BSRECIMG" localSheetId="9">#REF!</definedName>
    <definedName name="BSRECIMG" localSheetId="3">#REF!</definedName>
    <definedName name="BSRECIMG">#REF!</definedName>
    <definedName name="BuiltIn_Consolidate_Area___1">NA()</definedName>
    <definedName name="BuiltIn_Consolidate_Area___2">NA()</definedName>
    <definedName name="BuiltIn_Consolidate_Area___3">NA()</definedName>
    <definedName name="C_" localSheetId="2">#REF!</definedName>
    <definedName name="C_" localSheetId="9">#REF!</definedName>
    <definedName name="C_" localSheetId="3">#REF!</definedName>
    <definedName name="C_">#REF!</definedName>
    <definedName name="cable" localSheetId="2">#REF!</definedName>
    <definedName name="cable" localSheetId="9">#REF!</definedName>
    <definedName name="cable" localSheetId="3">#REF!</definedName>
    <definedName name="cable">#REF!</definedName>
    <definedName name="cadena" localSheetId="2">#REF!</definedName>
    <definedName name="cadena" localSheetId="9">#REF!</definedName>
    <definedName name="cadena" localSheetId="3">#REF!</definedName>
    <definedName name="cadena">#REF!</definedName>
    <definedName name="Cadena1">"TVE"</definedName>
    <definedName name="calcula" localSheetId="1">[15]Module1!calcula</definedName>
    <definedName name="calcula" localSheetId="2">[15]Module1!calcula</definedName>
    <definedName name="calcula" localSheetId="5">[15]Module1!calcula</definedName>
    <definedName name="calcula" localSheetId="3">[15]Module1!calcula</definedName>
    <definedName name="calcula" localSheetId="7">[15]Module1!calcula</definedName>
    <definedName name="calcula">[15]Module1!calcula</definedName>
    <definedName name="Calcular" localSheetId="1">[16]!Calcular</definedName>
    <definedName name="Calcular" localSheetId="2">[16]!Calcular</definedName>
    <definedName name="Calcular" localSheetId="5">[16]!Calcular</definedName>
    <definedName name="Calcular" localSheetId="3">[16]!Calcular</definedName>
    <definedName name="Calcular" localSheetId="7">[16]!Calcular</definedName>
    <definedName name="Calcular">[16]!Calcular</definedName>
    <definedName name="Calcular.Calcular" localSheetId="1">'[17]P_Diarios Santiago'!Calcular.Calcular</definedName>
    <definedName name="Calcular.Calcular" localSheetId="2">'[17]P_Diarios Santiago'!Calcular.Calcular</definedName>
    <definedName name="Calcular.Calcular" localSheetId="5">'[17]P_Diarios Santiago'!Calcular.Calcular</definedName>
    <definedName name="Calcular.Calcular" localSheetId="3">'[17]P_Diarios Santiago'!Calcular.Calcular</definedName>
    <definedName name="Calcular.Calcular" localSheetId="7">'[17]P_Diarios Santiago'!Calcular.Calcular</definedName>
    <definedName name="Calcular.Calcular">'[17]P_Diarios Santiago'!Calcular.Calcular</definedName>
    <definedName name="Canal" localSheetId="1">#REF!</definedName>
    <definedName name="Canal" localSheetId="2">#REF!</definedName>
    <definedName name="Canal" localSheetId="5">#REF!</definedName>
    <definedName name="Canal" localSheetId="9">#REF!</definedName>
    <definedName name="Canal" localSheetId="3">#REF!</definedName>
    <definedName name="Canal" localSheetId="7">#REF!</definedName>
    <definedName name="Canal" localSheetId="8">#REF!</definedName>
    <definedName name="Canal">#REF!</definedName>
    <definedName name="CARENF2" localSheetId="1">#REF!</definedName>
    <definedName name="CARENF2" localSheetId="2">#REF!</definedName>
    <definedName name="CARENF2" localSheetId="5">#REF!</definedName>
    <definedName name="CARENF2" localSheetId="3">#REF!</definedName>
    <definedName name="CARENF2" localSheetId="7">#REF!</definedName>
    <definedName name="CARENF2" localSheetId="8">#REF!</definedName>
    <definedName name="CARENF2">#REF!</definedName>
    <definedName name="CARENF21" localSheetId="2">#REF!</definedName>
    <definedName name="CARENF21">#REF!</definedName>
    <definedName name="casa" localSheetId="2">#REF!</definedName>
    <definedName name="casa" localSheetId="9">#REF!</definedName>
    <definedName name="casa">#REF!</definedName>
    <definedName name="ccccc" localSheetId="2">#REF!</definedName>
    <definedName name="ccccc" localSheetId="9">#REF!</definedName>
    <definedName name="ccccc">#REF!</definedName>
    <definedName name="ccccccccc" localSheetId="2">#REF!</definedName>
    <definedName name="ccccccccc">#REF!</definedName>
    <definedName name="census">#REF!</definedName>
    <definedName name="CERVEZAS">#N/A</definedName>
    <definedName name="CGCG" localSheetId="2">#N/A</definedName>
    <definedName name="CGCG" localSheetId="9">#N/A</definedName>
    <definedName name="CGCG">[18]!CGCG</definedName>
    <definedName name="cgfjncvhn" localSheetId="2">#REF!</definedName>
    <definedName name="cgfjncvhn" localSheetId="9">#REF!</definedName>
    <definedName name="cgfjncvhn">#REF!</definedName>
    <definedName name="CHUIOAG10" localSheetId="2">#REF!</definedName>
    <definedName name="CHUIOAG10" localSheetId="9">#REF!</definedName>
    <definedName name="CHUIOAG10">#REF!</definedName>
    <definedName name="CHUIOAG9" localSheetId="2">#REF!</definedName>
    <definedName name="CHUIOAG9" localSheetId="9">#REF!</definedName>
    <definedName name="CHUIOAG9">#REF!</definedName>
    <definedName name="CHUIOAG9A" localSheetId="2">#REF!</definedName>
    <definedName name="CHUIOAG9A" localSheetId="9">#REF!</definedName>
    <definedName name="CHUIOAG9A">#REF!</definedName>
    <definedName name="ci" localSheetId="2">#REF!</definedName>
    <definedName name="ci" localSheetId="9">#REF!</definedName>
    <definedName name="ci">#REF!</definedName>
    <definedName name="cin" localSheetId="2">#REF!</definedName>
    <definedName name="cin" localSheetId="9">#REF!</definedName>
    <definedName name="cin">#REF!</definedName>
    <definedName name="CINE" localSheetId="2">#REF!</definedName>
    <definedName name="CINE" localSheetId="9">#REF!</definedName>
    <definedName name="CINE">#REF!</definedName>
    <definedName name="cine3" localSheetId="2">#REF!</definedName>
    <definedName name="cine3" localSheetId="9">#REF!</definedName>
    <definedName name="cine3">#REF!</definedName>
    <definedName name="Clubs" localSheetId="2">#REF!</definedName>
    <definedName name="Clubs" localSheetId="9">#REF!</definedName>
    <definedName name="Clubs">#REF!</definedName>
    <definedName name="co" localSheetId="2">#REF!</definedName>
    <definedName name="co" localSheetId="9">#REF!</definedName>
    <definedName name="co">#REF!</definedName>
    <definedName name="comparativo" localSheetId="2">#REF!</definedName>
    <definedName name="comparativo" localSheetId="9">#REF!</definedName>
    <definedName name="comparativo">#REF!</definedName>
    <definedName name="Complejos" localSheetId="2">#REF!</definedName>
    <definedName name="Complejos" localSheetId="9">#REF!</definedName>
    <definedName name="Complejos">#REF!</definedName>
    <definedName name="CONCGT" localSheetId="2">#REF!</definedName>
    <definedName name="CONCGT" localSheetId="9">#REF!</definedName>
    <definedName name="CONCGT">#REF!</definedName>
    <definedName name="CREEMP" localSheetId="2">#REF!</definedName>
    <definedName name="CREEMP" localSheetId="9">#REF!</definedName>
    <definedName name="CREEMP">#REF!</definedName>
    <definedName name="CRISTAL">[19]Rk!$A$5:$I$93</definedName>
    <definedName name="CRON" localSheetId="1">#REF!</definedName>
    <definedName name="CRON" localSheetId="2">#REF!</definedName>
    <definedName name="CRON" localSheetId="5">#REF!</definedName>
    <definedName name="CRON" localSheetId="9">#REF!</definedName>
    <definedName name="CRON" localSheetId="3">#REF!</definedName>
    <definedName name="CRON" localSheetId="7">#REF!</definedName>
    <definedName name="CRON" localSheetId="8">#REF!</definedName>
    <definedName name="CRON">#REF!</definedName>
    <definedName name="CronoFeb" localSheetId="2">#N/A</definedName>
    <definedName name="CronoFeb" localSheetId="9">#N/A</definedName>
    <definedName name="CronoFeb">[18]!CronoFeb</definedName>
    <definedName name="CTASEGU" localSheetId="2">#REF!</definedName>
    <definedName name="CTASEGU" localSheetId="9">#REF!</definedName>
    <definedName name="CTASEGU">#REF!</definedName>
    <definedName name="cuant1" localSheetId="1">[20]Module1!calcula</definedName>
    <definedName name="cuant1" localSheetId="2">[20]Module1!calcula</definedName>
    <definedName name="cuant1" localSheetId="5">[20]Module1!calcula</definedName>
    <definedName name="cuant1" localSheetId="3">[20]Module1!calcula</definedName>
    <definedName name="cuant1" localSheetId="7">[20]Module1!calcula</definedName>
    <definedName name="cuant1">[20]Module1!calcula</definedName>
    <definedName name="curva">[21]MUJ2637!$A$6:$M$235</definedName>
    <definedName name="CUZQUENA">[22]Rk!$A$5:$N$77</definedName>
    <definedName name="D">'[23]DATA BASE'!$C$7</definedName>
    <definedName name="DATA_BASE" localSheetId="1">#REF!</definedName>
    <definedName name="DATA_BASE" localSheetId="2">#REF!</definedName>
    <definedName name="DATA_BASE" localSheetId="5">#REF!</definedName>
    <definedName name="DATA_BASE" localSheetId="9">#REF!</definedName>
    <definedName name="DATA_BASE" localSheetId="3">#REF!</definedName>
    <definedName name="DATA_BASE" localSheetId="7">#REF!</definedName>
    <definedName name="DATA_BASE" localSheetId="8">#REF!</definedName>
    <definedName name="DATA_BASE">#REF!</definedName>
    <definedName name="ddffgdf" localSheetId="2">#N/A</definedName>
    <definedName name="ddffgdf" localSheetId="9">#N/A</definedName>
    <definedName name="ddffgdf">[18]!ddffgdf</definedName>
    <definedName name="ddfsf" localSheetId="2">#N/A</definedName>
    <definedName name="ddfsf" localSheetId="9">#N/A</definedName>
    <definedName name="ddfsf">[18]!ddfsf</definedName>
    <definedName name="DE" localSheetId="1">#REF!</definedName>
    <definedName name="DE" localSheetId="2">#REF!</definedName>
    <definedName name="DE" localSheetId="5">#REF!</definedName>
    <definedName name="DE" localSheetId="9">#REF!</definedName>
    <definedName name="DE" localSheetId="3">#REF!</definedName>
    <definedName name="DE" localSheetId="7">#REF!</definedName>
    <definedName name="DE" localSheetId="8">#REF!</definedName>
    <definedName name="DE">#REF!</definedName>
    <definedName name="Define_target" localSheetId="1">[24]!Define_target</definedName>
    <definedName name="Define_target" localSheetId="2">[24]!Define_target</definedName>
    <definedName name="Define_target" localSheetId="5">[24]!Define_target</definedName>
    <definedName name="Define_target" localSheetId="3">[24]!Define_target</definedName>
    <definedName name="Define_target" localSheetId="7">[24]!Define_target</definedName>
    <definedName name="Define_target">[24]!Define_target</definedName>
    <definedName name="deya" localSheetId="2">#REF!</definedName>
    <definedName name="deya" localSheetId="9">#REF!</definedName>
    <definedName name="deya">#REF!</definedName>
    <definedName name="deya1" localSheetId="2">#REF!</definedName>
    <definedName name="deya1" localSheetId="9">#REF!</definedName>
    <definedName name="deya1">#REF!</definedName>
    <definedName name="deya2" localSheetId="2">#REF!</definedName>
    <definedName name="deya2" localSheetId="9">#REF!</definedName>
    <definedName name="deya2">#REF!</definedName>
    <definedName name="deya3" localSheetId="2">#REF!</definedName>
    <definedName name="deya3" localSheetId="9">#REF!</definedName>
    <definedName name="deya3">#REF!</definedName>
    <definedName name="deya4" localSheetId="2">#REF!</definedName>
    <definedName name="deya4" localSheetId="9">#REF!</definedName>
    <definedName name="deya4">#REF!</definedName>
    <definedName name="deya5" localSheetId="2">#REF!</definedName>
    <definedName name="deya5" localSheetId="9">#REF!</definedName>
    <definedName name="deya5">#REF!</definedName>
    <definedName name="deya6" localSheetId="2">#REF!</definedName>
    <definedName name="deya6" localSheetId="9">#REF!</definedName>
    <definedName name="deya6">#REF!</definedName>
    <definedName name="deya7" localSheetId="2">#REF!</definedName>
    <definedName name="deya7" localSheetId="9">#REF!</definedName>
    <definedName name="deya7">#REF!</definedName>
    <definedName name="df">#N/A</definedName>
    <definedName name="dfd" localSheetId="2">#REF!</definedName>
    <definedName name="dfd" localSheetId="9">#REF!</definedName>
    <definedName name="dfd">#REF!</definedName>
    <definedName name="dfdd" localSheetId="2">#REF!</definedName>
    <definedName name="dfdd" localSheetId="9">#REF!</definedName>
    <definedName name="dfdd">#REF!</definedName>
    <definedName name="dfdf" localSheetId="2">#REF!</definedName>
    <definedName name="dfdf" localSheetId="9">#REF!</definedName>
    <definedName name="dfdf">#REF!</definedName>
    <definedName name="dghmcgm" localSheetId="2">#REF!</definedName>
    <definedName name="dghmcgm" localSheetId="9">#REF!</definedName>
    <definedName name="dghmcgm">#REF!</definedName>
    <definedName name="dghmdghm" localSheetId="2">#REF!</definedName>
    <definedName name="dghmdghm" localSheetId="9">#REF!</definedName>
    <definedName name="dghmdghm">#REF!</definedName>
    <definedName name="dghmdgm" localSheetId="2">#REF!</definedName>
    <definedName name="dghmdgm" localSheetId="9">#REF!</definedName>
    <definedName name="dghmdgm">#REF!</definedName>
    <definedName name="dghmgcm" localSheetId="2">#REF!</definedName>
    <definedName name="dghmgcm" localSheetId="9">#REF!</definedName>
    <definedName name="dghmgcm">#REF!</definedName>
    <definedName name="dghmgdm" localSheetId="2">#REF!</definedName>
    <definedName name="dghmgdm" localSheetId="9">#REF!</definedName>
    <definedName name="dghmgdm">#REF!</definedName>
    <definedName name="dghmgm" localSheetId="2">#REF!</definedName>
    <definedName name="dghmgm" localSheetId="9">#REF!</definedName>
    <definedName name="dghmgm">#REF!</definedName>
    <definedName name="DIANA" localSheetId="2">#REF!</definedName>
    <definedName name="DIANA" localSheetId="9">#REF!</definedName>
    <definedName name="DIANA">#REF!</definedName>
    <definedName name="Dias" localSheetId="1">#REF!</definedName>
    <definedName name="Dias" localSheetId="2">#REF!</definedName>
    <definedName name="Dias" localSheetId="5">#REF!</definedName>
    <definedName name="Dias" localSheetId="3">#REF!</definedName>
    <definedName name="Dias" localSheetId="7">#REF!</definedName>
    <definedName name="Dias" localSheetId="8">#REF!</definedName>
    <definedName name="Dias">#REF!</definedName>
    <definedName name="DICIEMBRE">[18]!DICIEMBRE</definedName>
    <definedName name="directo" localSheetId="2">#REF!</definedName>
    <definedName name="directo" localSheetId="9">#REF!</definedName>
    <definedName name="directo">#REF!</definedName>
    <definedName name="DIRSM5">[25]Diario!$A$20:$J$27</definedName>
    <definedName name="DIRSMP">[26]DIRSMP!$A$25:$J$32</definedName>
    <definedName name="dss" localSheetId="2">#N/A</definedName>
    <definedName name="dss" localSheetId="9">#N/A</definedName>
    <definedName name="dss">[18]!dss</definedName>
    <definedName name="EBEGYE" localSheetId="2">#REF!</definedName>
    <definedName name="EBEGYE" localSheetId="9">#REF!</definedName>
    <definedName name="EBEGYE">#REF!</definedName>
    <definedName name="EBEUIO" localSheetId="2">#REF!</definedName>
    <definedName name="EBEUIO" localSheetId="9">#REF!</definedName>
    <definedName name="EBEUIO">#REF!</definedName>
    <definedName name="ECGAM" localSheetId="1">#REF!</definedName>
    <definedName name="ECGAM" localSheetId="2">#REF!</definedName>
    <definedName name="ECGAM" localSheetId="5">#REF!</definedName>
    <definedName name="ECGAM" localSheetId="3">#REF!</definedName>
    <definedName name="ECGAM" localSheetId="7">#REF!</definedName>
    <definedName name="ECGAM" localSheetId="8">#REF!</definedName>
    <definedName name="ECGAM">#REF!</definedName>
    <definedName name="ECTC" localSheetId="1">#REF!</definedName>
    <definedName name="ECTC" localSheetId="2">#REF!</definedName>
    <definedName name="ECTC" localSheetId="5">#REF!</definedName>
    <definedName name="ECTC" localSheetId="3">#REF!</definedName>
    <definedName name="ECTC" localSheetId="7">#REF!</definedName>
    <definedName name="ECTC" localSheetId="8">#REF!</definedName>
    <definedName name="ECTC">#REF!</definedName>
    <definedName name="ECTS" localSheetId="2">#REF!</definedName>
    <definedName name="ECTS">#REF!</definedName>
    <definedName name="EEE">'[27]DATA BASE'!$C$5</definedName>
    <definedName name="EEEE">'[27]DATA BASE'!$C$7</definedName>
    <definedName name="EEEEE">'[27]DATA BASE'!$C$6</definedName>
    <definedName name="efr">#N/A</definedName>
    <definedName name="eg" localSheetId="2">#REF!</definedName>
    <definedName name="eg" localSheetId="9">#REF!</definedName>
    <definedName name="eg">#REF!</definedName>
    <definedName name="erg" localSheetId="2">#REF!</definedName>
    <definedName name="erg" localSheetId="9">#REF!</definedName>
    <definedName name="erg">#REF!</definedName>
    <definedName name="eso" localSheetId="2">#REF!</definedName>
    <definedName name="eso">#REF!</definedName>
    <definedName name="etg" localSheetId="2">#REF!</definedName>
    <definedName name="etg" localSheetId="9">#REF!</definedName>
    <definedName name="etg">#REF!</definedName>
    <definedName name="etrg" localSheetId="2">#REF!</definedName>
    <definedName name="etrg" localSheetId="9">#REF!</definedName>
    <definedName name="etrg">#REF!</definedName>
    <definedName name="etyj" localSheetId="2">#REF!</definedName>
    <definedName name="etyj" localSheetId="9">#REF!</definedName>
    <definedName name="etyj">#REF!</definedName>
    <definedName name="EVALUACI" localSheetId="2">#REF!</definedName>
    <definedName name="EVALUACI">#REF!</definedName>
    <definedName name="EXP" localSheetId="2">#REF!</definedName>
    <definedName name="EXP" localSheetId="9">#REF!</definedName>
    <definedName name="EXP">#REF!</definedName>
    <definedName name="EXPRESS" localSheetId="2">#REF!</definedName>
    <definedName name="EXPRESS" localSheetId="9">#REF!</definedName>
    <definedName name="EXPRESS">#REF!</definedName>
    <definedName name="EXTRAOCT" localSheetId="2">#REF!</definedName>
    <definedName name="EXTRAOCT" localSheetId="9">#REF!</definedName>
    <definedName name="EXTRAOCT">#REF!</definedName>
    <definedName name="eXTRAORDINARIOS" localSheetId="1">[9]!eXTRAORDINARIOS</definedName>
    <definedName name="eXTRAORDINARIOS" localSheetId="2">[9]!eXTRAORDINARIOS</definedName>
    <definedName name="eXTRAORDINARIOS" localSheetId="5">[9]!eXTRAORDINARIOS</definedName>
    <definedName name="eXTRAORDINARIOS" localSheetId="3">[9]!eXTRAORDINARIOS</definedName>
    <definedName name="eXTRAORDINARIOS" localSheetId="7">[9]!eXTRAORDINARIOS</definedName>
    <definedName name="eXTRAORDINARIOS">[9]!eXTRAORDINARIOS</definedName>
    <definedName name="EXTRNAV" localSheetId="2">#REF!</definedName>
    <definedName name="EXTRNAV" localSheetId="9">#REF!</definedName>
    <definedName name="EXTRNAV">#REF!</definedName>
    <definedName name="FEBRERO" localSheetId="2">#REF!</definedName>
    <definedName name="FEBRERO" localSheetId="9">#REF!</definedName>
    <definedName name="FEBRERO">#REF!</definedName>
    <definedName name="FER" localSheetId="2">#REF!</definedName>
    <definedName name="FER" localSheetId="9">#REF!</definedName>
    <definedName name="FER">#REF!</definedName>
    <definedName name="FERAYF" localSheetId="2">#REF!</definedName>
    <definedName name="FERAYF" localSheetId="9">#REF!</definedName>
    <definedName name="FERAYF">#REF!</definedName>
    <definedName name="FF">#N/A</definedName>
    <definedName name="FGFDFG" localSheetId="2">#N/A</definedName>
    <definedName name="FGFDFG" localSheetId="9">#N/A</definedName>
    <definedName name="FGFDFG">[18]!FGFDFG</definedName>
    <definedName name="FGFH" localSheetId="2">#REF!</definedName>
    <definedName name="FGFH" localSheetId="9">#REF!</definedName>
    <definedName name="FGFH">#REF!</definedName>
    <definedName name="fgg" localSheetId="1">#REF!</definedName>
    <definedName name="fgg" localSheetId="2">#REF!</definedName>
    <definedName name="fgg" localSheetId="5">#REF!</definedName>
    <definedName name="fgg" localSheetId="3">#REF!</definedName>
    <definedName name="fgg" localSheetId="7">#REF!</definedName>
    <definedName name="fgg" localSheetId="8">#REF!</definedName>
    <definedName name="fgg">#REF!</definedName>
    <definedName name="FGGD" localSheetId="2">#N/A</definedName>
    <definedName name="FGGD" localSheetId="9">#N/A</definedName>
    <definedName name="FGGD">[18]!FGGD</definedName>
    <definedName name="fggh" localSheetId="1">#REF!</definedName>
    <definedName name="fggh" localSheetId="2">#REF!</definedName>
    <definedName name="fggh" localSheetId="5">#REF!</definedName>
    <definedName name="fggh" localSheetId="9">#REF!</definedName>
    <definedName name="fggh" localSheetId="3">#REF!</definedName>
    <definedName name="fggh" localSheetId="7">#REF!</definedName>
    <definedName name="fggh" localSheetId="8">#REF!</definedName>
    <definedName name="fggh">#REF!</definedName>
    <definedName name="FI" localSheetId="2">#REF!</definedName>
    <definedName name="FI" localSheetId="9">#REF!</definedName>
    <definedName name="FI">#REF!</definedName>
    <definedName name="fina" localSheetId="2">#REF!</definedName>
    <definedName name="fina" localSheetId="9">#REF!</definedName>
    <definedName name="fina">#REF!</definedName>
    <definedName name="FINALHY" localSheetId="2">#REF!</definedName>
    <definedName name="FINALHY" localSheetId="9">#REF!</definedName>
    <definedName name="FINALHY">#REF!</definedName>
    <definedName name="fjajrfaj" localSheetId="2">#REF!</definedName>
    <definedName name="fjajrfaj" localSheetId="9">#REF!</definedName>
    <definedName name="fjajrfaj">#REF!</definedName>
    <definedName name="FLOWREVISTA" localSheetId="2">#REF!</definedName>
    <definedName name="FLOWREVISTA" localSheetId="9">#REF!</definedName>
    <definedName name="FLOWREVISTA">#REF!</definedName>
    <definedName name="FORMA" localSheetId="2">#REF!</definedName>
    <definedName name="FORMA" localSheetId="9">#REF!</definedName>
    <definedName name="FORMA">#REF!</definedName>
    <definedName name="fr" localSheetId="2">#REF!</definedName>
    <definedName name="fr" localSheetId="9">#REF!</definedName>
    <definedName name="fr">#REF!</definedName>
    <definedName name="frr">#N/A</definedName>
    <definedName name="g" localSheetId="2">#REF!</definedName>
    <definedName name="g" localSheetId="9">#REF!</definedName>
    <definedName name="g">#REF!</definedName>
    <definedName name="g.o." localSheetId="1" hidden="1">[10]Tapa!#REF!</definedName>
    <definedName name="g.o." localSheetId="2" hidden="1">[10]Tapa!#REF!</definedName>
    <definedName name="g.o." localSheetId="5" hidden="1">[10]Tapa!#REF!</definedName>
    <definedName name="g.o." localSheetId="9" hidden="1">[10]Tapa!#REF!</definedName>
    <definedName name="g.o." localSheetId="3" hidden="1">[10]Tapa!#REF!</definedName>
    <definedName name="g.o." localSheetId="7" hidden="1">[10]Tapa!#REF!</definedName>
    <definedName name="g.o." localSheetId="8" hidden="1">[10]Tapa!#REF!</definedName>
    <definedName name="g.o." hidden="1">[10]Tapa!#REF!</definedName>
    <definedName name="gABC1" localSheetId="1">#REF!</definedName>
    <definedName name="gABC1" localSheetId="2">#REF!</definedName>
    <definedName name="gABC1" localSheetId="5">#REF!</definedName>
    <definedName name="gABC1" localSheetId="9">#REF!</definedName>
    <definedName name="gABC1" localSheetId="3">#REF!</definedName>
    <definedName name="gABC1" localSheetId="7">#REF!</definedName>
    <definedName name="gABC1" localSheetId="8">#REF!</definedName>
    <definedName name="gABC1">#REF!</definedName>
    <definedName name="gaha" localSheetId="2">#REF!</definedName>
    <definedName name="gaha" localSheetId="9">#REF!</definedName>
    <definedName name="gaha">#REF!</definedName>
    <definedName name="gC2_" localSheetId="1">#REF!</definedName>
    <definedName name="gC2_" localSheetId="2">#REF!</definedName>
    <definedName name="gC2_" localSheetId="5">#REF!</definedName>
    <definedName name="gC2_" localSheetId="3">#REF!</definedName>
    <definedName name="gC2_" localSheetId="7">#REF!</definedName>
    <definedName name="gC2_" localSheetId="8">#REF!</definedName>
    <definedName name="gC2_">#REF!</definedName>
    <definedName name="gC3_" localSheetId="2">#REF!</definedName>
    <definedName name="gC3_">#REF!</definedName>
    <definedName name="gDE" localSheetId="2">#REF!</definedName>
    <definedName name="gDE">#REF!</definedName>
    <definedName name="gfchngf" localSheetId="2">#REF!</definedName>
    <definedName name="gfchngf" localSheetId="9">#REF!</definedName>
    <definedName name="gfchngf">#REF!</definedName>
    <definedName name="GINA" localSheetId="2">#REF!</definedName>
    <definedName name="GINA" localSheetId="9">#REF!</definedName>
    <definedName name="GINA">#REF!</definedName>
    <definedName name="gmo">#N/A</definedName>
    <definedName name="gn" localSheetId="2">#REF!</definedName>
    <definedName name="gn" localSheetId="9">#REF!</definedName>
    <definedName name="gn">#REF!</definedName>
    <definedName name="Grand_Total" localSheetId="2">#REF!</definedName>
    <definedName name="Grand_Total" localSheetId="9">#REF!</definedName>
    <definedName name="Grand_Total">#REF!</definedName>
    <definedName name="gss" localSheetId="2">#REF!</definedName>
    <definedName name="gss" localSheetId="9">#REF!</definedName>
    <definedName name="gss">#REF!</definedName>
    <definedName name="GUAYAQUIL" localSheetId="2">#REF!</definedName>
    <definedName name="GUAYAQUIL" localSheetId="9">#REF!</definedName>
    <definedName name="GUAYAQUIL">#REF!</definedName>
    <definedName name="GUAYFIN" localSheetId="2">#REF!</definedName>
    <definedName name="GUAYFIN" localSheetId="9">#REF!</definedName>
    <definedName name="GUAYFIN">#REF!</definedName>
    <definedName name="guayfinn" localSheetId="2">#REF!</definedName>
    <definedName name="guayfinn" localSheetId="9">#REF!</definedName>
    <definedName name="guayfinn">#REF!</definedName>
    <definedName name="GYE" localSheetId="2">#REF!</definedName>
    <definedName name="GYE" localSheetId="9">#REF!</definedName>
    <definedName name="GYE">#REF!</definedName>
    <definedName name="GYECGT" localSheetId="2">#REF!</definedName>
    <definedName name="GYECGT" localSheetId="9">#REF!</definedName>
    <definedName name="GYECGT">#REF!</definedName>
    <definedName name="GYELANZ" localSheetId="2">#REF!</definedName>
    <definedName name="GYELANZ" localSheetId="9">#REF!</definedName>
    <definedName name="GYELANZ">#REF!</definedName>
    <definedName name="GYEMANT" localSheetId="2">#REF!</definedName>
    <definedName name="GYEMANT" localSheetId="9">#REF!</definedName>
    <definedName name="GYEMANT">#REF!</definedName>
    <definedName name="gyemanta" localSheetId="2">#REF!</definedName>
    <definedName name="gyemanta" localSheetId="9">#REF!</definedName>
    <definedName name="gyemanta">#REF!</definedName>
    <definedName name="GYEPRELA" localSheetId="2">#REF!</definedName>
    <definedName name="GYEPRELA" localSheetId="9">#REF!</definedName>
    <definedName name="GYEPRELA">#REF!</definedName>
    <definedName name="GYESPRIN" localSheetId="2">#REF!</definedName>
    <definedName name="GYESPRIN" localSheetId="9">#REF!</definedName>
    <definedName name="GYESPRIN">#REF!</definedName>
    <definedName name="h" localSheetId="2">#REF!</definedName>
    <definedName name="h" localSheetId="9">#REF!</definedName>
    <definedName name="h">#REF!</definedName>
    <definedName name="HALLSG" localSheetId="2">#REF!</definedName>
    <definedName name="HALLSG" localSheetId="9">#REF!</definedName>
    <definedName name="HALLSG">#REF!</definedName>
    <definedName name="HALLSGYE" localSheetId="2">#REF!</definedName>
    <definedName name="HALLSGYE" localSheetId="9">#REF!</definedName>
    <definedName name="HALLSGYE">#REF!</definedName>
    <definedName name="HALMARG7" localSheetId="2">#REF!</definedName>
    <definedName name="HALMARG7" localSheetId="9">#REF!</definedName>
    <definedName name="HALMARG7">#REF!</definedName>
    <definedName name="HALMARQ7" localSheetId="2">#REF!</definedName>
    <definedName name="HALMARQ7" localSheetId="9">#REF!</definedName>
    <definedName name="HALMARQ7">#REF!</definedName>
    <definedName name="Header" localSheetId="2">#REF!</definedName>
    <definedName name="Header" localSheetId="9">#REF!</definedName>
    <definedName name="Header">#REF!</definedName>
    <definedName name="HEQRHJ" localSheetId="2">#REF!</definedName>
    <definedName name="HEQRHJ" localSheetId="9">#REF!</definedName>
    <definedName name="HEQRHJ">#REF!</definedName>
    <definedName name="het" localSheetId="2">#REF!</definedName>
    <definedName name="het" localSheetId="9">#REF!</definedName>
    <definedName name="het">#REF!</definedName>
    <definedName name="HGFDF" localSheetId="2">#N/A</definedName>
    <definedName name="HGFDF" localSheetId="9">#N/A</definedName>
    <definedName name="HGFDF">[18]!HGFDF</definedName>
    <definedName name="hhh" localSheetId="1">#REF!</definedName>
    <definedName name="hhh" localSheetId="2">#REF!</definedName>
    <definedName name="hhh" localSheetId="5">#REF!</definedName>
    <definedName name="hhh" localSheetId="9">#REF!</definedName>
    <definedName name="hhh" localSheetId="3">#REF!</definedName>
    <definedName name="hhh" localSheetId="7">#REF!</definedName>
    <definedName name="hhh" localSheetId="8">#REF!</definedName>
    <definedName name="hhh">#REF!</definedName>
    <definedName name="HHHH">#N/A</definedName>
    <definedName name="hhhhhhhhha" localSheetId="2">#REF!</definedName>
    <definedName name="hhhhhhhhha" localSheetId="9">#REF!</definedName>
    <definedName name="hhhhhhhhha">#REF!</definedName>
    <definedName name="HIPOTECA" localSheetId="2">#REF!</definedName>
    <definedName name="HIPOTECA" localSheetId="9">#REF!</definedName>
    <definedName name="HIPOTECA">#REF!</definedName>
    <definedName name="hjlk" localSheetId="2">#REF!</definedName>
    <definedName name="hjlk" localSheetId="9">#REF!</definedName>
    <definedName name="hjlk">#REF!</definedName>
    <definedName name="hkl" localSheetId="2">#REF!</definedName>
    <definedName name="hkl" localSheetId="9">#REF!</definedName>
    <definedName name="hkl">#REF!</definedName>
    <definedName name="HM18ABC" localSheetId="2">#REF!</definedName>
    <definedName name="HM18ABC" localSheetId="9">#REF!</definedName>
    <definedName name="HM18ABC">#REF!</definedName>
    <definedName name="HN" localSheetId="2">#REF!</definedName>
    <definedName name="HN" localSheetId="9">#REF!</definedName>
    <definedName name="HN">#REF!</definedName>
    <definedName name="hrees" localSheetId="2">#REF!</definedName>
    <definedName name="hrees" localSheetId="9">#REF!</definedName>
    <definedName name="hrees">#REF!</definedName>
    <definedName name="hrfghfhgf" localSheetId="2">#REF!</definedName>
    <definedName name="hrfghfhgf" localSheetId="9">#REF!</definedName>
    <definedName name="hrfghfhgf">#REF!</definedName>
    <definedName name="hsdgg" localSheetId="2">#REF!</definedName>
    <definedName name="hsdgg" localSheetId="9">#REF!</definedName>
    <definedName name="hsdgg">#REF!</definedName>
    <definedName name="HUND3" localSheetId="2">#REF!</definedName>
    <definedName name="HUND3" localSheetId="9">#REF!</definedName>
    <definedName name="HUND3">#REF!</definedName>
    <definedName name="hygfd" localSheetId="2">#REF!</definedName>
    <definedName name="hygfd" localSheetId="9">#REF!</definedName>
    <definedName name="hygfd">#REF!</definedName>
    <definedName name="i">'[3]A&amp;F MAN 2DO'!$B$16:$AC$41</definedName>
    <definedName name="ICALL" localSheetId="2">#REF!</definedName>
    <definedName name="ICALL" localSheetId="9">#REF!</definedName>
    <definedName name="ICALL">#REF!</definedName>
    <definedName name="II" localSheetId="2">#REF!</definedName>
    <definedName name="II" localSheetId="9">#REF!</definedName>
    <definedName name="II">#REF!</definedName>
    <definedName name="iieiweiepri" localSheetId="2">#REF!</definedName>
    <definedName name="iieiweiepri" localSheetId="9">#REF!</definedName>
    <definedName name="iieiweiepri">#REF!</definedName>
    <definedName name="INCE" localSheetId="2">#REF!</definedName>
    <definedName name="INCE" localSheetId="9">#REF!</definedName>
    <definedName name="INCE">#REF!</definedName>
    <definedName name="INEC">#REF!</definedName>
    <definedName name="insertos" localSheetId="2">#REF!</definedName>
    <definedName name="insertos" localSheetId="9">#REF!</definedName>
    <definedName name="insertos">#REF!</definedName>
    <definedName name="INST" localSheetId="2">#REF!</definedName>
    <definedName name="INST" localSheetId="9">#REF!</definedName>
    <definedName name="INST">#REF!</definedName>
    <definedName name="INSTITU" localSheetId="2">#REF!</definedName>
    <definedName name="INSTITU" localSheetId="9">#REF!</definedName>
    <definedName name="INSTITU">#REF!</definedName>
    <definedName name="inv" localSheetId="2">#REF!</definedName>
    <definedName name="inv" localSheetId="9">#REF!</definedName>
    <definedName name="inv">#REF!</definedName>
    <definedName name="inversion" localSheetId="2">#REF!</definedName>
    <definedName name="inversion" localSheetId="9">#REF!</definedName>
    <definedName name="inversion">#REF!</definedName>
    <definedName name="iqipi" localSheetId="2">#REF!</definedName>
    <definedName name="iqipi" localSheetId="9">#REF!</definedName>
    <definedName name="iqipi">#REF!</definedName>
    <definedName name="isaac">#REF!</definedName>
    <definedName name="j" localSheetId="2">#REF!</definedName>
    <definedName name="j" localSheetId="9">#REF!</definedName>
    <definedName name="j">#REF!</definedName>
    <definedName name="ji" localSheetId="2">#REF!</definedName>
    <definedName name="ji" localSheetId="9">#REF!</definedName>
    <definedName name="ji">#REF!</definedName>
    <definedName name="JIJIJ" localSheetId="2">#REF!</definedName>
    <definedName name="JIJIJ" localSheetId="9">#REF!</definedName>
    <definedName name="JIJIJ">#REF!</definedName>
    <definedName name="jijijijiji" localSheetId="2">#REF!</definedName>
    <definedName name="jijijijiji" localSheetId="9">#REF!</definedName>
    <definedName name="jijijijiji">#REF!</definedName>
    <definedName name="jj" localSheetId="2">#REF!</definedName>
    <definedName name="jj" localSheetId="9">#REF!</definedName>
    <definedName name="jj">#REF!</definedName>
    <definedName name="JKKKKKK" localSheetId="2">#REF!</definedName>
    <definedName name="JKKKKKK" localSheetId="9">#REF!</definedName>
    <definedName name="JKKKKKK">#REF!</definedName>
    <definedName name="jkl" localSheetId="2">#REF!</definedName>
    <definedName name="jkl" localSheetId="9">#REF!</definedName>
    <definedName name="jkl">#REF!</definedName>
    <definedName name="joe" localSheetId="1" hidden="1">#REF!</definedName>
    <definedName name="joe" localSheetId="2" hidden="1">#REF!</definedName>
    <definedName name="joe" localSheetId="5" hidden="1">#REF!</definedName>
    <definedName name="joe" localSheetId="3" hidden="1">#REF!</definedName>
    <definedName name="joe" localSheetId="7" hidden="1">#REF!</definedName>
    <definedName name="joe" localSheetId="8" hidden="1">#REF!</definedName>
    <definedName name="joe" hidden="1">#REF!</definedName>
    <definedName name="JOY104AM">'[8]Alc y Fre Amas'!$A$16:$J$295</definedName>
    <definedName name="JSHJSD" localSheetId="2">#REF!</definedName>
    <definedName name="JSHJSD" localSheetId="9">#REF!</definedName>
    <definedName name="JSHJSD">#REF!</definedName>
    <definedName name="jue" localSheetId="2">#REF!</definedName>
    <definedName name="jue" localSheetId="9">#REF!</definedName>
    <definedName name="jue">#REF!</definedName>
    <definedName name="jueves" localSheetId="2">#REF!</definedName>
    <definedName name="jueves" localSheetId="9">#REF!</definedName>
    <definedName name="jueves">#REF!</definedName>
    <definedName name="jyjuj" localSheetId="1">[24]!Ordena</definedName>
    <definedName name="jyjuj" localSheetId="2">[24]!Ordena</definedName>
    <definedName name="jyjuj" localSheetId="5">[24]!Ordena</definedName>
    <definedName name="jyjuj" localSheetId="3">[24]!Ordena</definedName>
    <definedName name="jyjuj" localSheetId="7">[24]!Ordena</definedName>
    <definedName name="jyjuj">[24]!Ordena</definedName>
    <definedName name="k" localSheetId="2">#REF!</definedName>
    <definedName name="k" localSheetId="9">#REF!</definedName>
    <definedName name="k">#REF!</definedName>
    <definedName name="KA" localSheetId="1">#REF!</definedName>
    <definedName name="KA" localSheetId="2">#REF!</definedName>
    <definedName name="KA" localSheetId="5">#REF!</definedName>
    <definedName name="KA" localSheetId="3">#REF!</definedName>
    <definedName name="KA" localSheetId="7">#REF!</definedName>
    <definedName name="KA" localSheetId="8">#REF!</definedName>
    <definedName name="KA">#REF!</definedName>
    <definedName name="KAGYE" localSheetId="2">#REF!</definedName>
    <definedName name="KAGYE" localSheetId="9">#REF!</definedName>
    <definedName name="KAGYE">#REF!</definedName>
    <definedName name="kar" localSheetId="2">#REF!</definedName>
    <definedName name="kar" localSheetId="9">#REF!</definedName>
    <definedName name="kar">#REF!</definedName>
    <definedName name="karelet" localSheetId="1">#REF!</definedName>
    <definedName name="karelet" localSheetId="2">#REF!</definedName>
    <definedName name="karelet" localSheetId="5">#REF!</definedName>
    <definedName name="karelet" localSheetId="3">#REF!</definedName>
    <definedName name="karelet" localSheetId="7">#REF!</definedName>
    <definedName name="karelet" localSheetId="8">#REF!</definedName>
    <definedName name="karelet">#REF!</definedName>
    <definedName name="karina" localSheetId="2">#REF!</definedName>
    <definedName name="karina" localSheetId="9">#REF!</definedName>
    <definedName name="karina">#REF!</definedName>
    <definedName name="KDKD" localSheetId="2">#REF!</definedName>
    <definedName name="KDKD" localSheetId="9">#REF!</definedName>
    <definedName name="KDKD">#REF!</definedName>
    <definedName name="KINDER" localSheetId="2">#REF!</definedName>
    <definedName name="KINDER" localSheetId="9">#REF!</definedName>
    <definedName name="KINDER">#REF!</definedName>
    <definedName name="KJDSFKHFDSJHFDS" localSheetId="2">#REF!</definedName>
    <definedName name="KJDSFKHFDSJHFDS" localSheetId="9">#REF!</definedName>
    <definedName name="KJDSFKHFDSJHFDS">#REF!</definedName>
    <definedName name="kjl" localSheetId="2">#REF!</definedName>
    <definedName name="kjl" localSheetId="9">#REF!</definedName>
    <definedName name="kjl">#REF!</definedName>
    <definedName name="kjnl" localSheetId="2">#N/A</definedName>
    <definedName name="kjnl" localSheetId="9">#N/A</definedName>
    <definedName name="kjnl">[18]!kjnl</definedName>
    <definedName name="KK" localSheetId="2">#REF!</definedName>
    <definedName name="KK" localSheetId="9">#REF!</definedName>
    <definedName name="KK">#REF!</definedName>
    <definedName name="kkk" localSheetId="1">#REF!</definedName>
    <definedName name="kkk" localSheetId="2">#REF!</definedName>
    <definedName name="kkk" localSheetId="5">#REF!</definedName>
    <definedName name="kkk" localSheetId="3">#REF!</definedName>
    <definedName name="kkk" localSheetId="7">#REF!</definedName>
    <definedName name="kkk" localSheetId="8">#REF!</definedName>
    <definedName name="kkk">#REF!</definedName>
    <definedName name="KKKK" localSheetId="2">#REF!</definedName>
    <definedName name="KKKK" localSheetId="9">#REF!</definedName>
    <definedName name="KKKK">#REF!</definedName>
    <definedName name="KKÑKÑK" localSheetId="2">#REF!</definedName>
    <definedName name="KKÑKÑK" localSheetId="9">#REF!</definedName>
    <definedName name="KKÑKÑK">#REF!</definedName>
    <definedName name="kl" localSheetId="2">#REF!</definedName>
    <definedName name="kl" localSheetId="9">#REF!</definedName>
    <definedName name="kl">#REF!</definedName>
    <definedName name="KNGYE" localSheetId="2">#REF!</definedName>
    <definedName name="KNGYE" localSheetId="9">#REF!</definedName>
    <definedName name="KNGYE">#REF!</definedName>
    <definedName name="KOTEX" localSheetId="1">#REF!</definedName>
    <definedName name="KOTEX" localSheetId="2">#REF!</definedName>
    <definedName name="KOTEX" localSheetId="5">#REF!</definedName>
    <definedName name="KOTEX" localSheetId="3">#REF!</definedName>
    <definedName name="KOTEX" localSheetId="7">#REF!</definedName>
    <definedName name="KOTEX" localSheetId="8">#REF!</definedName>
    <definedName name="KOTEX">#REF!</definedName>
    <definedName name="LAN1MAZ" localSheetId="2">#REF!</definedName>
    <definedName name="LAN1MAZ" localSheetId="9">#REF!</definedName>
    <definedName name="LAN1MAZ">#REF!</definedName>
    <definedName name="LAN1REV0" localSheetId="2">#REF!</definedName>
    <definedName name="LAN1REV0" localSheetId="9">#REF!</definedName>
    <definedName name="LAN1REV0">#REF!</definedName>
    <definedName name="LANRON" localSheetId="2">#REF!</definedName>
    <definedName name="LANRON" localSheetId="9">#REF!</definedName>
    <definedName name="LANRON">#REF!</definedName>
    <definedName name="LANZA" localSheetId="2">#REF!</definedName>
    <definedName name="LANZA" localSheetId="9">#REF!</definedName>
    <definedName name="LANZA">#REF!</definedName>
    <definedName name="lanzagye" localSheetId="2">#REF!</definedName>
    <definedName name="lanzagye" localSheetId="9">#REF!</definedName>
    <definedName name="lanzagye">#REF!</definedName>
    <definedName name="lanzagye2" localSheetId="2">#REF!</definedName>
    <definedName name="lanzagye2" localSheetId="9">#REF!</definedName>
    <definedName name="lanzagye2">#REF!</definedName>
    <definedName name="LANZAM" localSheetId="2">#REF!</definedName>
    <definedName name="LANZAM" localSheetId="9">#REF!</definedName>
    <definedName name="LANZAM">#REF!</definedName>
    <definedName name="LANZGYE" localSheetId="2">#REF!</definedName>
    <definedName name="LANZGYE" localSheetId="9">#REF!</definedName>
    <definedName name="LANZGYE">#REF!</definedName>
    <definedName name="LANZUIO" localSheetId="2">#REF!</definedName>
    <definedName name="LANZUIO" localSheetId="9">#REF!</definedName>
    <definedName name="LANZUIO">#REF!</definedName>
    <definedName name="lfol" localSheetId="2">#REF!</definedName>
    <definedName name="lfol" localSheetId="9">#REF!</definedName>
    <definedName name="lfol">#REF!</definedName>
    <definedName name="lml" localSheetId="2">#REF!</definedName>
    <definedName name="lml" localSheetId="9">#REF!</definedName>
    <definedName name="lml">#REF!</definedName>
    <definedName name="LOLO" localSheetId="2">#REF!</definedName>
    <definedName name="LOLO" localSheetId="9">#REF!</definedName>
    <definedName name="LOLO">#REF!</definedName>
    <definedName name="LOLY">#N/A</definedName>
    <definedName name="LOLY\S" localSheetId="1">#REF!</definedName>
    <definedName name="LOLY\S" localSheetId="2">#REF!</definedName>
    <definedName name="LOLY\S" localSheetId="5">#REF!</definedName>
    <definedName name="LOLY\S" localSheetId="9">#REF!</definedName>
    <definedName name="LOLY\S" localSheetId="3">#REF!</definedName>
    <definedName name="LOLY\S" localSheetId="7">#REF!</definedName>
    <definedName name="LOLY\S" localSheetId="8">#REF!</definedName>
    <definedName name="LOLY\S">#REF!</definedName>
    <definedName name="LOTANIV" localSheetId="2">#REF!</definedName>
    <definedName name="LOTANIV" localSheetId="9">#REF!</definedName>
    <definedName name="LOTANIV">#REF!</definedName>
    <definedName name="lotto" localSheetId="2">#REF!</definedName>
    <definedName name="lotto" localSheetId="9">#REF!</definedName>
    <definedName name="lotto">#REF!</definedName>
    <definedName name="lotto1" localSheetId="2">#REF!</definedName>
    <definedName name="lotto1" localSheetId="9">#REF!</definedName>
    <definedName name="lotto1">#REF!</definedName>
    <definedName name="LOTTOSEP" localSheetId="2">#REF!</definedName>
    <definedName name="LOTTOSEP" localSheetId="9">#REF!</definedName>
    <definedName name="LOTTOSEP">#REF!</definedName>
    <definedName name="LUGGIS" localSheetId="1">#REF!</definedName>
    <definedName name="LUGGIS" localSheetId="2">#REF!</definedName>
    <definedName name="LUGGIS" localSheetId="5">#REF!</definedName>
    <definedName name="LUGGIS" localSheetId="3">#REF!</definedName>
    <definedName name="LUGGIS" localSheetId="7">#REF!</definedName>
    <definedName name="LUGGIS" localSheetId="8">#REF!</definedName>
    <definedName name="LUGGIS">#REF!</definedName>
    <definedName name="M1735AB">[28]M1735AB!$A$5:$L$235</definedName>
    <definedName name="M1849ABC">'[29]Channel Mix'!$A$9:$O$250</definedName>
    <definedName name="MACH31">[30]CHANNEL!$A$10:$O$213</definedName>
    <definedName name="mall" localSheetId="1" hidden="1">[10]Tapa!#REF!</definedName>
    <definedName name="mall" localSheetId="2" hidden="1">[10]Tapa!#REF!</definedName>
    <definedName name="mall" localSheetId="5" hidden="1">[10]Tapa!#REF!</definedName>
    <definedName name="mall" localSheetId="9" hidden="1">[10]Tapa!#REF!</definedName>
    <definedName name="mall" localSheetId="3" hidden="1">[10]Tapa!#REF!</definedName>
    <definedName name="mall" localSheetId="7" hidden="1">[10]Tapa!#REF!</definedName>
    <definedName name="mall" localSheetId="8" hidden="1">[10]Tapa!#REF!</definedName>
    <definedName name="mall" hidden="1">[10]Tapa!#REF!</definedName>
    <definedName name="MAMNOV2" localSheetId="2">#REF!</definedName>
    <definedName name="MAMNOV2" localSheetId="9">#REF!</definedName>
    <definedName name="MAMNOV2">#REF!</definedName>
    <definedName name="Mangye" localSheetId="2">#REF!</definedName>
    <definedName name="Mangye" localSheetId="9">#REF!</definedName>
    <definedName name="Mangye">#REF!</definedName>
    <definedName name="MANT" localSheetId="2">#REF!</definedName>
    <definedName name="MANT" localSheetId="9">#REF!</definedName>
    <definedName name="MANT">#REF!</definedName>
    <definedName name="MANTEN22" localSheetId="1" hidden="1">#REF!</definedName>
    <definedName name="MANTEN22" localSheetId="2" hidden="1">#REF!</definedName>
    <definedName name="MANTEN22" localSheetId="5" hidden="1">#REF!</definedName>
    <definedName name="MANTEN22" localSheetId="3" hidden="1">#REF!</definedName>
    <definedName name="MANTEN22" localSheetId="7" hidden="1">#REF!</definedName>
    <definedName name="MANTEN22" localSheetId="8" hidden="1">#REF!</definedName>
    <definedName name="MANTEN22" hidden="1">#REF!</definedName>
    <definedName name="MANTRON" localSheetId="2">#REF!</definedName>
    <definedName name="MANTRON" localSheetId="9">#REF!</definedName>
    <definedName name="MANTRON">#REF!</definedName>
    <definedName name="MANTUIO" localSheetId="2">#REF!</definedName>
    <definedName name="MANTUIO" localSheetId="9">#REF!</definedName>
    <definedName name="MANTUIO">#REF!</definedName>
    <definedName name="mar" localSheetId="2">#REF!</definedName>
    <definedName name="mar" localSheetId="9">#REF!</definedName>
    <definedName name="mar">#REF!</definedName>
    <definedName name="marc" localSheetId="2">#REF!</definedName>
    <definedName name="marc" localSheetId="9">#REF!</definedName>
    <definedName name="marc">#REF!</definedName>
    <definedName name="MARIO" localSheetId="2">#REF!</definedName>
    <definedName name="MARIO" localSheetId="9">#REF!</definedName>
    <definedName name="MARIO">#REF!</definedName>
    <definedName name="MAYBABR" localSheetId="2">#REF!</definedName>
    <definedName name="MAYBABR" localSheetId="9">#REF!</definedName>
    <definedName name="MAYBABR">#REF!</definedName>
    <definedName name="MAYBE2">'[31]DAYPART MIX'!$A$8:$O$248</definedName>
    <definedName name="MAYBELL">[32]channel!$A$9:$O$258</definedName>
    <definedName name="MAZ1CON">[33]maz1con!$A$1:$A$15</definedName>
    <definedName name="MAZ1GYE">[33]maz1gye!$A$1:$A$16</definedName>
    <definedName name="MAZ1UIO">[33]maz1uio!$A$1:$A$14</definedName>
    <definedName name="MICROOCT" localSheetId="1">#REF!</definedName>
    <definedName name="MICROOCT" localSheetId="2">#REF!</definedName>
    <definedName name="MICROOCT" localSheetId="5">#REF!</definedName>
    <definedName name="MICROOCT" localSheetId="9">#REF!</definedName>
    <definedName name="MICROOCT" localSheetId="3">#REF!</definedName>
    <definedName name="MICROOCT" localSheetId="7">#REF!</definedName>
    <definedName name="MICROOCT" localSheetId="8">#REF!</definedName>
    <definedName name="MICROOCT">#REF!</definedName>
    <definedName name="MIRADO" localSheetId="2">#REF!</definedName>
    <definedName name="MIRADO">#REF!</definedName>
    <definedName name="moya" localSheetId="2">#REF!</definedName>
    <definedName name="moya" localSheetId="9">#REF!</definedName>
    <definedName name="moya">#REF!</definedName>
    <definedName name="MWAGT" localSheetId="2">#REF!</definedName>
    <definedName name="MWAGT">#REF!</definedName>
    <definedName name="NAC" localSheetId="2">#REF!</definedName>
    <definedName name="NAC" localSheetId="9">#REF!</definedName>
    <definedName name="NAC">#REF!</definedName>
    <definedName name="NEXTEL" localSheetId="2">#REF!</definedName>
    <definedName name="NEXTEL" localSheetId="9">#REF!</definedName>
    <definedName name="NEXTEL">#REF!</definedName>
    <definedName name="NINNOV2" localSheetId="2">#REF!</definedName>
    <definedName name="NINNOV2" localSheetId="9">#REF!</definedName>
    <definedName name="NINNOV2">#REF!</definedName>
    <definedName name="NINOS" localSheetId="2">#REF!</definedName>
    <definedName name="NINOS" localSheetId="3">#REF!</definedName>
    <definedName name="NINOS">#REF!</definedName>
    <definedName name="nm" localSheetId="2">#REF!</definedName>
    <definedName name="nm" localSheetId="9">#REF!</definedName>
    <definedName name="nm" localSheetId="3">#REF!</definedName>
    <definedName name="nm">#REF!</definedName>
    <definedName name="NN">#N/A</definedName>
    <definedName name="nnn" localSheetId="2">#REF!</definedName>
    <definedName name="nnn" localSheetId="9">#REF!</definedName>
    <definedName name="nnn" localSheetId="3">#REF!</definedName>
    <definedName name="nnn">#REF!</definedName>
    <definedName name="NNNNNNNN" localSheetId="2">#REF!</definedName>
    <definedName name="NNNNNNNN" localSheetId="3">#REF!</definedName>
    <definedName name="NNNNNNNN">#REF!</definedName>
    <definedName name="NORTE" localSheetId="2">#REF!</definedName>
    <definedName name="NORTE" localSheetId="9">#REF!</definedName>
    <definedName name="NORTE" localSheetId="3">#REF!</definedName>
    <definedName name="NORTE">#REF!</definedName>
    <definedName name="notita" localSheetId="1">[34]Notas!notita</definedName>
    <definedName name="notita" localSheetId="2">[34]Notas!notita</definedName>
    <definedName name="notita" localSheetId="5">[34]Notas!notita</definedName>
    <definedName name="notita" localSheetId="3">[34]Notas!notita</definedName>
    <definedName name="notita" localSheetId="7">[34]Notas!notita</definedName>
    <definedName name="notita">[34]Notas!notita</definedName>
    <definedName name="nuervo" localSheetId="1">#REF!</definedName>
    <definedName name="nuervo" localSheetId="2">#REF!</definedName>
    <definedName name="nuervo" localSheetId="5">#REF!</definedName>
    <definedName name="nuervo" localSheetId="9">#REF!</definedName>
    <definedName name="nuervo" localSheetId="3">#REF!</definedName>
    <definedName name="nuervo" localSheetId="7">#REF!</definedName>
    <definedName name="nuervo" localSheetId="8">#REF!</definedName>
    <definedName name="nuervo">#REF!</definedName>
    <definedName name="ñk" localSheetId="2">#REF!</definedName>
    <definedName name="ñk" localSheetId="9">#REF!</definedName>
    <definedName name="ñk" localSheetId="3">#REF!</definedName>
    <definedName name="ñk">#REF!</definedName>
    <definedName name="oeoe" localSheetId="2">#REF!</definedName>
    <definedName name="oeoe" localSheetId="9">#REF!</definedName>
    <definedName name="oeoe" localSheetId="3">#REF!</definedName>
    <definedName name="oeoe">#REF!</definedName>
    <definedName name="ooo" localSheetId="2">#REF!</definedName>
    <definedName name="ooo" localSheetId="9">#REF!</definedName>
    <definedName name="ooo" localSheetId="3">#REF!</definedName>
    <definedName name="ooo">#REF!</definedName>
    <definedName name="OOOO" localSheetId="2">#REF!</definedName>
    <definedName name="OOOO" localSheetId="9">#REF!</definedName>
    <definedName name="OOOO" localSheetId="3">#REF!</definedName>
    <definedName name="OOOO">#REF!</definedName>
    <definedName name="Ordena" localSheetId="1">[24]!Ordena</definedName>
    <definedName name="Ordena" localSheetId="2">[24]!Ordena</definedName>
    <definedName name="Ordena" localSheetId="5">[24]!Ordena</definedName>
    <definedName name="Ordena" localSheetId="3">[24]!Ordena</definedName>
    <definedName name="Ordena" localSheetId="7">[24]!Ordena</definedName>
    <definedName name="Ordena">[24]!Ordena</definedName>
    <definedName name="OTLTA" localSheetId="2">#REF!</definedName>
    <definedName name="OTLTA" localSheetId="9">#REF!</definedName>
    <definedName name="OTLTA" localSheetId="3">#REF!</definedName>
    <definedName name="OTLTA">#REF!</definedName>
    <definedName name="OTRO" localSheetId="2">#REF!</definedName>
    <definedName name="OTRO" localSheetId="9">#REF!</definedName>
    <definedName name="OTRO" localSheetId="3">#REF!</definedName>
    <definedName name="OTRO">#REF!</definedName>
    <definedName name="oye">#N/A</definedName>
    <definedName name="pa" localSheetId="1">#REF!</definedName>
    <definedName name="pa" localSheetId="2">#REF!</definedName>
    <definedName name="pa" localSheetId="5">#REF!</definedName>
    <definedName name="pa" localSheetId="9">#REF!</definedName>
    <definedName name="pa" localSheetId="3">#REF!</definedName>
    <definedName name="pa" localSheetId="7">#REF!</definedName>
    <definedName name="pa" localSheetId="8">#REF!</definedName>
    <definedName name="pa">#REF!</definedName>
    <definedName name="pa___0" localSheetId="2">#REF!</definedName>
    <definedName name="pa___0" localSheetId="9">#REF!</definedName>
    <definedName name="pa___0" localSheetId="3">#REF!</definedName>
    <definedName name="pa___0">#REF!</definedName>
    <definedName name="pa___2" localSheetId="2">#REF!</definedName>
    <definedName name="pa___2" localSheetId="9">#REF!</definedName>
    <definedName name="pa___2" localSheetId="3">#REF!</definedName>
    <definedName name="pa___2">#REF!</definedName>
    <definedName name="PAQUETES" localSheetId="1">#REF!</definedName>
    <definedName name="PAQUETES" localSheetId="2">#REF!</definedName>
    <definedName name="PAQUETES" localSheetId="5">#REF!</definedName>
    <definedName name="PAQUETES" localSheetId="3">#REF!</definedName>
    <definedName name="PAQUETES" localSheetId="7">#REF!</definedName>
    <definedName name="PAQUETES" localSheetId="8">#REF!</definedName>
    <definedName name="PAQUETES">#REF!</definedName>
    <definedName name="PARIS" localSheetId="2">[35]Rk!$A$1:$Q$231</definedName>
    <definedName name="PARIS" localSheetId="9">[35]Rk!$A$1:$Q$231</definedName>
    <definedName name="PARIS">[36]Rk!$A$1:$Q$231</definedName>
    <definedName name="PATI" localSheetId="2">#REF!</definedName>
    <definedName name="PATI" localSheetId="9">#REF!</definedName>
    <definedName name="PATI" localSheetId="3">#REF!</definedName>
    <definedName name="PATI">#REF!</definedName>
    <definedName name="pau">[37]channel!$A$1:$F$260</definedName>
    <definedName name="pauta" localSheetId="1">#REF!</definedName>
    <definedName name="pauta" localSheetId="2">'[3]A&amp;F MAN 1ER'!$B$60:$AJ$91</definedName>
    <definedName name="pauta" localSheetId="5">#REF!</definedName>
    <definedName name="pauta" localSheetId="9">'[3]A&amp;F MAN 1ER'!$B$60:$AJ$91</definedName>
    <definedName name="pauta" localSheetId="3">#REF!</definedName>
    <definedName name="pauta" localSheetId="7">#REF!</definedName>
    <definedName name="pauta" localSheetId="8">#REF!</definedName>
    <definedName name="pauta">#REF!</definedName>
    <definedName name="pay" localSheetId="2">#REF!</definedName>
    <definedName name="pay" localSheetId="9">#REF!</definedName>
    <definedName name="pay" localSheetId="3">#REF!</definedName>
    <definedName name="pay">#REF!</definedName>
    <definedName name="PERFIL" localSheetId="1">#REF!</definedName>
    <definedName name="PERFIL" localSheetId="2">#REF!</definedName>
    <definedName name="PERFIL" localSheetId="5">#REF!</definedName>
    <definedName name="PERFIL" localSheetId="3">#REF!</definedName>
    <definedName name="PERFIL" localSheetId="7">#REF!</definedName>
    <definedName name="PERFIL" localSheetId="8">#REF!</definedName>
    <definedName name="PERFIL">#REF!</definedName>
    <definedName name="PILSENC">[38]Rk!$A$5:$N$90</definedName>
    <definedName name="PLAN" localSheetId="2">#REF!</definedName>
    <definedName name="PLAN" localSheetId="9">#REF!</definedName>
    <definedName name="PLAN" localSheetId="3">#REF!</definedName>
    <definedName name="PLAN">#REF!</definedName>
    <definedName name="POPO" localSheetId="2">#REF!</definedName>
    <definedName name="POPO" localSheetId="9">#REF!</definedName>
    <definedName name="POPO" localSheetId="3">#REF!</definedName>
    <definedName name="POPO">#REF!</definedName>
    <definedName name="PosiciónCabecera" localSheetId="2">#REF!</definedName>
    <definedName name="PosiciónCabecera" localSheetId="9">#REF!</definedName>
    <definedName name="PosiciónCabecera" localSheetId="3">#REF!</definedName>
    <definedName name="PosiciónCabecera">#REF!</definedName>
    <definedName name="PosPrimeraDuración" localSheetId="2">#REF!</definedName>
    <definedName name="PosPrimeraDuración" localSheetId="9">#REF!</definedName>
    <definedName name="PosPrimeraDuración" localSheetId="3">#REF!</definedName>
    <definedName name="PosPrimeraDuración">#REF!</definedName>
    <definedName name="POSTGYE" localSheetId="2">#REF!</definedName>
    <definedName name="POSTGYE" localSheetId="9">#REF!</definedName>
    <definedName name="POSTGYE" localSheetId="3">#REF!</definedName>
    <definedName name="POSTGYE">#REF!</definedName>
    <definedName name="POSTNAC" localSheetId="2">#REF!</definedName>
    <definedName name="POSTNAC" localSheetId="9">#REF!</definedName>
    <definedName name="POSTNAC" localSheetId="3">#REF!</definedName>
    <definedName name="POSTNAC">#REF!</definedName>
    <definedName name="POSTUIO" localSheetId="2">#REF!</definedName>
    <definedName name="POSTUIO" localSheetId="9">#REF!</definedName>
    <definedName name="POSTUIO" localSheetId="3">#REF!</definedName>
    <definedName name="POSTUIO">#REF!</definedName>
    <definedName name="POZOJUN">'[39]POST EVALUACION'!$B$18:$F$60</definedName>
    <definedName name="POZOTODO">'[39]Alcan y Frec TOTAL 3 Semanas'!$B$18:$F$60</definedName>
    <definedName name="PP" localSheetId="2">#REF!</definedName>
    <definedName name="PP" localSheetId="9">#REF!</definedName>
    <definedName name="PP" localSheetId="3">#REF!</definedName>
    <definedName name="PP">#REF!</definedName>
    <definedName name="ppo" localSheetId="2">#REF!</definedName>
    <definedName name="ppo" localSheetId="9">#REF!</definedName>
    <definedName name="ppo" localSheetId="3">#REF!</definedName>
    <definedName name="ppo">#REF!</definedName>
    <definedName name="PPOOO" localSheetId="2">#REF!</definedName>
    <definedName name="PPOOO" localSheetId="9">#REF!</definedName>
    <definedName name="PPOOO" localSheetId="3">#REF!</definedName>
    <definedName name="PPOOO">#REF!</definedName>
    <definedName name="pr" localSheetId="2">#REF!</definedName>
    <definedName name="pr" localSheetId="9">#REF!</definedName>
    <definedName name="pr" localSheetId="3">#REF!</definedName>
    <definedName name="pr">#REF!</definedName>
    <definedName name="PREAA" localSheetId="2">#REF!</definedName>
    <definedName name="PREAA" localSheetId="3">#REF!</definedName>
    <definedName name="PREAA">#REF!</definedName>
    <definedName name="PREEVA" localSheetId="2">#REF!</definedName>
    <definedName name="PREEVA" localSheetId="3">#REF!</definedName>
    <definedName name="PREEVA">#REF!</definedName>
    <definedName name="PREEVA2" localSheetId="2">#REF!</definedName>
    <definedName name="PREEVA2" localSheetId="3">#REF!</definedName>
    <definedName name="PREEVA2">#REF!</definedName>
    <definedName name="PREEVALU" localSheetId="2">#REF!</definedName>
    <definedName name="PREEVALU" localSheetId="3">#REF!</definedName>
    <definedName name="PREEVALU">#REF!</definedName>
    <definedName name="PREEVATV" localSheetId="2">#REF!</definedName>
    <definedName name="PREEVATV" localSheetId="3">#REF!</definedName>
    <definedName name="PREEVATV">#REF!</definedName>
    <definedName name="PREFER">[40]channel!$A$9:$G$254</definedName>
    <definedName name="PREFS" localSheetId="1">#REF!</definedName>
    <definedName name="PREFS" localSheetId="2">#REF!</definedName>
    <definedName name="PREFS" localSheetId="5">#REF!</definedName>
    <definedName name="PREFS" localSheetId="9">#REF!</definedName>
    <definedName name="PREFS" localSheetId="3">#REF!</definedName>
    <definedName name="PREFS" localSheetId="7">#REF!</definedName>
    <definedName name="PREFS">#REF!</definedName>
    <definedName name="PREGYE" localSheetId="2">#REF!</definedName>
    <definedName name="PREGYE" localSheetId="9">#REF!</definedName>
    <definedName name="PREGYE" localSheetId="3">#REF!</definedName>
    <definedName name="PREGYE">#REF!</definedName>
    <definedName name="PRELAUIO" localSheetId="2">#REF!</definedName>
    <definedName name="PRELAUIO" localSheetId="9">#REF!</definedName>
    <definedName name="PRELAUIO" localSheetId="3">#REF!</definedName>
    <definedName name="PRELAUIO">#REF!</definedName>
    <definedName name="PRENAC" localSheetId="2">#REF!</definedName>
    <definedName name="PRENAC" localSheetId="9">#REF!</definedName>
    <definedName name="PRENAC" localSheetId="3">#REF!</definedName>
    <definedName name="PRENAC">#REF!</definedName>
    <definedName name="Prensa" localSheetId="2">#REF!</definedName>
    <definedName name="Prensa" localSheetId="9">#REF!</definedName>
    <definedName name="Prensa" localSheetId="3">#REF!</definedName>
    <definedName name="Prensa">#REF!</definedName>
    <definedName name="PRESUPUESTO" localSheetId="2">#REF!</definedName>
    <definedName name="PRESUPUESTO" localSheetId="9">#REF!</definedName>
    <definedName name="PRESUPUESTO" localSheetId="3">#REF!</definedName>
    <definedName name="PRESUPUESTO">#REF!</definedName>
    <definedName name="PREUIO" localSheetId="2">#REF!</definedName>
    <definedName name="PREUIO" localSheetId="9">#REF!</definedName>
    <definedName name="PREUIO" localSheetId="3">#REF!</definedName>
    <definedName name="PREUIO">#REF!</definedName>
    <definedName name="PrimeraCadena" localSheetId="2">#REF!</definedName>
    <definedName name="PrimeraCadena" localSheetId="9">#REF!</definedName>
    <definedName name="PrimeraCadena" localSheetId="3">#REF!</definedName>
    <definedName name="PrimeraCadena">#REF!</definedName>
    <definedName name="Print_Area_MI" localSheetId="1">[41]PLAN!#REF!</definedName>
    <definedName name="Print_Area_MI" localSheetId="2">[41]PLAN!#REF!</definedName>
    <definedName name="Print_Area_MI" localSheetId="5">[41]PLAN!#REF!</definedName>
    <definedName name="Print_Area_MI" localSheetId="9">[41]PLAN!#REF!</definedName>
    <definedName name="Print_Area_MI" localSheetId="3">[41]PLAN!#REF!</definedName>
    <definedName name="Print_Area_MI" localSheetId="7">[41]PLAN!#REF!</definedName>
    <definedName name="Print_Area_MI" localSheetId="8">[41]PLAN!#REF!</definedName>
    <definedName name="Print_Area_MI">[41]PLAN!#REF!</definedName>
    <definedName name="PRINTAREA" localSheetId="1">[42]FC!#REF!</definedName>
    <definedName name="PRINTAREA" localSheetId="2">[42]FC!#REF!</definedName>
    <definedName name="PRINTAREA" localSheetId="5">[42]FC!#REF!</definedName>
    <definedName name="PRINTAREA" localSheetId="9">[42]FC!#REF!</definedName>
    <definedName name="PRINTAREA" localSheetId="3">[42]FC!#REF!</definedName>
    <definedName name="PRINTAREA" localSheetId="7">[42]FC!#REF!</definedName>
    <definedName name="PRINTAREA" localSheetId="8">[42]FC!#REF!</definedName>
    <definedName name="PRINTAREA">[42]FC!#REF!</definedName>
    <definedName name="PROMO" localSheetId="1">#REF!</definedName>
    <definedName name="PROMO" localSheetId="2">#REF!</definedName>
    <definedName name="PROMO" localSheetId="5">#REF!</definedName>
    <definedName name="PROMO" localSheetId="9">#REF!</definedName>
    <definedName name="PROMO" localSheetId="3">#REF!</definedName>
    <definedName name="PROMO" localSheetId="7">#REF!</definedName>
    <definedName name="PROMO" localSheetId="8">#REF!</definedName>
    <definedName name="PROMO">#REF!</definedName>
    <definedName name="psauta" localSheetId="2">#REF!</definedName>
    <definedName name="psauta" localSheetId="9">#REF!</definedName>
    <definedName name="psauta" localSheetId="3">#REF!</definedName>
    <definedName name="psauta">#REF!</definedName>
    <definedName name="PU" localSheetId="1">#REF!</definedName>
    <definedName name="PU" localSheetId="2">#REF!</definedName>
    <definedName name="PU" localSheetId="5">#REF!</definedName>
    <definedName name="PU" localSheetId="3">#REF!</definedName>
    <definedName name="PU" localSheetId="7">#REF!</definedName>
    <definedName name="PU" localSheetId="8">#REF!</definedName>
    <definedName name="PU">#REF!</definedName>
    <definedName name="Q" localSheetId="2">#REF!</definedName>
    <definedName name="Q" localSheetId="9">#REF!</definedName>
    <definedName name="Q" localSheetId="3">#REF!</definedName>
    <definedName name="Q">#REF!</definedName>
    <definedName name="qe" localSheetId="2">#REF!</definedName>
    <definedName name="qe" localSheetId="9">#REF!</definedName>
    <definedName name="qe" localSheetId="3">#REF!</definedName>
    <definedName name="qe">#REF!</definedName>
    <definedName name="qeg" localSheetId="2">#REF!</definedName>
    <definedName name="qeg" localSheetId="9">#REF!</definedName>
    <definedName name="qeg" localSheetId="3">#REF!</definedName>
    <definedName name="qeg">#REF!</definedName>
    <definedName name="qer" localSheetId="2">#REF!</definedName>
    <definedName name="qer" localSheetId="9">#REF!</definedName>
    <definedName name="qer" localSheetId="3">#REF!</definedName>
    <definedName name="qer">#REF!</definedName>
    <definedName name="QQ" localSheetId="2">#REF!</definedName>
    <definedName name="QQ" localSheetId="9">#REF!</definedName>
    <definedName name="QQ" localSheetId="3">#REF!</definedName>
    <definedName name="QQ">#REF!</definedName>
    <definedName name="QUESO" localSheetId="2">#REF!</definedName>
    <definedName name="QUESO" localSheetId="9">#REF!</definedName>
    <definedName name="QUESO" localSheetId="3">#REF!</definedName>
    <definedName name="QUESO">#REF!</definedName>
    <definedName name="qwd" localSheetId="2">#REF!</definedName>
    <definedName name="qwd" localSheetId="9">#REF!</definedName>
    <definedName name="qwd" localSheetId="3">#REF!</definedName>
    <definedName name="qwd">#REF!</definedName>
    <definedName name="qwqd" localSheetId="2">#REF!</definedName>
    <definedName name="qwqd" localSheetId="9">#REF!</definedName>
    <definedName name="qwqd" localSheetId="3">#REF!</definedName>
    <definedName name="qwqd">#REF!</definedName>
    <definedName name="RAD">#N/A</definedName>
    <definedName name="radio" localSheetId="1">#REF!</definedName>
    <definedName name="radio" localSheetId="2">#REF!</definedName>
    <definedName name="radio" localSheetId="5">#REF!</definedName>
    <definedName name="radio" localSheetId="9">#REF!</definedName>
    <definedName name="radio" localSheetId="3">#REF!</definedName>
    <definedName name="radio" localSheetId="7">#REF!</definedName>
    <definedName name="radio">#REF!</definedName>
    <definedName name="radio1" localSheetId="1">'[43]an-r'!#REF!</definedName>
    <definedName name="radio1" localSheetId="2">'[43]an-r'!#REF!</definedName>
    <definedName name="radio1" localSheetId="5">'[43]an-r'!#REF!</definedName>
    <definedName name="radio1" localSheetId="9">'[43]an-r'!#REF!</definedName>
    <definedName name="radio1" localSheetId="3">'[43]an-r'!#REF!</definedName>
    <definedName name="radio1" localSheetId="7">'[43]an-r'!#REF!</definedName>
    <definedName name="radio1" localSheetId="8">'[43]an-r'!#REF!</definedName>
    <definedName name="radio1">'[43]an-r'!#REF!</definedName>
    <definedName name="Radio2" localSheetId="2">#REF!</definedName>
    <definedName name="Radio2" localSheetId="9">#REF!</definedName>
    <definedName name="Radio2" localSheetId="3">#REF!</definedName>
    <definedName name="Radio2">#REF!</definedName>
    <definedName name="RADIOS" localSheetId="2">#REF!</definedName>
    <definedName name="RADIOS" localSheetId="9">#REF!</definedName>
    <definedName name="RADIOS" localSheetId="3">#REF!</definedName>
    <definedName name="RADIOS">#REF!</definedName>
    <definedName name="Range1">'[44]Plan 1'!$B$2:$B$23</definedName>
    <definedName name="Range10" localSheetId="2">#REF!</definedName>
    <definedName name="Range10" localSheetId="9">#REF!</definedName>
    <definedName name="Range10" localSheetId="3">#REF!</definedName>
    <definedName name="Range10">#REF!</definedName>
    <definedName name="Range11" localSheetId="2">#REF!</definedName>
    <definedName name="Range11" localSheetId="9">#REF!</definedName>
    <definedName name="Range11" localSheetId="3">#REF!</definedName>
    <definedName name="Range11">#REF!</definedName>
    <definedName name="Range12" localSheetId="2">#REF!</definedName>
    <definedName name="Range12" localSheetId="9">#REF!</definedName>
    <definedName name="Range12" localSheetId="3">#REF!</definedName>
    <definedName name="Range12">#REF!</definedName>
    <definedName name="Range13" localSheetId="2">#REF!</definedName>
    <definedName name="Range13" localSheetId="9">#REF!</definedName>
    <definedName name="Range13" localSheetId="3">#REF!</definedName>
    <definedName name="Range13">#REF!</definedName>
    <definedName name="Range14" localSheetId="2">#REF!</definedName>
    <definedName name="Range14" localSheetId="9">#REF!</definedName>
    <definedName name="Range14" localSheetId="3">#REF!</definedName>
    <definedName name="Range14">#REF!</definedName>
    <definedName name="Range15" localSheetId="2">#REF!</definedName>
    <definedName name="Range15" localSheetId="9">#REF!</definedName>
    <definedName name="Range15" localSheetId="3">#REF!</definedName>
    <definedName name="Range15">#REF!</definedName>
    <definedName name="Range16" localSheetId="2">#REF!</definedName>
    <definedName name="Range16" localSheetId="9">#REF!</definedName>
    <definedName name="Range16" localSheetId="3">#REF!</definedName>
    <definedName name="Range16">#REF!</definedName>
    <definedName name="Range17" localSheetId="2">#REF!</definedName>
    <definedName name="Range17" localSheetId="9">#REF!</definedName>
    <definedName name="Range17" localSheetId="3">#REF!</definedName>
    <definedName name="Range17">#REF!</definedName>
    <definedName name="Range18" localSheetId="2">#REF!</definedName>
    <definedName name="Range18" localSheetId="9">#REF!</definedName>
    <definedName name="Range18" localSheetId="3">#REF!</definedName>
    <definedName name="Range18">#REF!</definedName>
    <definedName name="Range19" localSheetId="2">#REF!</definedName>
    <definedName name="Range19" localSheetId="9">#REF!</definedName>
    <definedName name="Range19" localSheetId="3">#REF!</definedName>
    <definedName name="Range19">#REF!</definedName>
    <definedName name="Range2" localSheetId="2">#REF!</definedName>
    <definedName name="Range2" localSheetId="9">#REF!</definedName>
    <definedName name="Range2" localSheetId="3">#REF!</definedName>
    <definedName name="Range2">#REF!</definedName>
    <definedName name="Range20" localSheetId="2">#REF!</definedName>
    <definedName name="Range20" localSheetId="9">#REF!</definedName>
    <definedName name="Range20" localSheetId="3">#REF!</definedName>
    <definedName name="Range20">#REF!</definedName>
    <definedName name="Range3" localSheetId="2">#REF!</definedName>
    <definedName name="Range3" localSheetId="9">#REF!</definedName>
    <definedName name="Range3" localSheetId="3">#REF!</definedName>
    <definedName name="Range3">#REF!</definedName>
    <definedName name="Range4" localSheetId="2">#REF!</definedName>
    <definedName name="Range4" localSheetId="9">#REF!</definedName>
    <definedName name="Range4" localSheetId="3">#REF!</definedName>
    <definedName name="Range4">#REF!</definedName>
    <definedName name="Range5" localSheetId="2">#REF!</definedName>
    <definedName name="Range5" localSheetId="9">#REF!</definedName>
    <definedName name="Range5" localSheetId="3">#REF!</definedName>
    <definedName name="Range5">#REF!</definedName>
    <definedName name="Range6" localSheetId="2">#REF!</definedName>
    <definedName name="Range6" localSheetId="9">#REF!</definedName>
    <definedName name="Range6" localSheetId="3">#REF!</definedName>
    <definedName name="Range6">#REF!</definedName>
    <definedName name="Range7" localSheetId="2">#REF!</definedName>
    <definedName name="Range7" localSheetId="9">#REF!</definedName>
    <definedName name="Range7" localSheetId="3">#REF!</definedName>
    <definedName name="Range7">#REF!</definedName>
    <definedName name="Range8" localSheetId="2">#REF!</definedName>
    <definedName name="Range8" localSheetId="9">#REF!</definedName>
    <definedName name="Range8" localSheetId="3">#REF!</definedName>
    <definedName name="Range8">#REF!</definedName>
    <definedName name="Range9" localSheetId="2">#REF!</definedName>
    <definedName name="Range9" localSheetId="9">#REF!</definedName>
    <definedName name="Range9" localSheetId="3">#REF!</definedName>
    <definedName name="Range9">#REF!</definedName>
    <definedName name="RangoCabDía" localSheetId="2">#REF!</definedName>
    <definedName name="RangoCabDía" localSheetId="9">#REF!</definedName>
    <definedName name="RangoCabDía" localSheetId="3">#REF!</definedName>
    <definedName name="RangoCabDía">#REF!</definedName>
    <definedName name="RangoCabInforme" localSheetId="2">#REF!</definedName>
    <definedName name="RangoCabInforme" localSheetId="9">#REF!</definedName>
    <definedName name="RangoCabInforme" localSheetId="3">#REF!</definedName>
    <definedName name="RangoCabInforme">#REF!</definedName>
    <definedName name="RangoDP1" localSheetId="2">#REF!</definedName>
    <definedName name="RangoDP1" localSheetId="9">#REF!</definedName>
    <definedName name="RangoDP1" localSheetId="3">#REF!</definedName>
    <definedName name="RangoDP1">#REF!</definedName>
    <definedName name="RangoDuración" localSheetId="2">#REF!</definedName>
    <definedName name="RangoDuración" localSheetId="9">#REF!</definedName>
    <definedName name="RangoDuración" localSheetId="3">#REF!</definedName>
    <definedName name="RangoDuración">#REF!</definedName>
    <definedName name="RangoHoras" localSheetId="2">#REF!</definedName>
    <definedName name="RangoHoras" localSheetId="9">#REF!</definedName>
    <definedName name="RangoHoras" localSheetId="3">#REF!</definedName>
    <definedName name="RangoHoras">#REF!</definedName>
    <definedName name="RangoPieDía" localSheetId="2">#REF!</definedName>
    <definedName name="RangoPieDía" localSheetId="9">#REF!</definedName>
    <definedName name="RangoPieDía" localSheetId="3">#REF!</definedName>
    <definedName name="RangoPieDía">#REF!</definedName>
    <definedName name="RangoPieInforme" localSheetId="2">#REF!</definedName>
    <definedName name="RangoPieInforme" localSheetId="9">#REF!</definedName>
    <definedName name="RangoPieInforme" localSheetId="3">#REF!</definedName>
    <definedName name="RangoPieInforme">#REF!</definedName>
    <definedName name="RANICAL" localSheetId="2">#REF!</definedName>
    <definedName name="RANICAL" localSheetId="9">#REF!</definedName>
    <definedName name="RANICAL" localSheetId="3">#REF!</definedName>
    <definedName name="RANICAL">#REF!</definedName>
    <definedName name="rankgye" localSheetId="2">#REF!</definedName>
    <definedName name="rankgye" localSheetId="9">#REF!</definedName>
    <definedName name="rankgye" localSheetId="3">#REF!</definedName>
    <definedName name="rankgye">#REF!</definedName>
    <definedName name="rankuio" localSheetId="2">#REF!</definedName>
    <definedName name="rankuio" localSheetId="9">#REF!</definedName>
    <definedName name="rankuio" localSheetId="3">#REF!</definedName>
    <definedName name="rankuio">#REF!</definedName>
    <definedName name="Rating" localSheetId="1">#REF!</definedName>
    <definedName name="Rating" localSheetId="2">#REF!</definedName>
    <definedName name="Rating" localSheetId="5">#REF!</definedName>
    <definedName name="Rating" localSheetId="3">#REF!</definedName>
    <definedName name="Rating" localSheetId="7">#REF!</definedName>
    <definedName name="Rating" localSheetId="8">#REF!</definedName>
    <definedName name="Rating">#REF!</definedName>
    <definedName name="Recom" localSheetId="2">#REF!</definedName>
    <definedName name="Recom" localSheetId="9">#REF!</definedName>
    <definedName name="Recom" localSheetId="3">#REF!</definedName>
    <definedName name="Recom">#REF!</definedName>
    <definedName name="REFAGT" localSheetId="1">#REF!</definedName>
    <definedName name="REFAGT" localSheetId="2">#REF!</definedName>
    <definedName name="REFAGT" localSheetId="5">#REF!</definedName>
    <definedName name="REFAGT" localSheetId="3">#REF!</definedName>
    <definedName name="REFAGT" localSheetId="7">#REF!</definedName>
    <definedName name="REFAGT" localSheetId="8">#REF!</definedName>
    <definedName name="REFAGT">#REF!</definedName>
    <definedName name="REFOCT" localSheetId="2">#REF!</definedName>
    <definedName name="REFOCT" localSheetId="3">#REF!</definedName>
    <definedName name="REFOCT">#REF!</definedName>
    <definedName name="res">'[3]A&amp;F MAN 1ER'!$B$16:$AJ$41</definedName>
    <definedName name="RESPUESTA" localSheetId="2">#REF!</definedName>
    <definedName name="RESPUESTA" localSheetId="9">#REF!</definedName>
    <definedName name="RESPUESTA" localSheetId="3">#REF!</definedName>
    <definedName name="RESPUESTA">#REF!</definedName>
    <definedName name="RETAIL" localSheetId="2">#REF!</definedName>
    <definedName name="RETAIL" localSheetId="3">#REF!</definedName>
    <definedName name="RETAIL">#REF!</definedName>
    <definedName name="retg" localSheetId="2">#REF!</definedName>
    <definedName name="retg" localSheetId="9">#REF!</definedName>
    <definedName name="retg" localSheetId="3">#REF!</definedName>
    <definedName name="retg">#REF!</definedName>
    <definedName name="retre" localSheetId="2">#REF!</definedName>
    <definedName name="retre" localSheetId="9">#REF!</definedName>
    <definedName name="retre" localSheetId="3">#REF!</definedName>
    <definedName name="retre">#REF!</definedName>
    <definedName name="rev" localSheetId="2">#REF!</definedName>
    <definedName name="rev" localSheetId="3">#REF!</definedName>
    <definedName name="rev">#REF!</definedName>
    <definedName name="REVISTA" localSheetId="2">#REF!</definedName>
    <definedName name="REVISTA" localSheetId="9">#REF!</definedName>
    <definedName name="REVISTA" localSheetId="3">#REF!</definedName>
    <definedName name="REVISTA">#REF!</definedName>
    <definedName name="revistas">#N/A</definedName>
    <definedName name="REVISTAS2">[45]M1735AB!$A$5:$L$235</definedName>
    <definedName name="rg" localSheetId="2">#REF!</definedName>
    <definedName name="rg" localSheetId="9">#REF!</definedName>
    <definedName name="rg" localSheetId="3">#REF!</definedName>
    <definedName name="rg">#REF!</definedName>
    <definedName name="RK" localSheetId="2">#REF!</definedName>
    <definedName name="RK" localSheetId="9">#REF!</definedName>
    <definedName name="RK" localSheetId="3">#REF!</definedName>
    <definedName name="RK">#REF!</definedName>
    <definedName name="RKGOOD3" localSheetId="2">#REF!</definedName>
    <definedName name="RKGOOD3" localSheetId="9">#REF!</definedName>
    <definedName name="RKGOOD3" localSheetId="3">#REF!</definedName>
    <definedName name="RKGOOD3">#REF!</definedName>
    <definedName name="RKTV" localSheetId="2">#REF!</definedName>
    <definedName name="RKTV" localSheetId="9">#REF!</definedName>
    <definedName name="RKTV" localSheetId="3">#REF!</definedName>
    <definedName name="RKTV">#REF!</definedName>
    <definedName name="RONSHA" localSheetId="2">[46]Share!#REF!</definedName>
    <definedName name="RONSHA" localSheetId="3">[46]Share!#REF!</definedName>
    <definedName name="RONSHA">[46]Share!#REF!</definedName>
    <definedName name="Rotación" localSheetId="1">#REF!</definedName>
    <definedName name="Rotación" localSheetId="2">#REF!</definedName>
    <definedName name="Rotación" localSheetId="5">#REF!</definedName>
    <definedName name="Rotación" localSheetId="9">#REF!</definedName>
    <definedName name="Rotación" localSheetId="3">#REF!</definedName>
    <definedName name="Rotación" localSheetId="7">#REF!</definedName>
    <definedName name="Rotación">#REF!</definedName>
    <definedName name="rr" localSheetId="2">#REF!</definedName>
    <definedName name="rr" localSheetId="9">#REF!</definedName>
    <definedName name="rr" localSheetId="3">#REF!</definedName>
    <definedName name="rr">#REF!</definedName>
    <definedName name="rrt">'[3]A&amp;F MAN 2DO'!$B$16:$AC$41</definedName>
    <definedName name="RSM5LAN">[25]Análisis!$B$28:$F$69</definedName>
    <definedName name="RSMALCAN" localSheetId="2">#REF!</definedName>
    <definedName name="RSMALCAN" localSheetId="9">#REF!</definedName>
    <definedName name="RSMALCAN" localSheetId="3">#REF!</definedName>
    <definedName name="RSMALCAN">#REF!</definedName>
    <definedName name="RSMSEMA" localSheetId="2">#REF!</definedName>
    <definedName name="RSMSEMA" localSheetId="9">#REF!</definedName>
    <definedName name="RSMSEMA" localSheetId="3">#REF!</definedName>
    <definedName name="RSMSEMA">#REF!</definedName>
    <definedName name="rt" localSheetId="2">#REF!</definedName>
    <definedName name="rt" localSheetId="9">#REF!</definedName>
    <definedName name="rt" localSheetId="3">#REF!</definedName>
    <definedName name="rt">#REF!</definedName>
    <definedName name="rt5t5">#N/A</definedName>
    <definedName name="rtg">#N/A</definedName>
    <definedName name="rwtr">#N/A</definedName>
    <definedName name="ryu" localSheetId="2">#REF!</definedName>
    <definedName name="ryu" localSheetId="9">#REF!</definedName>
    <definedName name="ryu" localSheetId="3">#REF!</definedName>
    <definedName name="ryu">#REF!</definedName>
    <definedName name="ryuk" localSheetId="2">#REF!</definedName>
    <definedName name="ryuk" localSheetId="9">#REF!</definedName>
    <definedName name="ryuk" localSheetId="3">#REF!</definedName>
    <definedName name="ryuk">#REF!</definedName>
    <definedName name="s" localSheetId="2">#REF!</definedName>
    <definedName name="s" localSheetId="9">#REF!</definedName>
    <definedName name="s" localSheetId="3">#REF!</definedName>
    <definedName name="s">#REF!</definedName>
    <definedName name="S_Reg" localSheetId="2">#REF!</definedName>
    <definedName name="S_Reg" localSheetId="9">#REF!</definedName>
    <definedName name="S_Reg" localSheetId="3">#REF!</definedName>
    <definedName name="S_Reg">#REF!</definedName>
    <definedName name="sArchivo" localSheetId="2">#REF!</definedName>
    <definedName name="sArchivo" localSheetId="9">#REF!</definedName>
    <definedName name="sArchivo" localSheetId="3">#REF!</definedName>
    <definedName name="sArchivo">#REF!</definedName>
    <definedName name="SAVARIOS" localSheetId="2">#REF!</definedName>
    <definedName name="SAVARIOS" localSheetId="9">#REF!</definedName>
    <definedName name="SAVARIOS" localSheetId="3">#REF!</definedName>
    <definedName name="SAVARIOS">#REF!</definedName>
    <definedName name="sBoni1" localSheetId="2">#REF!</definedName>
    <definedName name="sBoni1" localSheetId="9">#REF!</definedName>
    <definedName name="sBoni1" localSheetId="3">#REF!</definedName>
    <definedName name="sBoni1">#REF!</definedName>
    <definedName name="sBoni2" localSheetId="2">#REF!</definedName>
    <definedName name="sBoni2" localSheetId="9">#REF!</definedName>
    <definedName name="sBoni2" localSheetId="3">#REF!</definedName>
    <definedName name="sBoni2">#REF!</definedName>
    <definedName name="sBoni3" localSheetId="2">#REF!</definedName>
    <definedName name="sBoni3" localSheetId="9">#REF!</definedName>
    <definedName name="sBoni3" localSheetId="3">#REF!</definedName>
    <definedName name="sBoni3">#REF!</definedName>
    <definedName name="sBoni4" localSheetId="2">#REF!</definedName>
    <definedName name="sBoni4" localSheetId="9">#REF!</definedName>
    <definedName name="sBoni4" localSheetId="3">#REF!</definedName>
    <definedName name="sBoni4">#REF!</definedName>
    <definedName name="sBoni5" localSheetId="2">#REF!</definedName>
    <definedName name="sBoni5" localSheetId="9">#REF!</definedName>
    <definedName name="sBoni5" localSheetId="3">#REF!</definedName>
    <definedName name="sBoni5">#REF!</definedName>
    <definedName name="sCampana" localSheetId="2">#REF!</definedName>
    <definedName name="sCampana" localSheetId="9">#REF!</definedName>
    <definedName name="sCampana" localSheetId="3">#REF!</definedName>
    <definedName name="sCampana">#REF!</definedName>
    <definedName name="sCliente" localSheetId="2">#REF!</definedName>
    <definedName name="sCliente" localSheetId="9">#REF!</definedName>
    <definedName name="sCliente" localSheetId="3">#REF!</definedName>
    <definedName name="sCliente">#REF!</definedName>
    <definedName name="sCostes1" localSheetId="2">#REF!</definedName>
    <definedName name="sCostes1" localSheetId="9">#REF!</definedName>
    <definedName name="sCostes1" localSheetId="3">#REF!</definedName>
    <definedName name="sCostes1">#REF!</definedName>
    <definedName name="sCostes2" localSheetId="2">#REF!</definedName>
    <definedName name="sCostes2" localSheetId="9">#REF!</definedName>
    <definedName name="sCostes2" localSheetId="3">#REF!</definedName>
    <definedName name="sCostes2">#REF!</definedName>
    <definedName name="sCostes3" localSheetId="2">#REF!</definedName>
    <definedName name="sCostes3" localSheetId="9">#REF!</definedName>
    <definedName name="sCostes3" localSheetId="3">#REF!</definedName>
    <definedName name="sCostes3">#REF!</definedName>
    <definedName name="sCostes4" localSheetId="2">#REF!</definedName>
    <definedName name="sCostes4" localSheetId="9">#REF!</definedName>
    <definedName name="sCostes4" localSheetId="3">#REF!</definedName>
    <definedName name="sCostes4">#REF!</definedName>
    <definedName name="sCostes5" localSheetId="2">#REF!</definedName>
    <definedName name="sCostes5" localSheetId="9">#REF!</definedName>
    <definedName name="sCostes5" localSheetId="3">#REF!</definedName>
    <definedName name="sCostes5">#REF!</definedName>
    <definedName name="sd" localSheetId="2">#REF!</definedName>
    <definedName name="sd" localSheetId="9">#REF!</definedName>
    <definedName name="sd" localSheetId="3">#REF!</definedName>
    <definedName name="sd">#REF!</definedName>
    <definedName name="sdsdffs" localSheetId="2">#N/A</definedName>
    <definedName name="sdsdffs" localSheetId="9">#N/A</definedName>
    <definedName name="sdsdffs">[18]!sdsdffs</definedName>
    <definedName name="sdsds" localSheetId="2">#REF!</definedName>
    <definedName name="sdsds" localSheetId="9">#REF!</definedName>
    <definedName name="sdsds" localSheetId="3">#REF!</definedName>
    <definedName name="sdsds">#REF!</definedName>
    <definedName name="sDuracion" localSheetId="2">#REF!</definedName>
    <definedName name="sDuracion" localSheetId="9">#REF!</definedName>
    <definedName name="sDuracion" localSheetId="3">#REF!</definedName>
    <definedName name="sDuracion">#REF!</definedName>
    <definedName name="sdv" localSheetId="2">#REF!</definedName>
    <definedName name="sdv" localSheetId="9">#REF!</definedName>
    <definedName name="sdv" localSheetId="3">#REF!</definedName>
    <definedName name="sdv">#REF!</definedName>
    <definedName name="seg" localSheetId="2">#REF!</definedName>
    <definedName name="seg" localSheetId="9">#REF!</definedName>
    <definedName name="seg" localSheetId="3">#REF!</definedName>
    <definedName name="seg">#REF!</definedName>
    <definedName name="Segundaje" localSheetId="1">#REF!</definedName>
    <definedName name="Segundaje" localSheetId="2">#REF!</definedName>
    <definedName name="Segundaje" localSheetId="5">#REF!</definedName>
    <definedName name="Segundaje" localSheetId="3">#REF!</definedName>
    <definedName name="Segundaje" localSheetId="7">#REF!</definedName>
    <definedName name="Segundaje" localSheetId="8">#REF!</definedName>
    <definedName name="Segundaje">#REF!</definedName>
    <definedName name="Septiembre" localSheetId="1">[9]!Septiembre</definedName>
    <definedName name="Septiembre" localSheetId="2">[9]!Septiembre</definedName>
    <definedName name="Septiembre" localSheetId="5">[9]!Septiembre</definedName>
    <definedName name="Septiembre" localSheetId="3">[9]!Septiembre</definedName>
    <definedName name="Septiembre" localSheetId="7">[9]!Septiembre</definedName>
    <definedName name="Septiembre">[9]!Septiembre</definedName>
    <definedName name="ses" localSheetId="2">#REF!</definedName>
    <definedName name="ses" localSheetId="9">#REF!</definedName>
    <definedName name="ses" localSheetId="3">#REF!</definedName>
    <definedName name="ses">#REF!</definedName>
    <definedName name="sFecfin" localSheetId="2">#REF!</definedName>
    <definedName name="sFecfin" localSheetId="9">#REF!</definedName>
    <definedName name="sFecfin" localSheetId="3">#REF!</definedName>
    <definedName name="sFecfin">#REF!</definedName>
    <definedName name="sFecinicio" localSheetId="2">#REF!</definedName>
    <definedName name="sFecinicio" localSheetId="9">#REF!</definedName>
    <definedName name="sFecinicio" localSheetId="3">#REF!</definedName>
    <definedName name="sFecinicio">#REF!</definedName>
    <definedName name="sfrg">#N/A</definedName>
    <definedName name="sGRP1" localSheetId="2">#REF!</definedName>
    <definedName name="sGRP1" localSheetId="9">#REF!</definedName>
    <definedName name="sGRP1" localSheetId="3">#REF!</definedName>
    <definedName name="sGRP1">#REF!</definedName>
    <definedName name="sGRP2" localSheetId="2">#REF!</definedName>
    <definedName name="sGRP2" localSheetId="9">#REF!</definedName>
    <definedName name="sGRP2" localSheetId="3">#REF!</definedName>
    <definedName name="sGRP2">#REF!</definedName>
    <definedName name="sGRP3" localSheetId="2">#REF!</definedName>
    <definedName name="sGRP3" localSheetId="9">#REF!</definedName>
    <definedName name="sGRP3" localSheetId="3">#REF!</definedName>
    <definedName name="sGRP3">#REF!</definedName>
    <definedName name="sGRP4" localSheetId="2">#REF!</definedName>
    <definedName name="sGRP4" localSheetId="9">#REF!</definedName>
    <definedName name="sGRP4" localSheetId="3">#REF!</definedName>
    <definedName name="sGRP4">#REF!</definedName>
    <definedName name="sGRP5" localSheetId="2">#REF!</definedName>
    <definedName name="sGRP5" localSheetId="9">#REF!</definedName>
    <definedName name="sGRP5" localSheetId="3">#REF!</definedName>
    <definedName name="sGRP5">#REF!</definedName>
    <definedName name="SGS">[18]!SGS</definedName>
    <definedName name="SHACALL" localSheetId="2">#REF!</definedName>
    <definedName name="SHACALL" localSheetId="9">#REF!</definedName>
    <definedName name="SHACALL" localSheetId="3">#REF!</definedName>
    <definedName name="SHACALL">#REF!</definedName>
    <definedName name="share" localSheetId="2">#REF!</definedName>
    <definedName name="share" localSheetId="9">#REF!</definedName>
    <definedName name="share" localSheetId="3">#REF!</definedName>
    <definedName name="share">#REF!</definedName>
    <definedName name="sIns1" localSheetId="2">#REF!</definedName>
    <definedName name="sIns1" localSheetId="9">#REF!</definedName>
    <definedName name="sIns1" localSheetId="3">#REF!</definedName>
    <definedName name="sIns1">#REF!</definedName>
    <definedName name="sIns2" localSheetId="2">#REF!</definedName>
    <definedName name="sIns2" localSheetId="9">#REF!</definedName>
    <definedName name="sIns2" localSheetId="3">#REF!</definedName>
    <definedName name="sIns2">#REF!</definedName>
    <definedName name="sIns3" localSheetId="2">#REF!</definedName>
    <definedName name="sIns3" localSheetId="9">#REF!</definedName>
    <definedName name="sIns3" localSheetId="3">#REF!</definedName>
    <definedName name="sIns3">#REF!</definedName>
    <definedName name="sIns4" localSheetId="2">#REF!</definedName>
    <definedName name="sIns4" localSheetId="9">#REF!</definedName>
    <definedName name="sIns4" localSheetId="3">#REF!</definedName>
    <definedName name="sIns4">#REF!</definedName>
    <definedName name="sIns5" localSheetId="2">#REF!</definedName>
    <definedName name="sIns5" localSheetId="9">#REF!</definedName>
    <definedName name="sIns5" localSheetId="3">#REF!</definedName>
    <definedName name="sIns5">#REF!</definedName>
    <definedName name="sjldjflsdjflsj" localSheetId="2">#REF!</definedName>
    <definedName name="sjldjflsdjflsj" localSheetId="9">#REF!</definedName>
    <definedName name="sjldjflsdjflsj" localSheetId="3">#REF!</definedName>
    <definedName name="sjldjflsdjflsj">#REF!</definedName>
    <definedName name="sMedio" localSheetId="2">#REF!</definedName>
    <definedName name="sMedio" localSheetId="9">#REF!</definedName>
    <definedName name="sMedio" localSheetId="3">#REF!</definedName>
    <definedName name="sMedio">#REF!</definedName>
    <definedName name="sMesSem" localSheetId="2">#REF!</definedName>
    <definedName name="sMesSem" localSheetId="9">#REF!</definedName>
    <definedName name="sMesSem" localSheetId="3">#REF!</definedName>
    <definedName name="sMesSem">#REF!</definedName>
    <definedName name="sMonto" localSheetId="2">#REF!</definedName>
    <definedName name="sMonto" localSheetId="9">#REF!</definedName>
    <definedName name="sMonto" localSheetId="3">#REF!</definedName>
    <definedName name="sMonto">#REF!</definedName>
    <definedName name="snr" localSheetId="1">#REF!</definedName>
    <definedName name="snr" localSheetId="2">#REF!</definedName>
    <definedName name="snr" localSheetId="5">#REF!</definedName>
    <definedName name="snr" localSheetId="3">#REF!</definedName>
    <definedName name="snr" localSheetId="7">#REF!</definedName>
    <definedName name="snr" localSheetId="8">#REF!</definedName>
    <definedName name="snr">#REF!</definedName>
    <definedName name="SORAM1" localSheetId="2">#REF!</definedName>
    <definedName name="SORAM1" localSheetId="9">#REF!</definedName>
    <definedName name="SORAM1" localSheetId="3">#REF!</definedName>
    <definedName name="SORAM1">#REF!</definedName>
    <definedName name="SORMAM" localSheetId="2">#REF!</definedName>
    <definedName name="SORMAM" localSheetId="9">#REF!</definedName>
    <definedName name="SORMAM" localSheetId="3">#REF!</definedName>
    <definedName name="SORMAM">#REF!</definedName>
    <definedName name="SORN1" localSheetId="2">#REF!</definedName>
    <definedName name="SORN1" localSheetId="9">#REF!</definedName>
    <definedName name="SORN1" localSheetId="3">#REF!</definedName>
    <definedName name="SORN1">#REF!</definedName>
    <definedName name="SORNIN" localSheetId="2">#REF!</definedName>
    <definedName name="SORNIN" localSheetId="9">#REF!</definedName>
    <definedName name="SORNIN" localSheetId="3">#REF!</definedName>
    <definedName name="SORNIN">#REF!</definedName>
    <definedName name="SORTEO5" localSheetId="2">#REF!</definedName>
    <definedName name="SORTEO5" localSheetId="9">#REF!</definedName>
    <definedName name="SORTEO5" localSheetId="3">#REF!</definedName>
    <definedName name="SORTEO5">#REF!</definedName>
    <definedName name="SOS" localSheetId="2">#REF!</definedName>
    <definedName name="SOS" localSheetId="9">#REF!</definedName>
    <definedName name="SOS" localSheetId="3">#REF!</definedName>
    <definedName name="SOS">#REF!</definedName>
    <definedName name="sProducto" localSheetId="2">#REF!</definedName>
    <definedName name="sProducto" localSheetId="9">#REF!</definedName>
    <definedName name="sProducto" localSheetId="3">#REF!</definedName>
    <definedName name="sProducto">#REF!</definedName>
    <definedName name="sSemana1" localSheetId="2">#REF!</definedName>
    <definedName name="sSemana1" localSheetId="9">#REF!</definedName>
    <definedName name="sSemana1" localSheetId="3">#REF!</definedName>
    <definedName name="sSemana1">#REF!</definedName>
    <definedName name="sSemana2" localSheetId="2">#REF!</definedName>
    <definedName name="sSemana2" localSheetId="9">#REF!</definedName>
    <definedName name="sSemana2" localSheetId="3">#REF!</definedName>
    <definedName name="sSemana2">#REF!</definedName>
    <definedName name="sSemana3" localSheetId="2">#REF!</definedName>
    <definedName name="sSemana3" localSheetId="9">#REF!</definedName>
    <definedName name="sSemana3" localSheetId="3">#REF!</definedName>
    <definedName name="sSemana3">#REF!</definedName>
    <definedName name="sSemana4" localSheetId="2">#REF!</definedName>
    <definedName name="sSemana4" localSheetId="9">#REF!</definedName>
    <definedName name="sSemana4" localSheetId="3">#REF!</definedName>
    <definedName name="sSemana4">#REF!</definedName>
    <definedName name="sSemana5" localSheetId="2">#REF!</definedName>
    <definedName name="sSemana5" localSheetId="9">#REF!</definedName>
    <definedName name="sSemana5" localSheetId="3">#REF!</definedName>
    <definedName name="sSemana5">#REF!</definedName>
    <definedName name="sTarget" localSheetId="2">#REF!</definedName>
    <definedName name="sTarget" localSheetId="9">#REF!</definedName>
    <definedName name="sTarget" localSheetId="3">#REF!</definedName>
    <definedName name="sTarget">#REF!</definedName>
    <definedName name="STG" localSheetId="1">#REF!</definedName>
    <definedName name="STG" localSheetId="2">#REF!</definedName>
    <definedName name="STG" localSheetId="5">#REF!</definedName>
    <definedName name="STG" localSheetId="3">#REF!</definedName>
    <definedName name="STG" localSheetId="7">#REF!</definedName>
    <definedName name="STG" localSheetId="8">#REF!</definedName>
    <definedName name="STG">#REF!</definedName>
    <definedName name="STGH" localSheetId="2">#N/A</definedName>
    <definedName name="STGH" localSheetId="9">#N/A</definedName>
    <definedName name="STGH">[18]!STGH</definedName>
    <definedName name="sTitulo" localSheetId="2">#REF!</definedName>
    <definedName name="sTitulo" localSheetId="9">#REF!</definedName>
    <definedName name="sTitulo" localSheetId="3">#REF!</definedName>
    <definedName name="sTitulo">#REF!</definedName>
    <definedName name="sTotalBoni" localSheetId="2">#REF!</definedName>
    <definedName name="sTotalBoni" localSheetId="9">#REF!</definedName>
    <definedName name="sTotalBoni" localSheetId="3">#REF!</definedName>
    <definedName name="sTotalBoni">#REF!</definedName>
    <definedName name="sTotalCol" localSheetId="2">#REF!</definedName>
    <definedName name="sTotalCol" localSheetId="9">#REF!</definedName>
    <definedName name="sTotalCol" localSheetId="3">#REF!</definedName>
    <definedName name="sTotalCol">#REF!</definedName>
    <definedName name="sTotalCostes" localSheetId="2">#REF!</definedName>
    <definedName name="sTotalCostes" localSheetId="9">#REF!</definedName>
    <definedName name="sTotalCostes" localSheetId="3">#REF!</definedName>
    <definedName name="sTotalCostes">#REF!</definedName>
    <definedName name="sTotalGRP" localSheetId="2">#REF!</definedName>
    <definedName name="sTotalGRP" localSheetId="9">#REF!</definedName>
    <definedName name="sTotalGRP" localSheetId="3">#REF!</definedName>
    <definedName name="sTotalGRP">#REF!</definedName>
    <definedName name="sTotalIns" localSheetId="2">#REF!</definedName>
    <definedName name="sTotalIns" localSheetId="9">#REF!</definedName>
    <definedName name="sTotalIns" localSheetId="3">#REF!</definedName>
    <definedName name="sTotalIns">#REF!</definedName>
    <definedName name="sup" localSheetId="2">#REF!</definedName>
    <definedName name="sup" localSheetId="9">#REF!</definedName>
    <definedName name="sup" localSheetId="3">#REF!</definedName>
    <definedName name="sup">#REF!</definedName>
    <definedName name="super" localSheetId="2">#REF!</definedName>
    <definedName name="super" localSheetId="9">#REF!</definedName>
    <definedName name="super" localSheetId="3">#REF!</definedName>
    <definedName name="super">#REF!</definedName>
    <definedName name="SVAGT" localSheetId="1">#REF!</definedName>
    <definedName name="SVAGT" localSheetId="2">#REF!</definedName>
    <definedName name="SVAGT" localSheetId="5">#REF!</definedName>
    <definedName name="SVAGT" localSheetId="3">#REF!</definedName>
    <definedName name="SVAGT" localSheetId="7">#REF!</definedName>
    <definedName name="SVAGT" localSheetId="8">#REF!</definedName>
    <definedName name="SVAGT">#REF!</definedName>
    <definedName name="t" localSheetId="2">#REF!</definedName>
    <definedName name="t" localSheetId="9">#REF!</definedName>
    <definedName name="t" localSheetId="3">#REF!</definedName>
    <definedName name="t">#REF!</definedName>
    <definedName name="tcf" localSheetId="2">#REF!</definedName>
    <definedName name="tcf" localSheetId="9">#REF!</definedName>
    <definedName name="tcf" localSheetId="3">#REF!</definedName>
    <definedName name="tcf">#REF!</definedName>
    <definedName name="television" localSheetId="2">#REF!</definedName>
    <definedName name="television" localSheetId="9">#REF!</definedName>
    <definedName name="television" localSheetId="3">#REF!</definedName>
    <definedName name="television">#REF!</definedName>
    <definedName name="TGI" localSheetId="1">[12]!TGI</definedName>
    <definedName name="TGI" localSheetId="2">[12]!TGI</definedName>
    <definedName name="TGI" localSheetId="5">[12]!TGI</definedName>
    <definedName name="TGI" localSheetId="3">[12]!TGI</definedName>
    <definedName name="TGI" localSheetId="7">[12]!TGI</definedName>
    <definedName name="TGI">[12]!TGI</definedName>
    <definedName name="th" localSheetId="2">#REF!</definedName>
    <definedName name="th" localSheetId="9">#REF!</definedName>
    <definedName name="th" localSheetId="3">#REF!</definedName>
    <definedName name="th">#REF!</definedName>
    <definedName name="TIC1GY04" localSheetId="2">#REF!</definedName>
    <definedName name="TIC1GY04" localSheetId="9">#REF!</definedName>
    <definedName name="TIC1GY04" localSheetId="3">#REF!</definedName>
    <definedName name="TIC1GY04">#REF!</definedName>
    <definedName name="TIC1UI04" localSheetId="2">#REF!</definedName>
    <definedName name="TIC1UI04" localSheetId="9">#REF!</definedName>
    <definedName name="TIC1UI04" localSheetId="3">#REF!</definedName>
    <definedName name="TIC1UI04">#REF!</definedName>
    <definedName name="TIC3CON" localSheetId="2">#REF!</definedName>
    <definedName name="TIC3CON" localSheetId="9">#REF!</definedName>
    <definedName name="TIC3CON" localSheetId="3">#REF!</definedName>
    <definedName name="TIC3CON">#REF!</definedName>
    <definedName name="TIC3GYE" localSheetId="2">#REF!</definedName>
    <definedName name="TIC3GYE" localSheetId="9">#REF!</definedName>
    <definedName name="TIC3GYE" localSheetId="3">#REF!</definedName>
    <definedName name="TIC3GYE">#REF!</definedName>
    <definedName name="TIC3UIO" localSheetId="2">#REF!</definedName>
    <definedName name="TIC3UIO" localSheetId="9">#REF!</definedName>
    <definedName name="TIC3UIO" localSheetId="3">#REF!</definedName>
    <definedName name="TIC3UIO">#REF!</definedName>
    <definedName name="TICON" localSheetId="2">#REF!</definedName>
    <definedName name="TICON" localSheetId="9">#REF!</definedName>
    <definedName name="TICON" localSheetId="3">#REF!</definedName>
    <definedName name="TICON">#REF!</definedName>
    <definedName name="_xlnm.Print_Titles" localSheetId="2">'CENSO EXP. TELEVISIÓN LOCAL'!$1:$7</definedName>
    <definedName name="_xlnm.Print_Titles" localSheetId="9">'[12]latest 3-18:2000 BS'!$A$1:$B$65536</definedName>
    <definedName name="_xlnm.Print_Titles">'[47]latest 3-18:2000 BS'!$A:$B</definedName>
    <definedName name="todas" localSheetId="1">#REF!</definedName>
    <definedName name="todas" localSheetId="2">#REF!</definedName>
    <definedName name="todas" localSheetId="5">#REF!</definedName>
    <definedName name="todas" localSheetId="9">#REF!</definedName>
    <definedName name="todas" localSheetId="3">#REF!</definedName>
    <definedName name="todas" localSheetId="7">#REF!</definedName>
    <definedName name="todas" localSheetId="8">#REF!</definedName>
    <definedName name="todas">#REF!</definedName>
    <definedName name="TOTLANGY" localSheetId="2">#REF!</definedName>
    <definedName name="TOTLANGY" localSheetId="9">#REF!</definedName>
    <definedName name="TOTLANGY" localSheetId="3">#REF!</definedName>
    <definedName name="TOTLANGY">#REF!</definedName>
    <definedName name="TOTLANUI" localSheetId="2">#REF!</definedName>
    <definedName name="TOTLANUI" localSheetId="9">#REF!</definedName>
    <definedName name="TOTLANUI" localSheetId="3">#REF!</definedName>
    <definedName name="TOTLANUI">#REF!</definedName>
    <definedName name="TOTMANGY" localSheetId="2">#REF!</definedName>
    <definedName name="TOTMANGY" localSheetId="9">#REF!</definedName>
    <definedName name="TOTMANGY" localSheetId="3">#REF!</definedName>
    <definedName name="TOTMANGY">#REF!</definedName>
    <definedName name="TOTMANUI" localSheetId="2">#REF!</definedName>
    <definedName name="TOTMANUI" localSheetId="9">#REF!</definedName>
    <definedName name="TOTMANUI" localSheetId="3">#REF!</definedName>
    <definedName name="TOTMANUI">#REF!</definedName>
    <definedName name="ttt" localSheetId="2">#REF!</definedName>
    <definedName name="ttt" localSheetId="9">#REF!</definedName>
    <definedName name="ttt" localSheetId="3">#REF!</definedName>
    <definedName name="ttt">#REF!</definedName>
    <definedName name="tula" localSheetId="1">[24]!Define_target</definedName>
    <definedName name="tula" localSheetId="2">[24]!Define_target</definedName>
    <definedName name="tula" localSheetId="5">[24]!Define_target</definedName>
    <definedName name="tula" localSheetId="3">[24]!Define_target</definedName>
    <definedName name="tula" localSheetId="7">[24]!Define_target</definedName>
    <definedName name="tula">[24]!Define_target</definedName>
    <definedName name="TV" localSheetId="2">#REF!</definedName>
    <definedName name="TV" localSheetId="9">#REF!</definedName>
    <definedName name="TV" localSheetId="3">#REF!</definedName>
    <definedName name="TV">#REF!</definedName>
    <definedName name="UIO" localSheetId="2">#REF!</definedName>
    <definedName name="UIO" localSheetId="9">#REF!</definedName>
    <definedName name="UIO" localSheetId="3">#REF!</definedName>
    <definedName name="UIO">#REF!</definedName>
    <definedName name="UIO.Ç">#N/A</definedName>
    <definedName name="UIOCGT" localSheetId="2">#REF!</definedName>
    <definedName name="UIOCGT" localSheetId="9">#REF!</definedName>
    <definedName name="UIOCGT" localSheetId="3">#REF!</definedName>
    <definedName name="UIOCGT">#REF!</definedName>
    <definedName name="UIOFIN" localSheetId="2">#REF!</definedName>
    <definedName name="UIOFIN" localSheetId="9">#REF!</definedName>
    <definedName name="UIOFIN" localSheetId="3">#REF!</definedName>
    <definedName name="UIOFIN">#REF!</definedName>
    <definedName name="UIOSPRIN" localSheetId="2">#REF!</definedName>
    <definedName name="UIOSPRIN" localSheetId="9">#REF!</definedName>
    <definedName name="UIOSPRIN" localSheetId="3">#REF!</definedName>
    <definedName name="UIOSPRIN">#REF!</definedName>
    <definedName name="UNIDAS" localSheetId="2">#REF!</definedName>
    <definedName name="UNIDAS" localSheetId="9">#REF!</definedName>
    <definedName name="UNIDAS" localSheetId="3">#REF!</definedName>
    <definedName name="UNIDAS">#REF!</definedName>
    <definedName name="UU">'[27]DATA BASE'!$C$5</definedName>
    <definedName name="UUU">'[27]DATA BASE'!$C$6</definedName>
    <definedName name="UUUU">'[27]DATA BASE'!$C$7</definedName>
    <definedName name="uy" localSheetId="2">#REF!</definedName>
    <definedName name="uy" localSheetId="9">#REF!</definedName>
    <definedName name="uy" localSheetId="3">#REF!</definedName>
    <definedName name="uy">#REF!</definedName>
    <definedName name="varios" localSheetId="2">#REF!</definedName>
    <definedName name="varios" localSheetId="9">#REF!</definedName>
    <definedName name="varios" localSheetId="3">#REF!</definedName>
    <definedName name="varios">#REF!</definedName>
    <definedName name="vasdva" localSheetId="2">#REF!</definedName>
    <definedName name="vasdva" localSheetId="9">#REF!</definedName>
    <definedName name="vasdva" localSheetId="3">#REF!</definedName>
    <definedName name="vasdva">#REF!</definedName>
    <definedName name="vea" localSheetId="2">#REF!</definedName>
    <definedName name="vea" localSheetId="9">#REF!</definedName>
    <definedName name="vea" localSheetId="3">#REF!</definedName>
    <definedName name="vea">#REF!</definedName>
    <definedName name="VERO" localSheetId="1">[9]!VERO</definedName>
    <definedName name="VERO" localSheetId="2">[9]!VERO</definedName>
    <definedName name="VERO" localSheetId="5">[9]!VERO</definedName>
    <definedName name="VERO" localSheetId="3">[9]!VERO</definedName>
    <definedName name="VERO" localSheetId="7">[9]!VERO</definedName>
    <definedName name="VERO">[9]!VERO</definedName>
    <definedName name="VHS" localSheetId="2">#N/A</definedName>
    <definedName name="VHS" localSheetId="9">#N/A</definedName>
    <definedName name="VHS">[18]!VHS</definedName>
    <definedName name="visual" localSheetId="2">#REF!</definedName>
    <definedName name="visual" localSheetId="9">#REF!</definedName>
    <definedName name="visual" localSheetId="3">#REF!</definedName>
    <definedName name="visual">#REF!</definedName>
    <definedName name="vp" localSheetId="2">#N/A</definedName>
    <definedName name="vp" localSheetId="9">#N/A</definedName>
    <definedName name="vp">[18]!vp</definedName>
    <definedName name="VV" localSheetId="1">[9]!VV</definedName>
    <definedName name="VV" localSheetId="2">[9]!VV</definedName>
    <definedName name="VV" localSheetId="5">[9]!VV</definedName>
    <definedName name="VV" localSheetId="3">[9]!VV</definedName>
    <definedName name="VV" localSheetId="7">[9]!VV</definedName>
    <definedName name="VV">[9]!VV</definedName>
    <definedName name="W">'[27]DATA BASE'!$C$6</definedName>
    <definedName name="waf" localSheetId="2">#REF!</definedName>
    <definedName name="waf" localSheetId="9">#REF!</definedName>
    <definedName name="waf" localSheetId="3">#REF!</definedName>
    <definedName name="waf">#REF!</definedName>
    <definedName name="wef" localSheetId="2">#REF!</definedName>
    <definedName name="wef" localSheetId="9">#REF!</definedName>
    <definedName name="wef" localSheetId="3">#REF!</definedName>
    <definedName name="wef">#REF!</definedName>
    <definedName name="WINNER" localSheetId="1">#REF!</definedName>
    <definedName name="WINNER" localSheetId="2">#REF!</definedName>
    <definedName name="WINNER" localSheetId="5">#REF!</definedName>
    <definedName name="WINNER" localSheetId="3">#REF!</definedName>
    <definedName name="WINNER" localSheetId="7">#REF!</definedName>
    <definedName name="WINNER" localSheetId="8">#REF!</definedName>
    <definedName name="WINNER">#REF!</definedName>
    <definedName name="WIWI" localSheetId="2">#REF!</definedName>
    <definedName name="WIWI" localSheetId="9">#REF!</definedName>
    <definedName name="WIWI" localSheetId="3">#REF!</definedName>
    <definedName name="WIWI">#REF!</definedName>
    <definedName name="WIWIW" localSheetId="2">#REF!</definedName>
    <definedName name="WIWIW" localSheetId="9">#REF!</definedName>
    <definedName name="WIWIW" localSheetId="3">#REF!</definedName>
    <definedName name="WIWIW">#REF!</definedName>
    <definedName name="wq" localSheetId="2">#REF!</definedName>
    <definedName name="wq" localSheetId="9">#REF!</definedName>
    <definedName name="wq" localSheetId="3">#REF!</definedName>
    <definedName name="wq">#REF!</definedName>
    <definedName name="wqd" localSheetId="2">#REF!</definedName>
    <definedName name="wqd" localSheetId="9">#REF!</definedName>
    <definedName name="wqd" localSheetId="3">#REF!</definedName>
    <definedName name="wqd">#REF!</definedName>
    <definedName name="WW">'[48]DATA BASE'!$C$5</definedName>
    <definedName name="WWW">'[27]DATA BASE'!$C$5</definedName>
    <definedName name="WWWW">'[27]DATA BASE'!$C$7</definedName>
    <definedName name="x" hidden="1">[47]PLANGENERAL!$AH$144</definedName>
    <definedName name="xfh" localSheetId="2">#REF!</definedName>
    <definedName name="xfh" localSheetId="9">#REF!</definedName>
    <definedName name="xfh" localSheetId="3">#REF!</definedName>
    <definedName name="xfh">#REF!</definedName>
    <definedName name="xfhgmngcf" localSheetId="2">#REF!</definedName>
    <definedName name="xfhgmngcf" localSheetId="9">#REF!</definedName>
    <definedName name="xfhgmngcf" localSheetId="3">#REF!</definedName>
    <definedName name="xfhgmngcf">#REF!</definedName>
    <definedName name="xg" localSheetId="2">#REF!</definedName>
    <definedName name="xg" localSheetId="9">#REF!</definedName>
    <definedName name="xg" localSheetId="3">#REF!</definedName>
    <definedName name="xg">#REF!</definedName>
    <definedName name="xs" localSheetId="2">#REF!</definedName>
    <definedName name="xs" localSheetId="9">#REF!</definedName>
    <definedName name="xs" localSheetId="3">#REF!</definedName>
    <definedName name="xs">#REF!</definedName>
    <definedName name="xscx" localSheetId="2">#REF!</definedName>
    <definedName name="xscx" localSheetId="9">#REF!</definedName>
    <definedName name="xscx" localSheetId="3">#REF!</definedName>
    <definedName name="xscx">#REF!</definedName>
    <definedName name="xx" localSheetId="2">#N/A</definedName>
    <definedName name="xx" localSheetId="9">#N/A</definedName>
    <definedName name="xx">[18]!xx</definedName>
    <definedName name="XXX" localSheetId="2">#REF!</definedName>
    <definedName name="XXX" localSheetId="9">#REF!</definedName>
    <definedName name="XXX" localSheetId="3">#REF!</definedName>
    <definedName name="XXX">#REF!</definedName>
    <definedName name="xxxx" localSheetId="2">#REF!</definedName>
    <definedName name="xxxx" localSheetId="9">#REF!</definedName>
    <definedName name="xxxx" localSheetId="3">#REF!</definedName>
    <definedName name="xxxx">#REF!</definedName>
    <definedName name="xz" localSheetId="2">#REF!</definedName>
    <definedName name="xz" localSheetId="9">#REF!</definedName>
    <definedName name="xz" localSheetId="3">#REF!</definedName>
    <definedName name="xz">#REF!</definedName>
    <definedName name="Y" localSheetId="1">#REF!</definedName>
    <definedName name="Y" localSheetId="2">'[48]DATA BASE'!$C$5</definedName>
    <definedName name="Y" localSheetId="5">#REF!</definedName>
    <definedName name="Y" localSheetId="9">'[48]DATA BASE'!$C$5</definedName>
    <definedName name="Y" localSheetId="3">#REF!</definedName>
    <definedName name="Y" localSheetId="7">#REF!</definedName>
    <definedName name="Y" localSheetId="8">#REF!</definedName>
    <definedName name="Y">#REF!</definedName>
    <definedName name="ya">#N/A</definedName>
    <definedName name="ygiiiigigigiiigi" localSheetId="1">#REF!</definedName>
    <definedName name="ygiiiigigigiiigi" localSheetId="2">#REF!</definedName>
    <definedName name="ygiiiigigigiiigi" localSheetId="5">#REF!</definedName>
    <definedName name="ygiiiigigigiiigi" localSheetId="9">#REF!</definedName>
    <definedName name="ygiiiigigigiiigi" localSheetId="3">#REF!</definedName>
    <definedName name="ygiiiigigigiiigi" localSheetId="7">#REF!</definedName>
    <definedName name="ygiiiigigigiiigi" localSheetId="8">#REF!</definedName>
    <definedName name="ygiiiigigigiiigi">#REF!</definedName>
    <definedName name="ytj" localSheetId="2">#REF!</definedName>
    <definedName name="ytj" localSheetId="9">#REF!</definedName>
    <definedName name="ytj" localSheetId="3">#REF!</definedName>
    <definedName name="ytj">#REF!</definedName>
    <definedName name="yu" localSheetId="2">#REF!</definedName>
    <definedName name="yu" localSheetId="9">#REF!</definedName>
    <definedName name="yu" localSheetId="3">#REF!</definedName>
    <definedName name="yu">#REF!</definedName>
    <definedName name="yuk" localSheetId="2">#REF!</definedName>
    <definedName name="yuk" localSheetId="9">#REF!</definedName>
    <definedName name="yuk" localSheetId="3">#REF!</definedName>
    <definedName name="yuk">#REF!</definedName>
    <definedName name="Z" localSheetId="2">#REF!</definedName>
    <definedName name="Z" localSheetId="9">#REF!</definedName>
    <definedName name="Z" localSheetId="3">#REF!</definedName>
    <definedName name="Z">#REF!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16" i="72" l="1"/>
  <c r="AW16" i="72"/>
  <c r="AV17" i="72"/>
  <c r="AU17" i="72" s="1"/>
  <c r="AU27" i="72"/>
  <c r="AW27" i="72"/>
  <c r="AU28" i="72"/>
  <c r="AU29" i="72"/>
  <c r="AU30" i="72"/>
  <c r="AW30" i="72"/>
  <c r="AU31" i="72"/>
  <c r="AU32" i="72"/>
  <c r="AW32" i="72"/>
  <c r="AU33" i="72"/>
  <c r="AU34" i="72"/>
  <c r="AU35" i="72"/>
  <c r="AU36" i="72"/>
  <c r="AU37" i="72"/>
  <c r="AU38" i="72"/>
  <c r="AU39" i="72"/>
  <c r="AW39" i="72"/>
  <c r="AU40" i="72"/>
  <c r="AU41" i="72"/>
  <c r="AU42" i="72"/>
  <c r="AU43" i="72"/>
  <c r="AU44" i="72"/>
  <c r="AU45" i="72"/>
  <c r="AU46" i="72"/>
  <c r="AU47" i="72"/>
  <c r="AU48" i="72"/>
  <c r="AU49" i="72"/>
  <c r="AW49" i="72"/>
  <c r="AU52" i="72"/>
  <c r="AW52" i="72"/>
  <c r="AU53" i="72"/>
  <c r="AU54" i="72"/>
  <c r="AU55" i="72"/>
  <c r="AU56" i="72"/>
  <c r="AW56" i="72"/>
  <c r="AU57" i="72"/>
  <c r="AU58" i="72"/>
  <c r="AU59" i="72"/>
  <c r="AU60" i="72"/>
  <c r="AU61" i="72"/>
  <c r="AU64" i="72"/>
  <c r="AU67" i="72"/>
  <c r="AV68" i="72"/>
  <c r="AU68" i="72" s="1"/>
  <c r="AU69" i="72"/>
  <c r="AU70" i="72"/>
  <c r="AU71" i="72"/>
  <c r="AU72" i="72"/>
  <c r="AV72" i="72"/>
  <c r="AU73" i="72"/>
  <c r="AU74" i="72"/>
  <c r="AU75" i="72"/>
  <c r="AV76" i="72"/>
  <c r="AU76" i="72" s="1"/>
  <c r="AU77" i="72"/>
  <c r="AU78" i="72"/>
  <c r="AU79" i="72"/>
  <c r="AV80" i="72"/>
  <c r="AU80" i="72" s="1"/>
  <c r="AU81" i="72"/>
  <c r="AU82" i="72"/>
  <c r="AU83" i="72"/>
  <c r="AU84" i="72"/>
  <c r="AU85" i="72"/>
  <c r="AU86" i="72"/>
  <c r="AU87" i="72"/>
  <c r="AV88" i="72"/>
  <c r="AU88" i="72" s="1"/>
  <c r="AU89" i="72"/>
  <c r="AU90" i="72"/>
  <c r="AU91" i="72"/>
  <c r="AU92" i="72"/>
  <c r="AU93" i="72"/>
  <c r="AU94" i="72"/>
  <c r="AU95" i="72"/>
  <c r="AU96" i="72"/>
  <c r="AU97" i="72"/>
  <c r="AU98" i="72"/>
  <c r="AU99" i="72"/>
  <c r="AU100" i="72"/>
  <c r="AU101" i="72"/>
  <c r="AU102" i="72"/>
  <c r="AU103" i="72"/>
  <c r="AU104" i="72"/>
  <c r="AU105" i="72"/>
  <c r="AU106" i="72"/>
  <c r="AU107" i="72"/>
  <c r="AU108" i="72"/>
  <c r="AU109" i="72"/>
  <c r="AU110" i="72"/>
  <c r="AU111" i="72"/>
  <c r="AU112" i="72"/>
  <c r="AT113" i="72"/>
  <c r="AU113" i="72" s="1"/>
  <c r="AU114" i="72"/>
  <c r="AU115" i="72"/>
  <c r="AU116" i="72"/>
  <c r="AT117" i="72"/>
  <c r="AU117" i="72"/>
  <c r="AU118" i="72"/>
  <c r="AU119" i="72"/>
  <c r="AU120" i="72"/>
  <c r="AT121" i="72"/>
  <c r="AU121" i="72"/>
  <c r="AU122" i="72"/>
  <c r="AU123" i="72"/>
  <c r="AU124" i="72"/>
  <c r="AT125" i="72"/>
  <c r="AU125" i="72" s="1"/>
  <c r="AU126" i="72"/>
  <c r="AU127" i="72"/>
  <c r="AU128" i="72"/>
  <c r="AT129" i="72"/>
  <c r="AU129" i="72"/>
  <c r="AU130" i="72"/>
  <c r="AU188" i="72"/>
  <c r="AU189" i="72"/>
  <c r="AU190" i="72"/>
  <c r="AU191" i="72"/>
  <c r="AU192" i="72"/>
  <c r="AU193" i="72"/>
  <c r="AU194" i="72"/>
  <c r="AU195" i="72"/>
  <c r="AU196" i="72"/>
  <c r="AU197" i="72"/>
  <c r="AU198" i="72"/>
  <c r="AU199" i="72"/>
  <c r="AU200" i="72"/>
  <c r="AU201" i="72"/>
  <c r="AU202" i="72"/>
  <c r="AU203" i="72"/>
  <c r="AU204" i="72"/>
  <c r="AU205" i="72"/>
  <c r="AU206" i="72"/>
  <c r="AU207" i="72"/>
  <c r="AU208" i="72"/>
  <c r="AU209" i="72"/>
  <c r="AU210" i="72"/>
  <c r="AU211" i="72"/>
  <c r="AU212" i="72"/>
  <c r="AU213" i="72"/>
  <c r="AU214" i="72"/>
  <c r="AU215" i="72"/>
  <c r="AU216" i="72"/>
  <c r="AU217" i="72"/>
  <c r="AU218" i="72"/>
  <c r="AU219" i="72"/>
  <c r="AU220" i="72"/>
  <c r="AU221" i="72"/>
  <c r="AU222" i="72"/>
  <c r="AU223" i="72"/>
  <c r="AU224" i="72"/>
  <c r="AU225" i="72"/>
  <c r="AU226" i="72"/>
  <c r="AU227" i="72"/>
  <c r="AU228" i="72"/>
  <c r="AU229" i="72"/>
  <c r="AT230" i="72"/>
  <c r="AU230" i="72"/>
  <c r="AV230" i="72"/>
  <c r="AU231" i="72"/>
  <c r="AU232" i="72"/>
  <c r="AU233" i="72"/>
  <c r="AU234" i="72"/>
  <c r="AU235" i="72"/>
  <c r="AU236" i="72"/>
  <c r="AU237" i="72"/>
  <c r="AU238" i="72"/>
  <c r="AU239" i="72"/>
  <c r="AU240" i="72"/>
  <c r="AU241" i="72"/>
  <c r="AU242" i="72"/>
  <c r="AU243" i="72"/>
  <c r="AU244" i="72"/>
  <c r="AU245" i="72"/>
  <c r="AU246" i="72"/>
  <c r="AU247" i="72"/>
  <c r="AU248" i="72"/>
  <c r="AU249" i="72"/>
  <c r="AU250" i="72"/>
  <c r="AU251" i="72"/>
  <c r="AU252" i="72"/>
  <c r="AU253" i="72"/>
  <c r="AU254" i="72"/>
  <c r="AU255" i="72"/>
  <c r="AU256" i="72"/>
  <c r="AU257" i="72"/>
  <c r="AU258" i="72"/>
  <c r="AU259" i="72"/>
  <c r="AU260" i="72"/>
  <c r="AU261" i="72"/>
  <c r="AU262" i="72"/>
  <c r="AU263" i="72"/>
  <c r="AU264" i="72"/>
  <c r="AU265" i="72"/>
  <c r="AU266" i="72"/>
  <c r="AU267" i="72"/>
  <c r="AU268" i="72"/>
  <c r="AU269" i="72"/>
  <c r="AU270" i="72"/>
  <c r="AU271" i="72"/>
  <c r="AU272" i="72"/>
  <c r="AU273" i="72"/>
  <c r="AU274" i="72"/>
  <c r="AU275" i="72"/>
  <c r="AU276" i="72"/>
  <c r="AU277" i="72"/>
  <c r="AU278" i="72"/>
  <c r="AU279" i="72"/>
  <c r="AU280" i="72"/>
  <c r="AU281" i="72"/>
  <c r="AU282" i="72"/>
  <c r="AU283" i="72"/>
  <c r="AU284" i="72"/>
  <c r="AU285" i="72"/>
  <c r="AU286" i="72"/>
  <c r="AU287" i="72"/>
  <c r="AU288" i="72"/>
  <c r="AU289" i="72"/>
  <c r="AU290" i="72"/>
  <c r="AU291" i="72"/>
  <c r="AU292" i="72"/>
  <c r="AU293" i="72"/>
  <c r="AU294" i="72"/>
  <c r="AU295" i="72"/>
  <c r="AU296" i="72"/>
  <c r="AU297" i="72"/>
  <c r="AU298" i="72"/>
  <c r="AU299" i="72"/>
  <c r="AE21" i="82" l="1"/>
  <c r="AD21" i="82"/>
  <c r="AC21" i="82"/>
  <c r="AB21" i="82"/>
  <c r="AA21" i="82"/>
  <c r="Z21" i="82"/>
  <c r="Y21" i="82"/>
  <c r="X21" i="82"/>
  <c r="W21" i="82"/>
  <c r="V21" i="82"/>
  <c r="U21" i="82"/>
  <c r="T21" i="82"/>
  <c r="S21" i="82"/>
  <c r="R21" i="82"/>
  <c r="Q21" i="82"/>
  <c r="P21" i="82"/>
  <c r="O21" i="82"/>
  <c r="N21" i="82"/>
  <c r="M21" i="82"/>
  <c r="L21" i="82"/>
  <c r="K21" i="82"/>
  <c r="J21" i="82"/>
  <c r="I21" i="82"/>
  <c r="H21" i="82"/>
  <c r="AH19" i="82"/>
  <c r="AF19" i="82"/>
  <c r="AK19" i="82" s="1"/>
  <c r="AH18" i="82"/>
  <c r="AF18" i="82"/>
  <c r="AK18" i="82" s="1"/>
  <c r="AI17" i="82"/>
  <c r="AK17" i="82" s="1"/>
  <c r="AG17" i="82"/>
  <c r="AJ17" i="82" s="1"/>
  <c r="AF17" i="82"/>
  <c r="AH15" i="82"/>
  <c r="AF15" i="82"/>
  <c r="AK15" i="82" s="1"/>
  <c r="AJ14" i="82"/>
  <c r="AH14" i="82"/>
  <c r="AF14" i="82"/>
  <c r="AK14" i="82" s="1"/>
  <c r="AJ13" i="82"/>
  <c r="AH13" i="82"/>
  <c r="AF13" i="82"/>
  <c r="AK13" i="82" s="1"/>
  <c r="AH12" i="82"/>
  <c r="AF12" i="82"/>
  <c r="AH11" i="82"/>
  <c r="AF11" i="82"/>
  <c r="AK11" i="82" s="1"/>
  <c r="AH10" i="82"/>
  <c r="AF10" i="82"/>
  <c r="AJ10" i="82" s="1"/>
  <c r="Z8" i="82"/>
  <c r="AA8" i="82" s="1"/>
  <c r="AB8" i="82" s="1"/>
  <c r="AC8" i="82" s="1"/>
  <c r="AD8" i="82" s="1"/>
  <c r="AE8" i="82" s="1"/>
  <c r="S8" i="82"/>
  <c r="T8" i="82" s="1"/>
  <c r="U8" i="82" s="1"/>
  <c r="V8" i="82" s="1"/>
  <c r="W8" i="82" s="1"/>
  <c r="X8" i="82" s="1"/>
  <c r="L8" i="82"/>
  <c r="M8" i="82" s="1"/>
  <c r="N8" i="82" s="1"/>
  <c r="O8" i="82" s="1"/>
  <c r="P8" i="82" s="1"/>
  <c r="Q8" i="82" s="1"/>
  <c r="J8" i="82"/>
  <c r="AF21" i="82" l="1"/>
  <c r="AH17" i="82"/>
  <c r="AK10" i="82"/>
  <c r="AG21" i="82"/>
  <c r="AJ11" i="82"/>
  <c r="AJ18" i="82"/>
  <c r="AJ12" i="82"/>
  <c r="AJ15" i="82"/>
  <c r="AJ19" i="82"/>
  <c r="AK12" i="82"/>
  <c r="AK21" i="82" l="1"/>
  <c r="AJ21" i="82"/>
  <c r="M13" i="81"/>
  <c r="N13" i="81" s="1"/>
  <c r="R13" i="81"/>
  <c r="S13" i="81" s="1"/>
  <c r="T13" i="81" s="1"/>
  <c r="U13" i="81" s="1"/>
  <c r="W13" i="81"/>
  <c r="X13" i="81"/>
  <c r="Y13" i="81"/>
  <c r="Z13" i="81"/>
  <c r="AA13" i="81" s="1"/>
  <c r="AB13" i="81" s="1"/>
  <c r="AD13" i="81"/>
  <c r="AE13" i="81" s="1"/>
  <c r="AF13" i="81" s="1"/>
  <c r="AG13" i="81" s="1"/>
  <c r="AH13" i="81" s="1"/>
  <c r="AI13" i="81" s="1"/>
  <c r="AJ13" i="81" s="1"/>
  <c r="AK13" i="81" s="1"/>
  <c r="AL13" i="81" s="1"/>
  <c r="AM13" i="81" s="1"/>
  <c r="AN13" i="81" s="1"/>
  <c r="AQ15" i="81"/>
  <c r="AV15" i="81" s="1"/>
  <c r="AS15" i="81"/>
  <c r="AU15" i="81"/>
  <c r="AQ16" i="81"/>
  <c r="AU16" i="81" s="1"/>
  <c r="AS16" i="81"/>
  <c r="AQ17" i="81"/>
  <c r="AS17" i="81"/>
  <c r="AQ18" i="81"/>
  <c r="AS18" i="81"/>
  <c r="AQ19" i="81"/>
  <c r="AQ20" i="81"/>
  <c r="AQ21" i="81"/>
  <c r="AQ22" i="81"/>
  <c r="AU22" i="81" s="1"/>
  <c r="AS22" i="81"/>
  <c r="AQ23" i="81"/>
  <c r="AV23" i="81" s="1"/>
  <c r="AS23" i="81"/>
  <c r="AQ24" i="81"/>
  <c r="AQ25" i="81"/>
  <c r="AU25" i="81" s="1"/>
  <c r="AS25" i="81"/>
  <c r="AQ26" i="81"/>
  <c r="AQ27" i="81"/>
  <c r="AV27" i="81" s="1"/>
  <c r="AS27" i="81"/>
  <c r="AU27" i="81"/>
  <c r="AQ28" i="81"/>
  <c r="AU28" i="81" s="1"/>
  <c r="AS28" i="81"/>
  <c r="AQ29" i="81"/>
  <c r="AQ30" i="81"/>
  <c r="AS30" i="81"/>
  <c r="AQ31" i="81"/>
  <c r="AU30" i="81" s="1"/>
  <c r="AQ32" i="81"/>
  <c r="AQ33" i="81"/>
  <c r="AS33" i="81"/>
  <c r="AQ34" i="81"/>
  <c r="AQ35" i="81"/>
  <c r="AQ36" i="81"/>
  <c r="AS36" i="81"/>
  <c r="AU36" i="81"/>
  <c r="AV36" i="81"/>
  <c r="AQ37" i="81"/>
  <c r="AU37" i="81" s="1"/>
  <c r="AS37" i="81"/>
  <c r="AQ38" i="81"/>
  <c r="AQ39" i="81"/>
  <c r="AV39" i="81" s="1"/>
  <c r="AS39" i="81"/>
  <c r="AU39" i="81"/>
  <c r="AQ40" i="81"/>
  <c r="AU40" i="81" s="1"/>
  <c r="AS40" i="81"/>
  <c r="AQ41" i="81"/>
  <c r="AQ42" i="81"/>
  <c r="AQ43" i="81"/>
  <c r="AV43" i="81" s="1"/>
  <c r="AS43" i="81"/>
  <c r="AU43" i="81"/>
  <c r="AQ44" i="81"/>
  <c r="AU44" i="81" s="1"/>
  <c r="AS44" i="81"/>
  <c r="AQ45" i="81"/>
  <c r="AV45" i="81" s="1"/>
  <c r="AS45" i="81"/>
  <c r="AQ46" i="81"/>
  <c r="AQ47" i="81"/>
  <c r="AS47" i="81"/>
  <c r="AQ48" i="81"/>
  <c r="AU47" i="81" s="1"/>
  <c r="AQ49" i="81"/>
  <c r="AQ50" i="81"/>
  <c r="AS50" i="81"/>
  <c r="AU50" i="81"/>
  <c r="AV50" i="81"/>
  <c r="AQ51" i="81"/>
  <c r="AU51" i="81" s="1"/>
  <c r="AS51" i="81"/>
  <c r="AQ52" i="81"/>
  <c r="AQ53" i="81"/>
  <c r="AU53" i="81" s="1"/>
  <c r="AS53" i="81"/>
  <c r="AQ54" i="81"/>
  <c r="AU54" i="81" s="1"/>
  <c r="AS54" i="81"/>
  <c r="AQ55" i="81"/>
  <c r="AQ56" i="81"/>
  <c r="AQ57" i="81"/>
  <c r="AR56" i="81" s="1"/>
  <c r="AQ58" i="81"/>
  <c r="AQ59" i="81"/>
  <c r="AQ60" i="81"/>
  <c r="AV60" i="81" s="1"/>
  <c r="AS60" i="81"/>
  <c r="AQ61" i="81"/>
  <c r="AV61" i="81" s="1"/>
  <c r="AS61" i="81"/>
  <c r="AU61" i="81"/>
  <c r="AQ62" i="81"/>
  <c r="AS62" i="81"/>
  <c r="AU62" i="81"/>
  <c r="AV62" i="81"/>
  <c r="AQ63" i="81"/>
  <c r="AU63" i="81" s="1"/>
  <c r="AS63" i="81"/>
  <c r="AQ64" i="81"/>
  <c r="AV64" i="81" s="1"/>
  <c r="AS64" i="81"/>
  <c r="AU64" i="81"/>
  <c r="AQ65" i="81"/>
  <c r="AT65" i="81"/>
  <c r="AS65" i="81" s="1"/>
  <c r="AU65" i="81"/>
  <c r="AQ66" i="81"/>
  <c r="AQ67" i="81"/>
  <c r="AV67" i="81" s="1"/>
  <c r="AS67" i="81"/>
  <c r="AU67" i="81"/>
  <c r="AQ68" i="81"/>
  <c r="AV68" i="81" s="1"/>
  <c r="AS68" i="81"/>
  <c r="AQ69" i="81"/>
  <c r="AQ70" i="81"/>
  <c r="AU70" i="81" s="1"/>
  <c r="AS70" i="81"/>
  <c r="AQ71" i="81"/>
  <c r="AU71" i="81" s="1"/>
  <c r="AS71" i="81"/>
  <c r="AV71" i="81"/>
  <c r="AQ72" i="81"/>
  <c r="AS72" i="81"/>
  <c r="AQ73" i="81"/>
  <c r="AQ74" i="81"/>
  <c r="AV74" i="81" s="1"/>
  <c r="AS74" i="81"/>
  <c r="AQ75" i="81"/>
  <c r="AV75" i="81" s="1"/>
  <c r="AS75" i="81"/>
  <c r="AQ76" i="81"/>
  <c r="AU76" i="81" s="1"/>
  <c r="AS76" i="81"/>
  <c r="AQ77" i="81"/>
  <c r="AU77" i="81" s="1"/>
  <c r="AS77" i="81"/>
  <c r="AQ78" i="81"/>
  <c r="AV78" i="81" s="1"/>
  <c r="AS78" i="81"/>
  <c r="AU78" i="81"/>
  <c r="AQ79" i="81"/>
  <c r="AS79" i="81"/>
  <c r="AU79" i="81"/>
  <c r="AV79" i="81"/>
  <c r="AQ80" i="81"/>
  <c r="AQ81" i="81"/>
  <c r="AS81" i="81"/>
  <c r="AQ82" i="81"/>
  <c r="AQ83" i="81"/>
  <c r="AQ84" i="81"/>
  <c r="AQ85" i="81"/>
  <c r="AU85" i="81" s="1"/>
  <c r="AS85" i="81"/>
  <c r="AQ86" i="81"/>
  <c r="AS86" i="81"/>
  <c r="AU86" i="81"/>
  <c r="AV86" i="81"/>
  <c r="AQ87" i="81"/>
  <c r="AQ88" i="81"/>
  <c r="AU88" i="81" s="1"/>
  <c r="AS88" i="81"/>
  <c r="AQ89" i="81"/>
  <c r="AV89" i="81" s="1"/>
  <c r="AS89" i="81"/>
  <c r="AU89" i="81"/>
  <c r="AQ90" i="81"/>
  <c r="AQ91" i="81"/>
  <c r="AS91" i="81"/>
  <c r="AU91" i="81"/>
  <c r="AV91" i="81"/>
  <c r="AQ92" i="81"/>
  <c r="AU92" i="81" s="1"/>
  <c r="AS92" i="81"/>
  <c r="AQ93" i="81"/>
  <c r="AU93" i="81" s="1"/>
  <c r="AS93" i="81"/>
  <c r="AQ94" i="81"/>
  <c r="AU94" i="81" s="1"/>
  <c r="AS94" i="81"/>
  <c r="AQ95" i="81"/>
  <c r="AQ96" i="81"/>
  <c r="AV96" i="81" s="1"/>
  <c r="AS96" i="81"/>
  <c r="AU96" i="81"/>
  <c r="AQ97" i="81"/>
  <c r="AU97" i="81" s="1"/>
  <c r="AS97" i="81"/>
  <c r="AQ98" i="81"/>
  <c r="AV98" i="81" s="1"/>
  <c r="AS98" i="81"/>
  <c r="AQ99" i="81"/>
  <c r="AQ100" i="81"/>
  <c r="AS100" i="81"/>
  <c r="AQ101" i="81"/>
  <c r="AU100" i="81" s="1"/>
  <c r="AQ102" i="81"/>
  <c r="AQ103" i="81"/>
  <c r="AS103" i="81"/>
  <c r="AQ104" i="81"/>
  <c r="AQ105" i="81"/>
  <c r="AQ106" i="81"/>
  <c r="AU106" i="81" s="1"/>
  <c r="AS106" i="81"/>
  <c r="AQ107" i="81"/>
  <c r="AQ108" i="81"/>
  <c r="AQ109" i="81"/>
  <c r="AV109" i="81" s="1"/>
  <c r="AS109" i="81"/>
  <c r="AU109" i="81"/>
  <c r="AQ110" i="81"/>
  <c r="AS110" i="81"/>
  <c r="AQ111" i="81"/>
  <c r="AU111" i="81" s="1"/>
  <c r="AS111" i="81"/>
  <c r="AQ112" i="81"/>
  <c r="AS112" i="81"/>
  <c r="AU112" i="81"/>
  <c r="AV112" i="81"/>
  <c r="AQ113" i="81"/>
  <c r="AQ114" i="81"/>
  <c r="AS114" i="81"/>
  <c r="AU114" i="81"/>
  <c r="AV114" i="81"/>
  <c r="AQ115" i="81"/>
  <c r="AU115" i="81" s="1"/>
  <c r="AS115" i="81"/>
  <c r="AQ116" i="81"/>
  <c r="AS116" i="81"/>
  <c r="AU116" i="81"/>
  <c r="AV116" i="81"/>
  <c r="AQ117" i="81"/>
  <c r="AU117" i="81" s="1"/>
  <c r="AS117" i="81"/>
  <c r="AQ118" i="81"/>
  <c r="AQ119" i="81"/>
  <c r="AU119" i="81" s="1"/>
  <c r="AS119" i="81"/>
  <c r="AQ120" i="81"/>
  <c r="AV120" i="81" s="1"/>
  <c r="AS120" i="81"/>
  <c r="AU120" i="81"/>
  <c r="AQ121" i="81"/>
  <c r="AQ122" i="81"/>
  <c r="AV122" i="81" s="1"/>
  <c r="AS122" i="81"/>
  <c r="AU122" i="81"/>
  <c r="AQ123" i="81"/>
  <c r="AS123" i="81"/>
  <c r="AU123" i="81"/>
  <c r="AV123" i="81"/>
  <c r="AQ124" i="81"/>
  <c r="AU124" i="81" s="1"/>
  <c r="AS124" i="81"/>
  <c r="AQ125" i="81"/>
  <c r="AS125" i="81"/>
  <c r="AU125" i="81"/>
  <c r="AV125" i="81"/>
  <c r="AQ126" i="81"/>
  <c r="AQ127" i="81"/>
  <c r="AS127" i="81"/>
  <c r="AQ128" i="81"/>
  <c r="AV127" i="81" s="1"/>
  <c r="AQ129" i="81"/>
  <c r="AU129" i="81" s="1"/>
  <c r="AS129" i="81"/>
  <c r="AQ130" i="81"/>
  <c r="AU130" i="81" s="1"/>
  <c r="AS130" i="81"/>
  <c r="AQ131" i="81"/>
  <c r="AV131" i="81" s="1"/>
  <c r="AS131" i="81"/>
  <c r="AU131" i="81"/>
  <c r="AQ132" i="81"/>
  <c r="AU132" i="81" s="1"/>
  <c r="AS132" i="81"/>
  <c r="AQ133" i="81"/>
  <c r="AU133" i="81" s="1"/>
  <c r="AQ134" i="81"/>
  <c r="AV134" i="81" s="1"/>
  <c r="AU134" i="81"/>
  <c r="AQ135" i="81"/>
  <c r="AU135" i="81" s="1"/>
  <c r="AS135" i="81"/>
  <c r="AQ136" i="81"/>
  <c r="AV136" i="81" s="1"/>
  <c r="AS136" i="81"/>
  <c r="AQ137" i="81"/>
  <c r="AU137" i="81" s="1"/>
  <c r="AS137" i="81"/>
  <c r="AQ138" i="81"/>
  <c r="AU138" i="81" s="1"/>
  <c r="AS138" i="81"/>
  <c r="L140" i="81"/>
  <c r="M140" i="81"/>
  <c r="N140" i="81"/>
  <c r="O140" i="81"/>
  <c r="P140" i="81"/>
  <c r="Q140" i="81"/>
  <c r="R140" i="81"/>
  <c r="S140" i="81"/>
  <c r="T140" i="81"/>
  <c r="U140" i="81"/>
  <c r="V140" i="81"/>
  <c r="W140" i="81"/>
  <c r="X140" i="81"/>
  <c r="Y140" i="81"/>
  <c r="Z140" i="81"/>
  <c r="AA140" i="81"/>
  <c r="AB140" i="81"/>
  <c r="AC140" i="81"/>
  <c r="AD140" i="81"/>
  <c r="AE140" i="81"/>
  <c r="AF140" i="81"/>
  <c r="AG140" i="81"/>
  <c r="AH140" i="81"/>
  <c r="AI140" i="81"/>
  <c r="AJ140" i="81"/>
  <c r="AK140" i="81"/>
  <c r="AL140" i="81"/>
  <c r="AM140" i="81"/>
  <c r="AN140" i="81"/>
  <c r="AO140" i="81"/>
  <c r="AP140" i="81"/>
  <c r="AS56" i="81" l="1"/>
  <c r="AR140" i="81"/>
  <c r="AU33" i="81"/>
  <c r="AU56" i="81"/>
  <c r="AV137" i="81"/>
  <c r="AV117" i="81"/>
  <c r="AU103" i="81"/>
  <c r="AV92" i="81"/>
  <c r="AU81" i="81"/>
  <c r="AV65" i="81"/>
  <c r="AU18" i="81"/>
  <c r="AV47" i="81"/>
  <c r="AV94" i="81"/>
  <c r="AV51" i="81"/>
  <c r="AV28" i="81"/>
  <c r="AV129" i="81"/>
  <c r="AV111" i="81"/>
  <c r="AV106" i="81"/>
  <c r="AV85" i="81"/>
  <c r="AV40" i="81"/>
  <c r="AV22" i="81"/>
  <c r="AU98" i="81"/>
  <c r="AU72" i="81"/>
  <c r="AU45" i="81"/>
  <c r="AU136" i="81"/>
  <c r="AV132" i="81"/>
  <c r="AV103" i="81"/>
  <c r="AV100" i="81"/>
  <c r="AU75" i="81"/>
  <c r="AV76" i="81"/>
  <c r="AQ140" i="81"/>
  <c r="AV16" i="81"/>
  <c r="AV81" i="81"/>
  <c r="AU127" i="81"/>
  <c r="AV33" i="81"/>
  <c r="AV18" i="81"/>
  <c r="AV130" i="81"/>
  <c r="AV119" i="81"/>
  <c r="AV97" i="81"/>
  <c r="AV77" i="81"/>
  <c r="AV63" i="81"/>
  <c r="AV133" i="81"/>
  <c r="AV115" i="81"/>
  <c r="AV93" i="81"/>
  <c r="AU74" i="81"/>
  <c r="AV70" i="81"/>
  <c r="AU60" i="81"/>
  <c r="AV54" i="81"/>
  <c r="AV37" i="81"/>
  <c r="AU23" i="81"/>
  <c r="AV72" i="81"/>
  <c r="AV30" i="81"/>
  <c r="AV138" i="81"/>
  <c r="AV135" i="81"/>
  <c r="AV88" i="81"/>
  <c r="AV53" i="81"/>
  <c r="AV44" i="81"/>
  <c r="AV124" i="81"/>
  <c r="AU68" i="81"/>
  <c r="AV56" i="81"/>
  <c r="AV25" i="81"/>
  <c r="AU140" i="81" l="1"/>
  <c r="AW111" i="81"/>
  <c r="AW78" i="81"/>
  <c r="AW15" i="81"/>
  <c r="AW129" i="81"/>
  <c r="AV140" i="81"/>
  <c r="AW53" i="81"/>
  <c r="AF11" i="80" l="1"/>
  <c r="AH11" i="80"/>
  <c r="AJ11" i="80" s="1"/>
  <c r="AI11" i="80"/>
  <c r="AK11" i="80" s="1"/>
  <c r="AF12" i="80"/>
  <c r="AJ12" i="80" s="1"/>
  <c r="AF13" i="80"/>
  <c r="AJ13" i="80" s="1"/>
  <c r="F14" i="80"/>
  <c r="G14" i="80"/>
  <c r="H14" i="80"/>
  <c r="I14" i="80"/>
  <c r="J14" i="80"/>
  <c r="K14" i="80"/>
  <c r="L14" i="80"/>
  <c r="M14" i="80"/>
  <c r="N14" i="80"/>
  <c r="O14" i="80"/>
  <c r="P14" i="80"/>
  <c r="Q14" i="80"/>
  <c r="R14" i="80"/>
  <c r="S14" i="80"/>
  <c r="T14" i="80"/>
  <c r="U14" i="80"/>
  <c r="V14" i="80"/>
  <c r="W14" i="80"/>
  <c r="X14" i="80"/>
  <c r="Y14" i="80"/>
  <c r="Z14" i="80"/>
  <c r="AA14" i="80"/>
  <c r="AB14" i="80"/>
  <c r="AE14" i="80"/>
  <c r="AF22" i="80"/>
  <c r="AK22" i="80" s="1"/>
  <c r="AF23" i="80"/>
  <c r="AJ23" i="80" s="1"/>
  <c r="AF24" i="80"/>
  <c r="AJ24" i="80" s="1"/>
  <c r="AF25" i="80"/>
  <c r="AJ25" i="80" s="1"/>
  <c r="AF26" i="80"/>
  <c r="AK26" i="80" s="1"/>
  <c r="F27" i="80"/>
  <c r="G27" i="80"/>
  <c r="H27" i="80"/>
  <c r="I27" i="80"/>
  <c r="J27" i="80"/>
  <c r="K27" i="80"/>
  <c r="L27" i="80"/>
  <c r="M27" i="80"/>
  <c r="N27" i="80"/>
  <c r="O27" i="80"/>
  <c r="P27" i="80"/>
  <c r="Q27" i="80"/>
  <c r="R27" i="80"/>
  <c r="S27" i="80"/>
  <c r="T27" i="80"/>
  <c r="U27" i="80"/>
  <c r="V27" i="80"/>
  <c r="W27" i="80"/>
  <c r="X27" i="80"/>
  <c r="Y27" i="80"/>
  <c r="Z27" i="80"/>
  <c r="AA27" i="80"/>
  <c r="AB27" i="80"/>
  <c r="AE27" i="80"/>
  <c r="AF35" i="80"/>
  <c r="AH35" i="80"/>
  <c r="AF36" i="80"/>
  <c r="AJ36" i="80" s="1"/>
  <c r="AF37" i="80"/>
  <c r="AH37" i="80"/>
  <c r="F38" i="80"/>
  <c r="G38" i="80"/>
  <c r="H38" i="80"/>
  <c r="I38" i="80"/>
  <c r="J38" i="80"/>
  <c r="K38" i="80"/>
  <c r="L38" i="80"/>
  <c r="M38" i="80"/>
  <c r="N38" i="80"/>
  <c r="O38" i="80"/>
  <c r="P38" i="80"/>
  <c r="Q38" i="80"/>
  <c r="R38" i="80"/>
  <c r="S38" i="80"/>
  <c r="T38" i="80"/>
  <c r="U38" i="80"/>
  <c r="V38" i="80"/>
  <c r="W38" i="80"/>
  <c r="X38" i="80"/>
  <c r="Y38" i="80"/>
  <c r="Z38" i="80"/>
  <c r="AA38" i="80"/>
  <c r="AB38" i="80"/>
  <c r="AE38" i="80"/>
  <c r="AF46" i="80"/>
  <c r="AJ46" i="80" s="1"/>
  <c r="AF47" i="80"/>
  <c r="AJ47" i="80" s="1"/>
  <c r="AF48" i="80"/>
  <c r="AK48" i="80" s="1"/>
  <c r="AJ48" i="80"/>
  <c r="AF51" i="80"/>
  <c r="AK51" i="80" s="1"/>
  <c r="F52" i="80"/>
  <c r="G52" i="80"/>
  <c r="H52" i="80"/>
  <c r="I52" i="80"/>
  <c r="J52" i="80"/>
  <c r="K52" i="80"/>
  <c r="L52" i="80"/>
  <c r="M52" i="80"/>
  <c r="N52" i="80"/>
  <c r="O52" i="80"/>
  <c r="P52" i="80"/>
  <c r="Q52" i="80"/>
  <c r="R52" i="80"/>
  <c r="S52" i="80"/>
  <c r="T52" i="80"/>
  <c r="U52" i="80"/>
  <c r="V52" i="80"/>
  <c r="W52" i="80"/>
  <c r="X52" i="80"/>
  <c r="Y52" i="80"/>
  <c r="Z52" i="80"/>
  <c r="AA52" i="80"/>
  <c r="AB52" i="80"/>
  <c r="AE52" i="80"/>
  <c r="AF60" i="80"/>
  <c r="AH60" i="80"/>
  <c r="AI60" i="80"/>
  <c r="AF61" i="80"/>
  <c r="AJ61" i="80" s="1"/>
  <c r="AF62" i="80"/>
  <c r="AJ62" i="80" s="1"/>
  <c r="F63" i="80"/>
  <c r="G63" i="80"/>
  <c r="H63" i="80"/>
  <c r="I63" i="80"/>
  <c r="J63" i="80"/>
  <c r="K63" i="80"/>
  <c r="L63" i="80"/>
  <c r="M63" i="80"/>
  <c r="N63" i="80"/>
  <c r="O63" i="80"/>
  <c r="P63" i="80"/>
  <c r="Q63" i="80"/>
  <c r="R63" i="80"/>
  <c r="S63" i="80"/>
  <c r="T63" i="80"/>
  <c r="U63" i="80"/>
  <c r="V63" i="80"/>
  <c r="W63" i="80"/>
  <c r="X63" i="80"/>
  <c r="Y63" i="80"/>
  <c r="Z63" i="80"/>
  <c r="AA63" i="80"/>
  <c r="AB63" i="80"/>
  <c r="AE63" i="80"/>
  <c r="AF71" i="80"/>
  <c r="AJ71" i="80" s="1"/>
  <c r="AI71" i="80"/>
  <c r="AF72" i="80"/>
  <c r="AJ72" i="80" s="1"/>
  <c r="AI72" i="80"/>
  <c r="AF73" i="80"/>
  <c r="AJ73" i="80" s="1"/>
  <c r="AI73" i="80"/>
  <c r="AK73" i="80" s="1"/>
  <c r="AF74" i="80"/>
  <c r="AJ74" i="80" s="1"/>
  <c r="AI74" i="80"/>
  <c r="F75" i="80"/>
  <c r="G75" i="80"/>
  <c r="H75" i="80"/>
  <c r="I75" i="80"/>
  <c r="J75" i="80"/>
  <c r="K75" i="80"/>
  <c r="L75" i="80"/>
  <c r="M75" i="80"/>
  <c r="N75" i="80"/>
  <c r="O75" i="80"/>
  <c r="P75" i="80"/>
  <c r="Q75" i="80"/>
  <c r="R75" i="80"/>
  <c r="S75" i="80"/>
  <c r="T75" i="80"/>
  <c r="U75" i="80"/>
  <c r="V75" i="80"/>
  <c r="W75" i="80"/>
  <c r="X75" i="80"/>
  <c r="Y75" i="80"/>
  <c r="Z75" i="80"/>
  <c r="AA75" i="80"/>
  <c r="AB75" i="80"/>
  <c r="AE75" i="80"/>
  <c r="AF83" i="80"/>
  <c r="AH83" i="80"/>
  <c r="AJ83" i="80" s="1"/>
  <c r="AI83" i="80"/>
  <c r="AF84" i="80"/>
  <c r="AJ84" i="80" s="1"/>
  <c r="AF85" i="80"/>
  <c r="AJ85" i="80" s="1"/>
  <c r="F86" i="80"/>
  <c r="G86" i="80"/>
  <c r="H86" i="80"/>
  <c r="I86" i="80"/>
  <c r="J86" i="80"/>
  <c r="K86" i="80"/>
  <c r="L86" i="80"/>
  <c r="M86" i="80"/>
  <c r="N86" i="80"/>
  <c r="O86" i="80"/>
  <c r="P86" i="80"/>
  <c r="Q86" i="80"/>
  <c r="R86" i="80"/>
  <c r="S86" i="80"/>
  <c r="T86" i="80"/>
  <c r="U86" i="80"/>
  <c r="V86" i="80"/>
  <c r="W86" i="80"/>
  <c r="X86" i="80"/>
  <c r="Y86" i="80"/>
  <c r="Z86" i="80"/>
  <c r="AA86" i="80"/>
  <c r="AB86" i="80"/>
  <c r="AE86" i="80"/>
  <c r="AF94" i="80"/>
  <c r="AJ94" i="80" s="1"/>
  <c r="AI94" i="80"/>
  <c r="AF95" i="80"/>
  <c r="AJ95" i="80" s="1"/>
  <c r="AI95" i="80"/>
  <c r="AF96" i="80"/>
  <c r="AJ96" i="80" s="1"/>
  <c r="AI96" i="80"/>
  <c r="F97" i="80"/>
  <c r="G97" i="80"/>
  <c r="H97" i="80"/>
  <c r="I97" i="80"/>
  <c r="J97" i="80"/>
  <c r="K97" i="80"/>
  <c r="L97" i="80"/>
  <c r="M97" i="80"/>
  <c r="N97" i="80"/>
  <c r="O97" i="80"/>
  <c r="P97" i="80"/>
  <c r="Q97" i="80"/>
  <c r="R97" i="80"/>
  <c r="S97" i="80"/>
  <c r="T97" i="80"/>
  <c r="U97" i="80"/>
  <c r="V97" i="80"/>
  <c r="W97" i="80"/>
  <c r="X97" i="80"/>
  <c r="Y97" i="80"/>
  <c r="Z97" i="80"/>
  <c r="AA97" i="80"/>
  <c r="AB97" i="80"/>
  <c r="AE97" i="80"/>
  <c r="AF105" i="80"/>
  <c r="AJ105" i="80" s="1"/>
  <c r="AK105" i="80"/>
  <c r="AF106" i="80"/>
  <c r="AJ106" i="80" s="1"/>
  <c r="AF107" i="80"/>
  <c r="AJ107" i="80" s="1"/>
  <c r="F108" i="80"/>
  <c r="G108" i="80"/>
  <c r="H108" i="80"/>
  <c r="I108" i="80"/>
  <c r="J108" i="80"/>
  <c r="K108" i="80"/>
  <c r="L108" i="80"/>
  <c r="M108" i="80"/>
  <c r="N108" i="80"/>
  <c r="O108" i="80"/>
  <c r="P108" i="80"/>
  <c r="Q108" i="80"/>
  <c r="R108" i="80"/>
  <c r="S108" i="80"/>
  <c r="T108" i="80"/>
  <c r="U108" i="80"/>
  <c r="V108" i="80"/>
  <c r="W108" i="80"/>
  <c r="X108" i="80"/>
  <c r="Y108" i="80"/>
  <c r="Z108" i="80"/>
  <c r="AA108" i="80"/>
  <c r="AB108" i="80"/>
  <c r="AE108" i="80"/>
  <c r="AF116" i="80"/>
  <c r="AH116" i="80"/>
  <c r="AI116" i="80"/>
  <c r="AF117" i="80"/>
  <c r="AJ117" i="80" s="1"/>
  <c r="AF118" i="80"/>
  <c r="AJ118" i="80" s="1"/>
  <c r="AK118" i="80"/>
  <c r="F119" i="80"/>
  <c r="G119" i="80"/>
  <c r="H119" i="80"/>
  <c r="I119" i="80"/>
  <c r="J119" i="80"/>
  <c r="K119" i="80"/>
  <c r="L119" i="80"/>
  <c r="M119" i="80"/>
  <c r="N119" i="80"/>
  <c r="O119" i="80"/>
  <c r="P119" i="80"/>
  <c r="Q119" i="80"/>
  <c r="R119" i="80"/>
  <c r="S119" i="80"/>
  <c r="T119" i="80"/>
  <c r="U119" i="80"/>
  <c r="V119" i="80"/>
  <c r="W119" i="80"/>
  <c r="X119" i="80"/>
  <c r="Y119" i="80"/>
  <c r="Z119" i="80"/>
  <c r="AA119" i="80"/>
  <c r="AB119" i="80"/>
  <c r="AE119" i="80"/>
  <c r="AF127" i="80"/>
  <c r="AJ127" i="80" s="1"/>
  <c r="AF128" i="80"/>
  <c r="AJ128" i="80" s="1"/>
  <c r="AF129" i="80"/>
  <c r="AJ129" i="80" s="1"/>
  <c r="AK129" i="80"/>
  <c r="AF130" i="80"/>
  <c r="AJ130" i="80" s="1"/>
  <c r="F131" i="80"/>
  <c r="G131" i="80"/>
  <c r="H131" i="80"/>
  <c r="I131" i="80"/>
  <c r="J131" i="80"/>
  <c r="K131" i="80"/>
  <c r="L131" i="80"/>
  <c r="M131" i="80"/>
  <c r="N131" i="80"/>
  <c r="O131" i="80"/>
  <c r="P131" i="80"/>
  <c r="Q131" i="80"/>
  <c r="R131" i="80"/>
  <c r="S131" i="80"/>
  <c r="T131" i="80"/>
  <c r="U131" i="80"/>
  <c r="V131" i="80"/>
  <c r="W131" i="80"/>
  <c r="X131" i="80"/>
  <c r="Y131" i="80"/>
  <c r="Z131" i="80"/>
  <c r="AA131" i="80"/>
  <c r="AB131" i="80"/>
  <c r="AE131" i="80"/>
  <c r="AF139" i="80"/>
  <c r="AJ139" i="80" s="1"/>
  <c r="AF140" i="80"/>
  <c r="AJ140" i="80" s="1"/>
  <c r="AF141" i="80"/>
  <c r="AK141" i="80" s="1"/>
  <c r="AF142" i="80"/>
  <c r="AJ142" i="80" s="1"/>
  <c r="AF143" i="80"/>
  <c r="AJ143" i="80"/>
  <c r="AK143" i="80"/>
  <c r="AF144" i="80"/>
  <c r="AJ144" i="80" s="1"/>
  <c r="AF145" i="80"/>
  <c r="AK145" i="80" s="1"/>
  <c r="AF146" i="80"/>
  <c r="AJ146" i="80" s="1"/>
  <c r="AF147" i="80"/>
  <c r="AK147" i="80" s="1"/>
  <c r="AF148" i="80"/>
  <c r="AJ148" i="80" s="1"/>
  <c r="AF149" i="80"/>
  <c r="AK149" i="80" s="1"/>
  <c r="AF150" i="80"/>
  <c r="AJ150" i="80" s="1"/>
  <c r="AF151" i="80"/>
  <c r="AJ151" i="80" s="1"/>
  <c r="F152" i="80"/>
  <c r="G152" i="80"/>
  <c r="H152" i="80"/>
  <c r="I152" i="80"/>
  <c r="I280" i="80" s="1"/>
  <c r="J152" i="80"/>
  <c r="J280" i="80" s="1"/>
  <c r="K152" i="80"/>
  <c r="L152" i="80"/>
  <c r="M152" i="80"/>
  <c r="N152" i="80"/>
  <c r="O152" i="80"/>
  <c r="P152" i="80"/>
  <c r="Q152" i="80"/>
  <c r="Q280" i="80" s="1"/>
  <c r="R152" i="80"/>
  <c r="S152" i="80"/>
  <c r="T152" i="80"/>
  <c r="U152" i="80"/>
  <c r="U280" i="80" s="1"/>
  <c r="V152" i="80"/>
  <c r="V280" i="80" s="1"/>
  <c r="W152" i="80"/>
  <c r="X152" i="80"/>
  <c r="Y152" i="80"/>
  <c r="Z152" i="80"/>
  <c r="AA152" i="80"/>
  <c r="AB152" i="80"/>
  <c r="AB280" i="80" s="1"/>
  <c r="AE152" i="80"/>
  <c r="AE280" i="80" s="1"/>
  <c r="AF160" i="80"/>
  <c r="AJ160" i="80" s="1"/>
  <c r="AI160" i="80"/>
  <c r="AF161" i="80"/>
  <c r="AI161" i="80"/>
  <c r="AJ161" i="80"/>
  <c r="AF162" i="80"/>
  <c r="AJ162" i="80" s="1"/>
  <c r="AI162" i="80"/>
  <c r="AF163" i="80"/>
  <c r="AJ163" i="80" s="1"/>
  <c r="AI163" i="80"/>
  <c r="F164" i="80"/>
  <c r="G164" i="80"/>
  <c r="H164" i="80"/>
  <c r="I164" i="80"/>
  <c r="J164" i="80"/>
  <c r="K164" i="80"/>
  <c r="L164" i="80"/>
  <c r="M164" i="80"/>
  <c r="N164" i="80"/>
  <c r="O164" i="80"/>
  <c r="P164" i="80"/>
  <c r="Q164" i="80"/>
  <c r="R164" i="80"/>
  <c r="S164" i="80"/>
  <c r="T164" i="80"/>
  <c r="U164" i="80"/>
  <c r="V164" i="80"/>
  <c r="W164" i="80"/>
  <c r="X164" i="80"/>
  <c r="Y164" i="80"/>
  <c r="Z164" i="80"/>
  <c r="AA164" i="80"/>
  <c r="AB164" i="80"/>
  <c r="AE164" i="80"/>
  <c r="AF172" i="80"/>
  <c r="AJ172" i="80" s="1"/>
  <c r="AI172" i="80"/>
  <c r="AF173" i="80"/>
  <c r="AJ173" i="80" s="1"/>
  <c r="AI173" i="80"/>
  <c r="AF174" i="80"/>
  <c r="AJ174" i="80" s="1"/>
  <c r="AI174" i="80"/>
  <c r="AF175" i="80"/>
  <c r="AJ175" i="80" s="1"/>
  <c r="AI175" i="80"/>
  <c r="F176" i="80"/>
  <c r="G176" i="80"/>
  <c r="H176" i="80"/>
  <c r="I176" i="80"/>
  <c r="J176" i="80"/>
  <c r="K176" i="80"/>
  <c r="L176" i="80"/>
  <c r="M176" i="80"/>
  <c r="N176" i="80"/>
  <c r="O176" i="80"/>
  <c r="P176" i="80"/>
  <c r="Q176" i="80"/>
  <c r="R176" i="80"/>
  <c r="S176" i="80"/>
  <c r="T176" i="80"/>
  <c r="U176" i="80"/>
  <c r="V176" i="80"/>
  <c r="W176" i="80"/>
  <c r="X176" i="80"/>
  <c r="Y176" i="80"/>
  <c r="Z176" i="80"/>
  <c r="AA176" i="80"/>
  <c r="AB176" i="80"/>
  <c r="AE176" i="80"/>
  <c r="AF183" i="80"/>
  <c r="AJ183" i="80" s="1"/>
  <c r="AI183" i="80"/>
  <c r="AF184" i="80"/>
  <c r="AJ184" i="80" s="1"/>
  <c r="AI184" i="80"/>
  <c r="AF185" i="80"/>
  <c r="AJ185" i="80" s="1"/>
  <c r="AI185" i="80"/>
  <c r="AK185" i="80" s="1"/>
  <c r="AF186" i="80"/>
  <c r="AJ186" i="80" s="1"/>
  <c r="AI186" i="80"/>
  <c r="F187" i="80"/>
  <c r="G187" i="80"/>
  <c r="H187" i="80"/>
  <c r="I187" i="80"/>
  <c r="J187" i="80"/>
  <c r="K187" i="80"/>
  <c r="L187" i="80"/>
  <c r="M187" i="80"/>
  <c r="N187" i="80"/>
  <c r="O187" i="80"/>
  <c r="P187" i="80"/>
  <c r="Q187" i="80"/>
  <c r="R187" i="80"/>
  <c r="S187" i="80"/>
  <c r="T187" i="80"/>
  <c r="U187" i="80"/>
  <c r="V187" i="80"/>
  <c r="W187" i="80"/>
  <c r="X187" i="80"/>
  <c r="Y187" i="80"/>
  <c r="Z187" i="80"/>
  <c r="AA187" i="80"/>
  <c r="AB187" i="80"/>
  <c r="AE187" i="80"/>
  <c r="AF195" i="80"/>
  <c r="AI195" i="80"/>
  <c r="AK195" i="80" s="1"/>
  <c r="AJ195" i="80"/>
  <c r="AF196" i="80"/>
  <c r="AJ196" i="80" s="1"/>
  <c r="AI196" i="80"/>
  <c r="AF197" i="80"/>
  <c r="AJ197" i="80" s="1"/>
  <c r="AI197" i="80"/>
  <c r="AF198" i="80"/>
  <c r="AJ198" i="80" s="1"/>
  <c r="AI198" i="80"/>
  <c r="F199" i="80"/>
  <c r="G199" i="80"/>
  <c r="H199" i="80"/>
  <c r="I199" i="80"/>
  <c r="J199" i="80"/>
  <c r="K199" i="80"/>
  <c r="L199" i="80"/>
  <c r="M199" i="80"/>
  <c r="N199" i="80"/>
  <c r="O199" i="80"/>
  <c r="P199" i="80"/>
  <c r="Q199" i="80"/>
  <c r="R199" i="80"/>
  <c r="S199" i="80"/>
  <c r="T199" i="80"/>
  <c r="U199" i="80"/>
  <c r="V199" i="80"/>
  <c r="W199" i="80"/>
  <c r="X199" i="80"/>
  <c r="Y199" i="80"/>
  <c r="Z199" i="80"/>
  <c r="AA199" i="80"/>
  <c r="AB199" i="80"/>
  <c r="AE199" i="80"/>
  <c r="AF206" i="80"/>
  <c r="AJ206" i="80" s="1"/>
  <c r="AI206" i="80"/>
  <c r="AK206" i="80" s="1"/>
  <c r="AF207" i="80"/>
  <c r="AJ207" i="80" s="1"/>
  <c r="AI207" i="80"/>
  <c r="AF208" i="80"/>
  <c r="AJ208" i="80" s="1"/>
  <c r="AI208" i="80"/>
  <c r="AF209" i="80"/>
  <c r="AI209" i="80"/>
  <c r="F210" i="80"/>
  <c r="G210" i="80"/>
  <c r="H210" i="80"/>
  <c r="I210" i="80"/>
  <c r="J210" i="80"/>
  <c r="K210" i="80"/>
  <c r="L210" i="80"/>
  <c r="M210" i="80"/>
  <c r="N210" i="80"/>
  <c r="O210" i="80"/>
  <c r="P210" i="80"/>
  <c r="Q210" i="80"/>
  <c r="R210" i="80"/>
  <c r="S210" i="80"/>
  <c r="T210" i="80"/>
  <c r="U210" i="80"/>
  <c r="V210" i="80"/>
  <c r="W210" i="80"/>
  <c r="X210" i="80"/>
  <c r="Y210" i="80"/>
  <c r="Z210" i="80"/>
  <c r="AA210" i="80"/>
  <c r="AB210" i="80"/>
  <c r="AE210" i="80"/>
  <c r="AF218" i="80"/>
  <c r="AJ218" i="80" s="1"/>
  <c r="AI218" i="80"/>
  <c r="AK218" i="80" s="1"/>
  <c r="AF219" i="80"/>
  <c r="AJ219" i="80" s="1"/>
  <c r="AI219" i="80"/>
  <c r="AF220" i="80"/>
  <c r="AJ220" i="80" s="1"/>
  <c r="AI220" i="80"/>
  <c r="AF221" i="80"/>
  <c r="AJ221" i="80" s="1"/>
  <c r="AI221" i="80"/>
  <c r="F222" i="80"/>
  <c r="G222" i="80"/>
  <c r="H222" i="80"/>
  <c r="I222" i="80"/>
  <c r="J222" i="80"/>
  <c r="K222" i="80"/>
  <c r="L222" i="80"/>
  <c r="M222" i="80"/>
  <c r="N222" i="80"/>
  <c r="O222" i="80"/>
  <c r="P222" i="80"/>
  <c r="Q222" i="80"/>
  <c r="R222" i="80"/>
  <c r="S222" i="80"/>
  <c r="T222" i="80"/>
  <c r="U222" i="80"/>
  <c r="V222" i="80"/>
  <c r="W222" i="80"/>
  <c r="X222" i="80"/>
  <c r="Y222" i="80"/>
  <c r="Z222" i="80"/>
  <c r="AA222" i="80"/>
  <c r="AB222" i="80"/>
  <c r="AE222" i="80"/>
  <c r="AF229" i="80"/>
  <c r="AJ229" i="80" s="1"/>
  <c r="AI229" i="80"/>
  <c r="AK229" i="80" s="1"/>
  <c r="AF230" i="80"/>
  <c r="AK230" i="80" s="1"/>
  <c r="AI230" i="80"/>
  <c r="AF231" i="80"/>
  <c r="AJ231" i="80" s="1"/>
  <c r="AI231" i="80"/>
  <c r="AF232" i="80"/>
  <c r="AJ232" i="80" s="1"/>
  <c r="AI232" i="80"/>
  <c r="AK232" i="80" s="1"/>
  <c r="F233" i="80"/>
  <c r="G233" i="80"/>
  <c r="H233" i="80"/>
  <c r="I233" i="80"/>
  <c r="J233" i="80"/>
  <c r="K233" i="80"/>
  <c r="L233" i="80"/>
  <c r="M233" i="80"/>
  <c r="N233" i="80"/>
  <c r="O233" i="80"/>
  <c r="P233" i="80"/>
  <c r="Q233" i="80"/>
  <c r="R233" i="80"/>
  <c r="S233" i="80"/>
  <c r="T233" i="80"/>
  <c r="U233" i="80"/>
  <c r="V233" i="80"/>
  <c r="W233" i="80"/>
  <c r="X233" i="80"/>
  <c r="Y233" i="80"/>
  <c r="Z233" i="80"/>
  <c r="AA233" i="80"/>
  <c r="AB233" i="80"/>
  <c r="AE233" i="80"/>
  <c r="AF240" i="80"/>
  <c r="AJ240" i="80" s="1"/>
  <c r="AI240" i="80"/>
  <c r="AF241" i="80"/>
  <c r="AJ241" i="80" s="1"/>
  <c r="AI241" i="80"/>
  <c r="AF242" i="80"/>
  <c r="AJ242" i="80" s="1"/>
  <c r="AI242" i="80"/>
  <c r="AF243" i="80"/>
  <c r="AJ243" i="80" s="1"/>
  <c r="AI243" i="80"/>
  <c r="F244" i="80"/>
  <c r="G244" i="80"/>
  <c r="H244" i="80"/>
  <c r="I244" i="80"/>
  <c r="J244" i="80"/>
  <c r="K244" i="80"/>
  <c r="L244" i="80"/>
  <c r="M244" i="80"/>
  <c r="N244" i="80"/>
  <c r="O244" i="80"/>
  <c r="P244" i="80"/>
  <c r="Q244" i="80"/>
  <c r="R244" i="80"/>
  <c r="S244" i="80"/>
  <c r="T244" i="80"/>
  <c r="U244" i="80"/>
  <c r="V244" i="80"/>
  <c r="W244" i="80"/>
  <c r="X244" i="80"/>
  <c r="Y244" i="80"/>
  <c r="Z244" i="80"/>
  <c r="AA244" i="80"/>
  <c r="AB244" i="80"/>
  <c r="AE244" i="80"/>
  <c r="AF251" i="80"/>
  <c r="AJ251" i="80" s="1"/>
  <c r="AI251" i="80"/>
  <c r="AF252" i="80"/>
  <c r="AJ252" i="80" s="1"/>
  <c r="AI252" i="80"/>
  <c r="AF253" i="80"/>
  <c r="AJ253" i="80" s="1"/>
  <c r="AI253" i="80"/>
  <c r="AF254" i="80"/>
  <c r="AJ254" i="80" s="1"/>
  <c r="AI254" i="80"/>
  <c r="F255" i="80"/>
  <c r="G255" i="80"/>
  <c r="H255" i="80"/>
  <c r="I255" i="80"/>
  <c r="J255" i="80"/>
  <c r="K255" i="80"/>
  <c r="L255" i="80"/>
  <c r="M255" i="80"/>
  <c r="N255" i="80"/>
  <c r="O255" i="80"/>
  <c r="P255" i="80"/>
  <c r="Q255" i="80"/>
  <c r="R255" i="80"/>
  <c r="S255" i="80"/>
  <c r="T255" i="80"/>
  <c r="U255" i="80"/>
  <c r="V255" i="80"/>
  <c r="W255" i="80"/>
  <c r="X255" i="80"/>
  <c r="Y255" i="80"/>
  <c r="Z255" i="80"/>
  <c r="AA255" i="80"/>
  <c r="AB255" i="80"/>
  <c r="AE255" i="80"/>
  <c r="AF262" i="80"/>
  <c r="AJ262" i="80" s="1"/>
  <c r="AF263" i="80"/>
  <c r="AJ263" i="80" s="1"/>
  <c r="AF264" i="80"/>
  <c r="AJ264" i="80" s="1"/>
  <c r="F265" i="80"/>
  <c r="G265" i="80"/>
  <c r="H265" i="80"/>
  <c r="I265" i="80"/>
  <c r="J265" i="80"/>
  <c r="K265" i="80"/>
  <c r="L265" i="80"/>
  <c r="M265" i="80"/>
  <c r="N265" i="80"/>
  <c r="O265" i="80"/>
  <c r="P265" i="80"/>
  <c r="Q265" i="80"/>
  <c r="R265" i="80"/>
  <c r="S265" i="80"/>
  <c r="T265" i="80"/>
  <c r="U265" i="80"/>
  <c r="V265" i="80"/>
  <c r="W265" i="80"/>
  <c r="X265" i="80"/>
  <c r="Y265" i="80"/>
  <c r="Z265" i="80"/>
  <c r="AA265" i="80"/>
  <c r="AB265" i="80"/>
  <c r="AE265" i="80"/>
  <c r="AF273" i="80"/>
  <c r="AJ273" i="80" s="1"/>
  <c r="AI273" i="80"/>
  <c r="AF274" i="80"/>
  <c r="AJ274" i="80" s="1"/>
  <c r="AI274" i="80"/>
  <c r="AF275" i="80"/>
  <c r="AJ275" i="80" s="1"/>
  <c r="AI275" i="80"/>
  <c r="AF276" i="80"/>
  <c r="AJ276" i="80" s="1"/>
  <c r="AI276" i="80"/>
  <c r="F277" i="80"/>
  <c r="G277" i="80"/>
  <c r="H277" i="80"/>
  <c r="I277" i="80"/>
  <c r="J277" i="80"/>
  <c r="K277" i="80"/>
  <c r="L277" i="80"/>
  <c r="M277" i="80"/>
  <c r="N277" i="80"/>
  <c r="O277" i="80"/>
  <c r="P277" i="80"/>
  <c r="Q277" i="80"/>
  <c r="R277" i="80"/>
  <c r="S277" i="80"/>
  <c r="T277" i="80"/>
  <c r="U277" i="80"/>
  <c r="V277" i="80"/>
  <c r="W277" i="80"/>
  <c r="X277" i="80"/>
  <c r="Y277" i="80"/>
  <c r="Z277" i="80"/>
  <c r="AA277" i="80"/>
  <c r="AB277" i="80"/>
  <c r="AE277" i="80"/>
  <c r="G280" i="80"/>
  <c r="H280" i="80"/>
  <c r="P280" i="80" l="1"/>
  <c r="AF86" i="80"/>
  <c r="AK183" i="80"/>
  <c r="AK162" i="80"/>
  <c r="AK242" i="80"/>
  <c r="T280" i="80"/>
  <c r="AK94" i="80"/>
  <c r="AK220" i="80"/>
  <c r="AK71" i="80"/>
  <c r="AK46" i="80"/>
  <c r="AK231" i="80"/>
  <c r="AK198" i="80"/>
  <c r="AF14" i="80"/>
  <c r="AK243" i="80"/>
  <c r="AK219" i="80"/>
  <c r="R280" i="80"/>
  <c r="F280" i="80"/>
  <c r="AK95" i="80"/>
  <c r="AJ35" i="80"/>
  <c r="AJ38" i="80" s="1"/>
  <c r="AF233" i="80"/>
  <c r="AJ116" i="80"/>
  <c r="AK254" i="80"/>
  <c r="AK184" i="80"/>
  <c r="AF108" i="80"/>
  <c r="AK107" i="80"/>
  <c r="AJ145" i="80"/>
  <c r="AK83" i="80"/>
  <c r="AK252" i="80"/>
  <c r="AK207" i="80"/>
  <c r="AK175" i="80"/>
  <c r="AK233" i="80"/>
  <c r="AK275" i="80"/>
  <c r="AK241" i="80"/>
  <c r="AJ230" i="80"/>
  <c r="AJ233" i="80" s="1"/>
  <c r="AK161" i="80"/>
  <c r="AA280" i="80"/>
  <c r="O280" i="80"/>
  <c r="AK23" i="80"/>
  <c r="Z280" i="80"/>
  <c r="N280" i="80"/>
  <c r="AK106" i="80"/>
  <c r="Y280" i="80"/>
  <c r="M280" i="80"/>
  <c r="AJ22" i="80"/>
  <c r="AK251" i="80"/>
  <c r="AK209" i="80"/>
  <c r="AK172" i="80"/>
  <c r="AK96" i="80"/>
  <c r="AK264" i="80"/>
  <c r="AK197" i="80"/>
  <c r="AJ149" i="80"/>
  <c r="AJ141" i="80"/>
  <c r="AK60" i="80"/>
  <c r="AK163" i="80"/>
  <c r="AJ60" i="80"/>
  <c r="AJ63" i="80" s="1"/>
  <c r="S280" i="80"/>
  <c r="AF265" i="80"/>
  <c r="AK116" i="80"/>
  <c r="AF97" i="80"/>
  <c r="AF75" i="80"/>
  <c r="AK276" i="80"/>
  <c r="AK240" i="80"/>
  <c r="AK173" i="80"/>
  <c r="AK160" i="80"/>
  <c r="AK72" i="80"/>
  <c r="X280" i="80"/>
  <c r="L280" i="80"/>
  <c r="AJ244" i="80"/>
  <c r="AK196" i="80"/>
  <c r="AJ164" i="80"/>
  <c r="F281" i="80"/>
  <c r="AK144" i="80"/>
  <c r="AJ119" i="80"/>
  <c r="AJ75" i="80"/>
  <c r="W280" i="80"/>
  <c r="K280" i="80"/>
  <c r="AF38" i="80"/>
  <c r="AJ26" i="80"/>
  <c r="AK13" i="80"/>
  <c r="AF255" i="80"/>
  <c r="AJ176" i="80"/>
  <c r="AF222" i="80"/>
  <c r="AJ209" i="80"/>
  <c r="AJ210" i="80" s="1"/>
  <c r="AK62" i="80"/>
  <c r="AK24" i="80"/>
  <c r="AK12" i="80"/>
  <c r="AK14" i="80" s="1"/>
  <c r="AF277" i="80"/>
  <c r="AK274" i="80"/>
  <c r="AK221" i="80"/>
  <c r="AF176" i="80"/>
  <c r="AK148" i="80"/>
  <c r="AF119" i="80"/>
  <c r="AK74" i="80"/>
  <c r="AF52" i="80"/>
  <c r="AF187" i="80"/>
  <c r="AK97" i="80"/>
  <c r="AF27" i="80"/>
  <c r="AK273" i="80"/>
  <c r="AK253" i="80"/>
  <c r="AK208" i="80"/>
  <c r="AK186" i="80"/>
  <c r="AJ147" i="80"/>
  <c r="AJ277" i="80"/>
  <c r="AK174" i="80"/>
  <c r="AK140" i="80"/>
  <c r="AJ14" i="80"/>
  <c r="AJ108" i="80"/>
  <c r="AF63" i="80"/>
  <c r="AK35" i="80"/>
  <c r="AJ86" i="80"/>
  <c r="AJ265" i="80"/>
  <c r="AJ255" i="80"/>
  <c r="AJ199" i="80"/>
  <c r="AJ187" i="80"/>
  <c r="AJ131" i="80"/>
  <c r="AJ52" i="80"/>
  <c r="AJ222" i="80"/>
  <c r="AJ97" i="80"/>
  <c r="AJ27" i="80"/>
  <c r="AK63" i="80"/>
  <c r="AF152" i="80"/>
  <c r="AK128" i="80"/>
  <c r="AK117" i="80"/>
  <c r="AK263" i="80"/>
  <c r="AF210" i="80"/>
  <c r="AK151" i="80"/>
  <c r="AK85" i="80"/>
  <c r="AK61" i="80"/>
  <c r="AK127" i="80"/>
  <c r="AF199" i="80"/>
  <c r="AK262" i="80"/>
  <c r="AF244" i="80"/>
  <c r="AK150" i="80"/>
  <c r="AK146" i="80"/>
  <c r="AK142" i="80"/>
  <c r="AF164" i="80"/>
  <c r="AF131" i="80"/>
  <c r="AK84" i="80"/>
  <c r="AK36" i="80"/>
  <c r="AK130" i="80"/>
  <c r="AK47" i="80"/>
  <c r="AK52" i="80" s="1"/>
  <c r="AK25" i="80"/>
  <c r="AK199" i="80" l="1"/>
  <c r="P281" i="80"/>
  <c r="AJ152" i="80"/>
  <c r="AK222" i="80"/>
  <c r="AK75" i="80"/>
  <c r="W281" i="80"/>
  <c r="AK210" i="80"/>
  <c r="AK255" i="80"/>
  <c r="AK176" i="80"/>
  <c r="AK187" i="80"/>
  <c r="AK108" i="80"/>
  <c r="AK244" i="80"/>
  <c r="AK27" i="80"/>
  <c r="I281" i="80"/>
  <c r="AK164" i="80"/>
  <c r="AK277" i="80"/>
  <c r="AK86" i="80"/>
  <c r="AK119" i="80"/>
  <c r="AK38" i="80"/>
  <c r="AK152" i="80"/>
  <c r="AF280" i="80"/>
  <c r="AK265" i="80"/>
  <c r="AK131" i="80"/>
  <c r="AK280" i="80" l="1"/>
  <c r="AK281" i="80" s="1"/>
  <c r="AS37" i="72" l="1"/>
  <c r="AW37" i="72" s="1"/>
  <c r="AX37" i="72" l="1"/>
  <c r="AS58" i="72" l="1"/>
  <c r="AS57" i="72"/>
  <c r="AS54" i="72"/>
  <c r="AS53" i="72"/>
  <c r="AS41" i="72"/>
  <c r="AW41" i="72" s="1"/>
  <c r="AS40" i="72"/>
  <c r="AW40" i="72" s="1"/>
  <c r="AS299" i="72"/>
  <c r="AS298" i="72"/>
  <c r="AS297" i="72"/>
  <c r="AS296" i="72"/>
  <c r="AS295" i="72"/>
  <c r="AS294" i="72"/>
  <c r="AS293" i="72"/>
  <c r="AS292" i="72"/>
  <c r="AS291" i="72"/>
  <c r="AS290" i="72"/>
  <c r="AS289" i="72"/>
  <c r="AS288" i="72"/>
  <c r="AS287" i="72"/>
  <c r="AS286" i="72"/>
  <c r="AS285" i="72"/>
  <c r="AS284" i="72"/>
  <c r="AS283" i="72"/>
  <c r="AS282" i="72"/>
  <c r="AS281" i="72"/>
  <c r="AS280" i="72"/>
  <c r="AS279" i="72"/>
  <c r="AS278" i="72"/>
  <c r="AS277" i="72"/>
  <c r="AS276" i="72"/>
  <c r="AS275" i="72"/>
  <c r="AS274" i="72"/>
  <c r="AS273" i="72"/>
  <c r="AS272" i="72"/>
  <c r="AS271" i="72"/>
  <c r="AS270" i="72"/>
  <c r="AS269" i="72"/>
  <c r="AS268" i="72"/>
  <c r="AS267" i="72"/>
  <c r="AS266" i="72"/>
  <c r="AS265" i="72"/>
  <c r="AS264" i="72"/>
  <c r="AS263" i="72"/>
  <c r="AS262" i="72"/>
  <c r="AS261" i="72"/>
  <c r="AS260" i="72"/>
  <c r="AS259" i="72"/>
  <c r="AS258" i="72"/>
  <c r="AS257" i="72"/>
  <c r="AS256" i="72"/>
  <c r="AS255" i="72"/>
  <c r="AS254" i="72"/>
  <c r="AS253" i="72"/>
  <c r="AS252" i="72"/>
  <c r="AS251" i="72"/>
  <c r="AS250" i="72"/>
  <c r="AS249" i="72"/>
  <c r="AS248" i="72"/>
  <c r="AS247" i="72"/>
  <c r="AS246" i="72"/>
  <c r="AS245" i="72"/>
  <c r="AS244" i="72"/>
  <c r="AS243" i="72"/>
  <c r="AS242" i="72"/>
  <c r="AS241" i="72"/>
  <c r="AS240" i="72"/>
  <c r="AS239" i="72"/>
  <c r="AS238" i="72"/>
  <c r="AS237" i="72"/>
  <c r="AS236" i="72"/>
  <c r="AS235" i="72"/>
  <c r="AS234" i="72"/>
  <c r="AS233" i="72"/>
  <c r="AS232" i="72"/>
  <c r="AS231" i="72"/>
  <c r="AS230" i="72"/>
  <c r="AW230" i="72" s="1"/>
  <c r="AS229" i="72"/>
  <c r="AS228" i="72"/>
  <c r="AS227" i="72"/>
  <c r="AS226" i="72"/>
  <c r="AS225" i="72"/>
  <c r="AS224" i="72"/>
  <c r="AS223" i="72"/>
  <c r="AS222" i="72"/>
  <c r="AS221" i="72"/>
  <c r="AS220" i="72"/>
  <c r="AS219" i="72"/>
  <c r="AS218" i="72"/>
  <c r="AS217" i="72"/>
  <c r="AS216" i="72"/>
  <c r="AS215" i="72"/>
  <c r="AS214" i="72"/>
  <c r="AS213" i="72"/>
  <c r="AS212" i="72"/>
  <c r="AS211" i="72"/>
  <c r="AS210" i="72"/>
  <c r="AS209" i="72"/>
  <c r="AS208" i="72"/>
  <c r="AS207" i="72"/>
  <c r="AS206" i="72"/>
  <c r="AS205" i="72"/>
  <c r="AS204" i="72"/>
  <c r="AS203" i="72"/>
  <c r="AS202" i="72"/>
  <c r="AS201" i="72"/>
  <c r="AS200" i="72"/>
  <c r="AS199" i="72"/>
  <c r="AS198" i="72"/>
  <c r="AS197" i="72"/>
  <c r="AS196" i="72"/>
  <c r="AS195" i="72"/>
  <c r="AS194" i="72"/>
  <c r="AS193" i="72"/>
  <c r="AS192" i="72"/>
  <c r="AS191" i="72"/>
  <c r="AS190" i="72"/>
  <c r="AS189" i="72"/>
  <c r="AS188" i="72"/>
  <c r="AW188" i="72" s="1"/>
  <c r="AS130" i="72"/>
  <c r="AW130" i="72" s="1"/>
  <c r="AS129" i="72"/>
  <c r="AW129" i="72" s="1"/>
  <c r="AS128" i="72"/>
  <c r="AW128" i="72" s="1"/>
  <c r="AS127" i="72"/>
  <c r="AW127" i="72" s="1"/>
  <c r="AS126" i="72"/>
  <c r="AW126" i="72" s="1"/>
  <c r="AS125" i="72"/>
  <c r="AW125" i="72" s="1"/>
  <c r="AS124" i="72"/>
  <c r="AW124" i="72" s="1"/>
  <c r="AS123" i="72"/>
  <c r="AW123" i="72" s="1"/>
  <c r="AS122" i="72"/>
  <c r="AW122" i="72" s="1"/>
  <c r="AS121" i="72"/>
  <c r="AW121" i="72" s="1"/>
  <c r="AS120" i="72"/>
  <c r="AS119" i="72"/>
  <c r="AW119" i="72" s="1"/>
  <c r="AS118" i="72"/>
  <c r="AW118" i="72" s="1"/>
  <c r="AS117" i="72"/>
  <c r="AW117" i="72" s="1"/>
  <c r="AS116" i="72"/>
  <c r="AS115" i="72"/>
  <c r="AW115" i="72" s="1"/>
  <c r="AS114" i="72"/>
  <c r="AW114" i="72" s="1"/>
  <c r="AS113" i="72"/>
  <c r="AW113" i="72" s="1"/>
  <c r="AS112" i="72"/>
  <c r="AS111" i="72"/>
  <c r="AW111" i="72" s="1"/>
  <c r="AS110" i="72"/>
  <c r="AW110" i="72" s="1"/>
  <c r="AS109" i="72"/>
  <c r="AW109" i="72" s="1"/>
  <c r="AS108" i="72"/>
  <c r="AS107" i="72"/>
  <c r="AW107" i="72" s="1"/>
  <c r="AS106" i="72"/>
  <c r="AW106" i="72" s="1"/>
  <c r="AS105" i="72"/>
  <c r="AW105" i="72" s="1"/>
  <c r="AS104" i="72"/>
  <c r="AS103" i="72"/>
  <c r="AW103" i="72" s="1"/>
  <c r="AS102" i="72"/>
  <c r="AW102" i="72" s="1"/>
  <c r="AS101" i="72"/>
  <c r="AW101" i="72" s="1"/>
  <c r="AS100" i="72"/>
  <c r="AS99" i="72"/>
  <c r="AW99" i="72" s="1"/>
  <c r="AS98" i="72"/>
  <c r="AW98" i="72" s="1"/>
  <c r="AS97" i="72"/>
  <c r="AW97" i="72" s="1"/>
  <c r="AS96" i="72"/>
  <c r="AW96" i="72" s="1"/>
  <c r="AS95" i="72"/>
  <c r="AW95" i="72" s="1"/>
  <c r="AS94" i="72"/>
  <c r="AW94" i="72" s="1"/>
  <c r="AS93" i="72"/>
  <c r="AW93" i="72" s="1"/>
  <c r="AS92" i="72"/>
  <c r="AS91" i="72"/>
  <c r="AW91" i="72" s="1"/>
  <c r="AS90" i="72"/>
  <c r="AW90" i="72" s="1"/>
  <c r="AS89" i="72"/>
  <c r="AW89" i="72" s="1"/>
  <c r="AS88" i="72"/>
  <c r="AW88" i="72" s="1"/>
  <c r="AS87" i="72"/>
  <c r="AW87" i="72" s="1"/>
  <c r="AS86" i="72"/>
  <c r="AW86" i="72" s="1"/>
  <c r="AS85" i="72"/>
  <c r="AW85" i="72" s="1"/>
  <c r="AS84" i="72"/>
  <c r="AS83" i="72"/>
  <c r="AW83" i="72" s="1"/>
  <c r="AS82" i="72"/>
  <c r="AW82" i="72" s="1"/>
  <c r="AS81" i="72"/>
  <c r="AW81" i="72" s="1"/>
  <c r="AS80" i="72"/>
  <c r="AW80" i="72" s="1"/>
  <c r="AS79" i="72"/>
  <c r="AW79" i="72" s="1"/>
  <c r="AS78" i="72"/>
  <c r="AW78" i="72" s="1"/>
  <c r="AS77" i="72"/>
  <c r="AW77" i="72" s="1"/>
  <c r="AS76" i="72"/>
  <c r="AW76" i="72" s="1"/>
  <c r="AS75" i="72"/>
  <c r="AW75" i="72" s="1"/>
  <c r="AS74" i="72"/>
  <c r="AW74" i="72" s="1"/>
  <c r="AS73" i="72"/>
  <c r="AW73" i="72" s="1"/>
  <c r="AS72" i="72"/>
  <c r="AW72" i="72" s="1"/>
  <c r="AS71" i="72"/>
  <c r="AW71" i="72" s="1"/>
  <c r="AS70" i="72"/>
  <c r="AW70" i="72" s="1"/>
  <c r="AS69" i="72"/>
  <c r="AW69" i="72" s="1"/>
  <c r="AS68" i="72"/>
  <c r="AW68" i="72" s="1"/>
  <c r="AS67" i="72"/>
  <c r="AW67" i="72" s="1"/>
  <c r="AS65" i="72"/>
  <c r="AS64" i="72"/>
  <c r="AW64" i="72" s="1"/>
  <c r="AS63" i="72"/>
  <c r="AS62" i="72"/>
  <c r="AS61" i="72"/>
  <c r="AW61" i="72" s="1"/>
  <c r="AS60" i="72"/>
  <c r="AW60" i="72" s="1"/>
  <c r="AS59" i="72"/>
  <c r="AW59" i="72" s="1"/>
  <c r="AS55" i="72"/>
  <c r="AW55" i="72" s="1"/>
  <c r="AS48" i="72"/>
  <c r="AW48" i="72" s="1"/>
  <c r="AS47" i="72"/>
  <c r="AW47" i="72" s="1"/>
  <c r="AS46" i="72"/>
  <c r="AW46" i="72" s="1"/>
  <c r="AS45" i="72"/>
  <c r="AW45" i="72" s="1"/>
  <c r="AS44" i="72"/>
  <c r="AW44" i="72" s="1"/>
  <c r="AS43" i="72"/>
  <c r="AW43" i="72" s="1"/>
  <c r="AS42" i="72"/>
  <c r="AW42" i="72" s="1"/>
  <c r="AS38" i="72"/>
  <c r="AW38" i="72" s="1"/>
  <c r="AS36" i="72"/>
  <c r="AW36" i="72" s="1"/>
  <c r="AS35" i="72"/>
  <c r="AW35" i="72" s="1"/>
  <c r="AS34" i="72"/>
  <c r="AW34" i="72" s="1"/>
  <c r="AS33" i="72"/>
  <c r="AW33" i="72" s="1"/>
  <c r="AS29" i="72"/>
  <c r="AW29" i="72" s="1"/>
  <c r="AS28" i="72"/>
  <c r="AW28" i="72" s="1"/>
  <c r="AS26" i="72"/>
  <c r="AS25" i="72"/>
  <c r="AS24" i="72"/>
  <c r="AS23" i="72"/>
  <c r="AS22" i="72"/>
  <c r="AS21" i="72"/>
  <c r="AS20" i="72"/>
  <c r="AS19" i="72"/>
  <c r="AS18" i="72"/>
  <c r="AS17" i="72"/>
  <c r="AW17" i="72" s="1"/>
  <c r="AX108" i="72" l="1"/>
  <c r="AW108" i="72"/>
  <c r="AX120" i="72"/>
  <c r="AW120" i="72"/>
  <c r="AX84" i="72"/>
  <c r="AW84" i="72"/>
  <c r="AX100" i="72"/>
  <c r="AW100" i="72"/>
  <c r="AX112" i="72"/>
  <c r="AW112" i="72"/>
  <c r="AW301" i="72"/>
  <c r="AX92" i="72"/>
  <c r="AW92" i="72"/>
  <c r="AX104" i="72"/>
  <c r="AW104" i="72"/>
  <c r="AX68" i="72"/>
  <c r="AX72" i="72"/>
  <c r="AX80" i="72"/>
  <c r="AX76" i="72"/>
  <c r="AX88" i="72"/>
  <c r="AX124" i="72"/>
  <c r="AX96" i="72"/>
  <c r="AX230" i="72" l="1"/>
  <c r="AX43" i="72" l="1"/>
  <c r="AX90" i="72" l="1"/>
  <c r="AX87" i="72"/>
  <c r="AX89" i="72"/>
  <c r="AX113" i="72"/>
  <c r="AX117" i="72"/>
  <c r="AX121" i="72"/>
  <c r="AX125" i="72"/>
  <c r="AX129" i="72"/>
  <c r="AX123" i="72" l="1"/>
  <c r="AX118" i="72"/>
  <c r="AX102" i="72"/>
  <c r="AX82" i="72"/>
  <c r="AX127" i="72"/>
  <c r="AX122" i="72"/>
  <c r="AX111" i="72"/>
  <c r="AX106" i="72"/>
  <c r="AX101" i="72"/>
  <c r="AX86" i="72"/>
  <c r="AX81" i="72"/>
  <c r="AX75" i="72"/>
  <c r="AX70" i="72"/>
  <c r="AX60" i="72"/>
  <c r="AX47" i="72"/>
  <c r="AX45" i="72"/>
  <c r="AX107" i="72"/>
  <c r="AX97" i="72"/>
  <c r="AX77" i="72"/>
  <c r="AX36" i="72"/>
  <c r="AX126" i="72"/>
  <c r="AX115" i="72"/>
  <c r="AX110" i="72"/>
  <c r="AX105" i="72"/>
  <c r="AX99" i="72"/>
  <c r="AX94" i="72"/>
  <c r="AX85" i="72"/>
  <c r="AX79" i="72"/>
  <c r="AX74" i="72"/>
  <c r="AX69" i="72"/>
  <c r="AX35" i="72"/>
  <c r="AX91" i="72"/>
  <c r="AX71" i="72"/>
  <c r="AX38" i="72"/>
  <c r="AX34" i="72"/>
  <c r="AX130" i="72"/>
  <c r="AX119" i="72"/>
  <c r="AX114" i="72"/>
  <c r="AX109" i="72"/>
  <c r="AX103" i="72"/>
  <c r="AX98" i="72"/>
  <c r="AX93" i="72"/>
  <c r="AX83" i="72"/>
  <c r="AX78" i="72"/>
  <c r="AX73" i="72"/>
  <c r="AX48" i="72"/>
  <c r="AX46" i="72"/>
  <c r="AX44" i="72"/>
  <c r="AX95" i="72"/>
  <c r="AS301" i="72"/>
  <c r="AQ301" i="72" l="1"/>
  <c r="AN301" i="72"/>
  <c r="AM301" i="72"/>
  <c r="AL301" i="72"/>
  <c r="AK301" i="72"/>
  <c r="AJ301" i="72"/>
  <c r="AI301" i="72"/>
  <c r="AH301" i="72"/>
  <c r="AX64" i="72" l="1"/>
  <c r="AX67" i="72" l="1"/>
  <c r="K301" i="72" l="1"/>
  <c r="L301" i="72"/>
  <c r="M301" i="72"/>
  <c r="N301" i="72"/>
  <c r="O301" i="72"/>
  <c r="P301" i="72"/>
  <c r="Q301" i="72"/>
  <c r="R301" i="72"/>
  <c r="S301" i="72"/>
  <c r="T301" i="72"/>
  <c r="U301" i="72"/>
  <c r="V301" i="72"/>
  <c r="W301" i="72"/>
  <c r="X301" i="72"/>
  <c r="Y301" i="72"/>
  <c r="Z301" i="72"/>
  <c r="AA301" i="72"/>
  <c r="AB301" i="72"/>
  <c r="AC301" i="72"/>
  <c r="AD301" i="72"/>
  <c r="AE301" i="72"/>
  <c r="AF301" i="72"/>
  <c r="AG301" i="72"/>
  <c r="AO301" i="72"/>
  <c r="AP301" i="72"/>
  <c r="AR301" i="72"/>
  <c r="J301" i="72"/>
  <c r="N19" i="75" l="1"/>
  <c r="L19" i="75" s="1"/>
  <c r="AI18" i="75"/>
  <c r="AJ18" i="75" s="1"/>
  <c r="AK18" i="75" s="1"/>
  <c r="AL18" i="75" s="1"/>
  <c r="T18" i="75"/>
  <c r="U18" i="75" s="1"/>
  <c r="V18" i="75" s="1"/>
  <c r="W18" i="75" s="1"/>
  <c r="X18" i="75" s="1"/>
  <c r="Y18" i="75" s="1"/>
  <c r="Z18" i="75" s="1"/>
  <c r="AA18" i="75" s="1"/>
  <c r="AB18" i="75" s="1"/>
  <c r="AC18" i="75" s="1"/>
  <c r="AD18" i="75" s="1"/>
  <c r="AE18" i="75" s="1"/>
  <c r="AF18" i="75" s="1"/>
  <c r="AG18" i="75" s="1"/>
  <c r="S18" i="75"/>
  <c r="L7" i="75"/>
  <c r="AI6" i="75"/>
  <c r="AJ6" i="75" s="1"/>
  <c r="AK6" i="75" s="1"/>
  <c r="AL6" i="75" s="1"/>
  <c r="T6" i="75"/>
  <c r="U6" i="75" s="1"/>
  <c r="V6" i="75" s="1"/>
  <c r="W6" i="75" s="1"/>
  <c r="X6" i="75" s="1"/>
  <c r="Y6" i="75" s="1"/>
  <c r="Z6" i="75" s="1"/>
  <c r="AA6" i="75" s="1"/>
  <c r="AB6" i="75" s="1"/>
  <c r="AC6" i="75" s="1"/>
  <c r="AD6" i="75" s="1"/>
  <c r="AE6" i="75" s="1"/>
  <c r="AF6" i="75" s="1"/>
  <c r="AG6" i="75" s="1"/>
  <c r="S6" i="75"/>
  <c r="AX188" i="72" l="1"/>
  <c r="T94" i="73" l="1"/>
  <c r="T93" i="73"/>
  <c r="T92" i="73"/>
  <c r="T91" i="73"/>
  <c r="T90" i="73"/>
  <c r="T89" i="73"/>
  <c r="T88" i="73"/>
  <c r="T87" i="73"/>
  <c r="T86" i="73"/>
  <c r="T85" i="73"/>
  <c r="T84" i="73"/>
  <c r="T83" i="73"/>
  <c r="T82" i="73"/>
  <c r="T81" i="73"/>
  <c r="T80" i="73"/>
  <c r="T79" i="73"/>
  <c r="T78" i="73"/>
  <c r="T77" i="73"/>
  <c r="T76" i="73"/>
  <c r="T75" i="73"/>
  <c r="T74" i="73"/>
  <c r="T73" i="73"/>
  <c r="T72" i="73"/>
  <c r="T71" i="73"/>
  <c r="T70" i="73"/>
  <c r="T69" i="73"/>
  <c r="T68" i="73"/>
  <c r="T67" i="73"/>
  <c r="T66" i="73"/>
  <c r="T65" i="73"/>
  <c r="T64" i="73"/>
  <c r="T63" i="73"/>
  <c r="T62" i="73"/>
  <c r="T61" i="73"/>
  <c r="T60" i="73"/>
  <c r="T59" i="73"/>
  <c r="T58" i="73"/>
  <c r="T57" i="73"/>
  <c r="AW17" i="50" l="1"/>
  <c r="AW15" i="50"/>
  <c r="AW12" i="50"/>
  <c r="K14" i="72" l="1"/>
  <c r="L14" i="72" s="1"/>
  <c r="M14" i="72" s="1"/>
  <c r="N14" i="72" s="1"/>
  <c r="O14" i="72" s="1"/>
  <c r="P14" i="72" s="1"/>
  <c r="Q14" i="72" s="1"/>
  <c r="R14" i="72" s="1"/>
  <c r="S14" i="72" s="1"/>
  <c r="T14" i="72" s="1"/>
  <c r="U14" i="72" s="1"/>
  <c r="V14" i="72" s="1"/>
  <c r="W14" i="72" s="1"/>
  <c r="X14" i="72" s="1"/>
  <c r="Y14" i="72" s="1"/>
  <c r="Z14" i="72" s="1"/>
  <c r="AA14" i="72" s="1"/>
  <c r="AB14" i="72" l="1"/>
  <c r="AC14" i="72" s="1"/>
  <c r="AD14" i="72" s="1"/>
  <c r="AE14" i="72" s="1"/>
  <c r="AF14" i="72" s="1"/>
  <c r="AG14" i="72" s="1"/>
  <c r="AH14" i="72" s="1"/>
  <c r="AI14" i="72" s="1"/>
  <c r="AJ14" i="72" s="1"/>
  <c r="AK14" i="72" s="1"/>
  <c r="AL14" i="72" s="1"/>
  <c r="AM14" i="72" s="1"/>
  <c r="AO14" i="72" s="1"/>
  <c r="S96" i="73"/>
  <c r="R96" i="73"/>
  <c r="Q96" i="73"/>
  <c r="P96" i="73"/>
  <c r="O96" i="73"/>
  <c r="N96" i="73"/>
  <c r="M96" i="73"/>
  <c r="L96" i="73"/>
  <c r="K96" i="73"/>
  <c r="V12" i="73"/>
  <c r="T12" i="73"/>
  <c r="X12" i="73" s="1"/>
  <c r="AX17" i="72"/>
  <c r="L9" i="73"/>
  <c r="M9" i="73" s="1"/>
  <c r="N9" i="73" s="1"/>
  <c r="O9" i="73" s="1"/>
  <c r="P9" i="73" s="1"/>
  <c r="Q9" i="73" s="1"/>
  <c r="R9" i="73" s="1"/>
  <c r="S9" i="73" s="1"/>
  <c r="AP14" i="72" l="1"/>
  <c r="Y12" i="73"/>
  <c r="J96" i="73"/>
  <c r="V56" i="73"/>
  <c r="T56" i="73"/>
  <c r="Y56" i="73" s="1"/>
  <c r="V55" i="73"/>
  <c r="T55" i="73"/>
  <c r="Y55" i="73" s="1"/>
  <c r="V54" i="73"/>
  <c r="T54" i="73"/>
  <c r="Y54" i="73" s="1"/>
  <c r="T53" i="73"/>
  <c r="T52" i="73"/>
  <c r="V51" i="73"/>
  <c r="T51" i="73"/>
  <c r="Y51" i="73" s="1"/>
  <c r="V50" i="73"/>
  <c r="T50" i="73"/>
  <c r="Y50" i="73" s="1"/>
  <c r="T49" i="73"/>
  <c r="T48" i="73"/>
  <c r="V47" i="73"/>
  <c r="T47" i="73"/>
  <c r="Y47" i="73" s="1"/>
  <c r="T46" i="73"/>
  <c r="T45" i="73"/>
  <c r="V44" i="73"/>
  <c r="T44" i="73"/>
  <c r="Y44" i="73" s="1"/>
  <c r="V43" i="73"/>
  <c r="T43" i="73"/>
  <c r="Y43" i="73" s="1"/>
  <c r="V42" i="73"/>
  <c r="T42" i="73"/>
  <c r="Y42" i="73" s="1"/>
  <c r="V41" i="73"/>
  <c r="T41" i="73"/>
  <c r="Y41" i="73" s="1"/>
  <c r="V40" i="73"/>
  <c r="T40" i="73"/>
  <c r="Y40" i="73" s="1"/>
  <c r="V39" i="73"/>
  <c r="T39" i="73"/>
  <c r="Y39" i="73" s="1"/>
  <c r="V38" i="73"/>
  <c r="T38" i="73"/>
  <c r="Y38" i="73" s="1"/>
  <c r="V37" i="73"/>
  <c r="T37" i="73"/>
  <c r="Y37" i="73" s="1"/>
  <c r="V36" i="73"/>
  <c r="T36" i="73"/>
  <c r="Y36" i="73" s="1"/>
  <c r="V35" i="73"/>
  <c r="T35" i="73"/>
  <c r="Y35" i="73" s="1"/>
  <c r="V34" i="73"/>
  <c r="T34" i="73"/>
  <c r="Y34" i="73" s="1"/>
  <c r="V33" i="73"/>
  <c r="T33" i="73"/>
  <c r="Y33" i="73" s="1"/>
  <c r="V32" i="73"/>
  <c r="T32" i="73"/>
  <c r="Y32" i="73" s="1"/>
  <c r="V31" i="73"/>
  <c r="T31" i="73"/>
  <c r="Y31" i="73" s="1"/>
  <c r="V30" i="73"/>
  <c r="T30" i="73"/>
  <c r="Y30" i="73" s="1"/>
  <c r="V29" i="73"/>
  <c r="T29" i="73"/>
  <c r="Y29" i="73" s="1"/>
  <c r="V28" i="73"/>
  <c r="T28" i="73"/>
  <c r="Y28" i="73" s="1"/>
  <c r="V27" i="73"/>
  <c r="T27" i="73"/>
  <c r="Y27" i="73" s="1"/>
  <c r="T26" i="73"/>
  <c r="Y26" i="73" s="1"/>
  <c r="V25" i="73"/>
  <c r="T25" i="73"/>
  <c r="V24" i="73"/>
  <c r="T24" i="73"/>
  <c r="Y24" i="73" s="1"/>
  <c r="V23" i="73"/>
  <c r="T23" i="73"/>
  <c r="Y23" i="73" s="1"/>
  <c r="V22" i="73"/>
  <c r="T22" i="73"/>
  <c r="V11" i="73"/>
  <c r="T11" i="73"/>
  <c r="Y11" i="73" s="1"/>
  <c r="AX59" i="72"/>
  <c r="AX55" i="72"/>
  <c r="AX42" i="72"/>
  <c r="AX41" i="72"/>
  <c r="AX40" i="72"/>
  <c r="AX33" i="72"/>
  <c r="AX32" i="72"/>
  <c r="AX31" i="72"/>
  <c r="AX29" i="72"/>
  <c r="AX28" i="72"/>
  <c r="AX16" i="72" l="1"/>
  <c r="Y12" i="50"/>
  <c r="Y22" i="73"/>
  <c r="X22" i="73"/>
  <c r="Y25" i="73"/>
  <c r="X25" i="73"/>
  <c r="Y96" i="73"/>
  <c r="AG13" i="50" s="1"/>
  <c r="X32" i="73"/>
  <c r="X29" i="73"/>
  <c r="X37" i="73"/>
  <c r="X33" i="73"/>
  <c r="X41" i="73"/>
  <c r="X28" i="73"/>
  <c r="X36" i="73"/>
  <c r="X40" i="73"/>
  <c r="X44" i="73"/>
  <c r="X27" i="73"/>
  <c r="X31" i="73"/>
  <c r="X35" i="73"/>
  <c r="X39" i="73"/>
  <c r="X43" i="73"/>
  <c r="X50" i="73"/>
  <c r="X51" i="73"/>
  <c r="X30" i="73"/>
  <c r="X34" i="73"/>
  <c r="X38" i="73"/>
  <c r="X42" i="73"/>
  <c r="T96" i="73"/>
  <c r="X11" i="73"/>
  <c r="X23" i="73"/>
  <c r="X24" i="73"/>
  <c r="X47" i="73"/>
  <c r="X54" i="73"/>
  <c r="X55" i="73"/>
  <c r="X56" i="73"/>
  <c r="Q13" i="50"/>
  <c r="Q17" i="50" s="1"/>
  <c r="Q12" i="50"/>
  <c r="Q15" i="50" s="1"/>
  <c r="Y9" i="50"/>
  <c r="X96" i="73" l="1"/>
  <c r="F5" i="73" s="1"/>
  <c r="F6" i="73"/>
  <c r="AG12" i="50"/>
  <c r="AG15" i="50" s="1"/>
  <c r="AG17" i="50"/>
  <c r="Y15" i="50"/>
  <c r="Y10" i="50"/>
  <c r="AS138" i="68" l="1"/>
  <c r="AP16" i="68"/>
  <c r="AT16" i="68" s="1"/>
  <c r="AR16" i="68"/>
  <c r="AP428" i="68"/>
  <c r="AR427" i="68"/>
  <c r="AP427" i="68"/>
  <c r="AU427" i="68" s="1"/>
  <c r="AP426" i="68"/>
  <c r="AR425" i="68"/>
  <c r="AP425" i="68"/>
  <c r="AU425" i="68" s="1"/>
  <c r="AU16" i="68" l="1"/>
  <c r="AT425" i="68"/>
  <c r="AT427" i="68"/>
  <c r="AP84" i="68"/>
  <c r="AR83" i="68"/>
  <c r="AP83" i="68"/>
  <c r="AU83" i="68" s="1"/>
  <c r="AT83" i="68" l="1"/>
  <c r="AR40" i="68"/>
  <c r="AP172" i="68"/>
  <c r="AU172" i="68" s="1"/>
  <c r="AP153" i="68"/>
  <c r="AU153" i="68" s="1"/>
  <c r="AR153" i="68"/>
  <c r="AP138" i="68"/>
  <c r="AU138" i="68" s="1"/>
  <c r="AP29" i="68"/>
  <c r="AT172" i="68" l="1"/>
  <c r="AT138" i="68"/>
  <c r="AT153" i="68"/>
  <c r="AR138" i="68"/>
  <c r="AO566" i="68"/>
  <c r="AN566" i="68"/>
  <c r="AM566" i="68"/>
  <c r="AL566" i="68"/>
  <c r="AK566" i="68"/>
  <c r="AJ566" i="68"/>
  <c r="AI566" i="68"/>
  <c r="AH566" i="68"/>
  <c r="AG566" i="68"/>
  <c r="AF566" i="68"/>
  <c r="AE566" i="68"/>
  <c r="AD566" i="68"/>
  <c r="AC566" i="68"/>
  <c r="AB566" i="68"/>
  <c r="AA566" i="68"/>
  <c r="Z566" i="68"/>
  <c r="Y566" i="68"/>
  <c r="X566" i="68"/>
  <c r="W566" i="68"/>
  <c r="V566" i="68"/>
  <c r="U566" i="68"/>
  <c r="T566" i="68"/>
  <c r="S566" i="68"/>
  <c r="R566" i="68"/>
  <c r="Q566" i="68"/>
  <c r="P566" i="68"/>
  <c r="O566" i="68"/>
  <c r="N566" i="68"/>
  <c r="M566" i="68"/>
  <c r="L566" i="68"/>
  <c r="AP564" i="68"/>
  <c r="AP563" i="68"/>
  <c r="AP562" i="68"/>
  <c r="AP561" i="68"/>
  <c r="AP560" i="68"/>
  <c r="AP559" i="68"/>
  <c r="AP558" i="68"/>
  <c r="AP557" i="68"/>
  <c r="AP556" i="68"/>
  <c r="AP555" i="68"/>
  <c r="AP554" i="68"/>
  <c r="AP553" i="68"/>
  <c r="AP552" i="68"/>
  <c r="AP551" i="68"/>
  <c r="AP550" i="68"/>
  <c r="AP549" i="68"/>
  <c r="AP548" i="68"/>
  <c r="AP547" i="68"/>
  <c r="AP546" i="68"/>
  <c r="AP545" i="68"/>
  <c r="AP544" i="68"/>
  <c r="AP543" i="68"/>
  <c r="AP542" i="68"/>
  <c r="AP541" i="68"/>
  <c r="AP540" i="68"/>
  <c r="AP539" i="68"/>
  <c r="AP538" i="68"/>
  <c r="AP537" i="68"/>
  <c r="AP536" i="68"/>
  <c r="AP535" i="68"/>
  <c r="AP534" i="68"/>
  <c r="AP533" i="68"/>
  <c r="AP532" i="68"/>
  <c r="AP531" i="68"/>
  <c r="AP530" i="68"/>
  <c r="AP529" i="68"/>
  <c r="AP528" i="68"/>
  <c r="AP527" i="68"/>
  <c r="AP526" i="68"/>
  <c r="AP525" i="68"/>
  <c r="AP524" i="68"/>
  <c r="AP523" i="68"/>
  <c r="AP522" i="68"/>
  <c r="AP521" i="68"/>
  <c r="AP520" i="68"/>
  <c r="AP519" i="68"/>
  <c r="AP518" i="68"/>
  <c r="AP517" i="68"/>
  <c r="AP516" i="68"/>
  <c r="AP515" i="68"/>
  <c r="AP514" i="68"/>
  <c r="AP513" i="68"/>
  <c r="AP512" i="68"/>
  <c r="AP511" i="68"/>
  <c r="AP510" i="68"/>
  <c r="AP509" i="68"/>
  <c r="AP508" i="68"/>
  <c r="AP507" i="68"/>
  <c r="AP506" i="68"/>
  <c r="AP505" i="68"/>
  <c r="AP504" i="68"/>
  <c r="AP503" i="68"/>
  <c r="AP502" i="68"/>
  <c r="AP501" i="68"/>
  <c r="AP500" i="68"/>
  <c r="AP499" i="68"/>
  <c r="AP498" i="68"/>
  <c r="AP497" i="68"/>
  <c r="AP496" i="68"/>
  <c r="AP495" i="68"/>
  <c r="AP494" i="68"/>
  <c r="AP493" i="68"/>
  <c r="AP492" i="68"/>
  <c r="AP491" i="68"/>
  <c r="AP490" i="68"/>
  <c r="AP489" i="68"/>
  <c r="AP488" i="68"/>
  <c r="AP487" i="68"/>
  <c r="AP486" i="68"/>
  <c r="AP485" i="68"/>
  <c r="AP484" i="68"/>
  <c r="AP483" i="68"/>
  <c r="AP482" i="68"/>
  <c r="AP481" i="68"/>
  <c r="AP480" i="68"/>
  <c r="AP479" i="68"/>
  <c r="AP478" i="68"/>
  <c r="AR477" i="68"/>
  <c r="AP477" i="68"/>
  <c r="AP476" i="68"/>
  <c r="AR475" i="68"/>
  <c r="AP475" i="68"/>
  <c r="AP474" i="68"/>
  <c r="AR473" i="68"/>
  <c r="AP473" i="68"/>
  <c r="AP472" i="68"/>
  <c r="AR471" i="68"/>
  <c r="AP471" i="68"/>
  <c r="AP470" i="68"/>
  <c r="AR469" i="68"/>
  <c r="AP469" i="68"/>
  <c r="AP468" i="68"/>
  <c r="AR467" i="68"/>
  <c r="AP467" i="68"/>
  <c r="AP466" i="68"/>
  <c r="AR465" i="68"/>
  <c r="AP465" i="68"/>
  <c r="AP464" i="68"/>
  <c r="AR463" i="68"/>
  <c r="AP463" i="68"/>
  <c r="AP462" i="68"/>
  <c r="AR461" i="68"/>
  <c r="AP461" i="68"/>
  <c r="AP460" i="68"/>
  <c r="AR459" i="68"/>
  <c r="AP459" i="68"/>
  <c r="AP458" i="68"/>
  <c r="AR457" i="68"/>
  <c r="AP457" i="68"/>
  <c r="AR456" i="68"/>
  <c r="AP456" i="68"/>
  <c r="AP455" i="68"/>
  <c r="AR454" i="68"/>
  <c r="AP454" i="68"/>
  <c r="AP453" i="68"/>
  <c r="AR452" i="68"/>
  <c r="AP452" i="68"/>
  <c r="AP451" i="68"/>
  <c r="AR450" i="68"/>
  <c r="AP450" i="68"/>
  <c r="AP449" i="68"/>
  <c r="AR448" i="68"/>
  <c r="AP448" i="68"/>
  <c r="AP447" i="68"/>
  <c r="AR446" i="68"/>
  <c r="AP446" i="68"/>
  <c r="AP445" i="68"/>
  <c r="AR444" i="68"/>
  <c r="AP444" i="68"/>
  <c r="AP443" i="68"/>
  <c r="AR442" i="68"/>
  <c r="AP442" i="68"/>
  <c r="AP441" i="68"/>
  <c r="AR440" i="68"/>
  <c r="AP440" i="68"/>
  <c r="AP439" i="68"/>
  <c r="AR438" i="68"/>
  <c r="AP438" i="68"/>
  <c r="AP437" i="68"/>
  <c r="AR436" i="68"/>
  <c r="AP436" i="68"/>
  <c r="AP435" i="68"/>
  <c r="AR434" i="68"/>
  <c r="AP434" i="68"/>
  <c r="AR433" i="68"/>
  <c r="AP433" i="68"/>
  <c r="AP432" i="68"/>
  <c r="AR431" i="68"/>
  <c r="AP431" i="68"/>
  <c r="AP430" i="68"/>
  <c r="AR429" i="68"/>
  <c r="AP429" i="68"/>
  <c r="AP424" i="68"/>
  <c r="AR423" i="68"/>
  <c r="AP423" i="68"/>
  <c r="AP422" i="68"/>
  <c r="AR421" i="68"/>
  <c r="AP421" i="68"/>
  <c r="AP420" i="68"/>
  <c r="AR419" i="68"/>
  <c r="AP419" i="68"/>
  <c r="AP418" i="68"/>
  <c r="AR417" i="68"/>
  <c r="AP417" i="68"/>
  <c r="AP416" i="68"/>
  <c r="AR415" i="68"/>
  <c r="AP415" i="68"/>
  <c r="AP414" i="68"/>
  <c r="AR413" i="68"/>
  <c r="AP413" i="68"/>
  <c r="AP412" i="68"/>
  <c r="AR411" i="68"/>
  <c r="AP411" i="68"/>
  <c r="AP410" i="68"/>
  <c r="AR409" i="68"/>
  <c r="AP409" i="68"/>
  <c r="AP408" i="68"/>
  <c r="AR407" i="68"/>
  <c r="AP407" i="68"/>
  <c r="AR406" i="68"/>
  <c r="AP406" i="68"/>
  <c r="AP405" i="68"/>
  <c r="AR404" i="68"/>
  <c r="AP404" i="68"/>
  <c r="AP403" i="68"/>
  <c r="AR402" i="68"/>
  <c r="AP402" i="68"/>
  <c r="AP401" i="68"/>
  <c r="AR400" i="68"/>
  <c r="AP400" i="68"/>
  <c r="AP399" i="68"/>
  <c r="AR398" i="68"/>
  <c r="AP398" i="68"/>
  <c r="AP397" i="68"/>
  <c r="AR396" i="68"/>
  <c r="AP396" i="68"/>
  <c r="AP395" i="68"/>
  <c r="AR394" i="68"/>
  <c r="AP394" i="68"/>
  <c r="AP393" i="68"/>
  <c r="AR392" i="68"/>
  <c r="AP392" i="68"/>
  <c r="AP391" i="68"/>
  <c r="AR390" i="68"/>
  <c r="AP390" i="68"/>
  <c r="AP389" i="68"/>
  <c r="AR388" i="68"/>
  <c r="AP388" i="68"/>
  <c r="AR387" i="68"/>
  <c r="AP387" i="68"/>
  <c r="AP386" i="68"/>
  <c r="AR385" i="68"/>
  <c r="AP385" i="68"/>
  <c r="AP384" i="68"/>
  <c r="AR383" i="68"/>
  <c r="AP383" i="68"/>
  <c r="AP382" i="68"/>
  <c r="AR381" i="68"/>
  <c r="AP381" i="68"/>
  <c r="AP380" i="68"/>
  <c r="AR379" i="68"/>
  <c r="AP379" i="68"/>
  <c r="AP378" i="68"/>
  <c r="AR377" i="68"/>
  <c r="AP377" i="68"/>
  <c r="AP376" i="68"/>
  <c r="AR375" i="68"/>
  <c r="AP375" i="68"/>
  <c r="AP374" i="68"/>
  <c r="AR373" i="68"/>
  <c r="AP373" i="68"/>
  <c r="AP372" i="68"/>
  <c r="AR371" i="68"/>
  <c r="AP371" i="68"/>
  <c r="AP370" i="68"/>
  <c r="AR369" i="68"/>
  <c r="AP369" i="68"/>
  <c r="AP368" i="68"/>
  <c r="AR367" i="68"/>
  <c r="AP367" i="68"/>
  <c r="AP366" i="68"/>
  <c r="AR365" i="68"/>
  <c r="AP365" i="68"/>
  <c r="AP364" i="68"/>
  <c r="AR363" i="68"/>
  <c r="AP363" i="68"/>
  <c r="AP362" i="68"/>
  <c r="AR361" i="68"/>
  <c r="AP361" i="68"/>
  <c r="AP360" i="68"/>
  <c r="AR359" i="68"/>
  <c r="AP359" i="68"/>
  <c r="AP358" i="68"/>
  <c r="AR357" i="68"/>
  <c r="AP357" i="68"/>
  <c r="AP356" i="68"/>
  <c r="AR355" i="68"/>
  <c r="AP355" i="68"/>
  <c r="AP354" i="68"/>
  <c r="AR353" i="68"/>
  <c r="AP353" i="68"/>
  <c r="AP352" i="68"/>
  <c r="AR351" i="68"/>
  <c r="AP351" i="68"/>
  <c r="AP350" i="68"/>
  <c r="AR349" i="68"/>
  <c r="AP349" i="68"/>
  <c r="AP348" i="68"/>
  <c r="AR347" i="68"/>
  <c r="AP347" i="68"/>
  <c r="AP346" i="68"/>
  <c r="AR345" i="68"/>
  <c r="AP345" i="68"/>
  <c r="AP344" i="68"/>
  <c r="AR343" i="68"/>
  <c r="AP343" i="68"/>
  <c r="AP342" i="68"/>
  <c r="AR341" i="68"/>
  <c r="AP341" i="68"/>
  <c r="AP340" i="68"/>
  <c r="AR339" i="68"/>
  <c r="AP339" i="68"/>
  <c r="AP338" i="68"/>
  <c r="AR337" i="68"/>
  <c r="AP337" i="68"/>
  <c r="AP336" i="68"/>
  <c r="AR335" i="68"/>
  <c r="AP335" i="68"/>
  <c r="AP334" i="68"/>
  <c r="AR333" i="68"/>
  <c r="AP333" i="68"/>
  <c r="AP332" i="68"/>
  <c r="AR331" i="68"/>
  <c r="AP331" i="68"/>
  <c r="AP330" i="68"/>
  <c r="AR329" i="68"/>
  <c r="AP329" i="68"/>
  <c r="AP328" i="68"/>
  <c r="AR327" i="68"/>
  <c r="AP327" i="68"/>
  <c r="AP326" i="68"/>
  <c r="AR325" i="68"/>
  <c r="AP325" i="68"/>
  <c r="AP324" i="68"/>
  <c r="AR323" i="68"/>
  <c r="AP323" i="68"/>
  <c r="AP322" i="68"/>
  <c r="AR321" i="68"/>
  <c r="AP321" i="68"/>
  <c r="AP320" i="68"/>
  <c r="AR319" i="68"/>
  <c r="AP319" i="68"/>
  <c r="AP318" i="68"/>
  <c r="AR317" i="68"/>
  <c r="AP317" i="68"/>
  <c r="AR316" i="68"/>
  <c r="AP316" i="68"/>
  <c r="AP315" i="68"/>
  <c r="AR314" i="68"/>
  <c r="AP314" i="68"/>
  <c r="AP313" i="68"/>
  <c r="AR312" i="68"/>
  <c r="AP312" i="68"/>
  <c r="AP311" i="68"/>
  <c r="AR310" i="68"/>
  <c r="AP310" i="68"/>
  <c r="AP309" i="68"/>
  <c r="AR308" i="68"/>
  <c r="AP308" i="68"/>
  <c r="AP307" i="68"/>
  <c r="AR306" i="68"/>
  <c r="AP306" i="68"/>
  <c r="AP305" i="68"/>
  <c r="AR304" i="68"/>
  <c r="AP304" i="68"/>
  <c r="AP303" i="68"/>
  <c r="AR302" i="68"/>
  <c r="AP302" i="68"/>
  <c r="AP301" i="68"/>
  <c r="AR300" i="68"/>
  <c r="AP300" i="68"/>
  <c r="AP299" i="68"/>
  <c r="AR298" i="68"/>
  <c r="AP298" i="68"/>
  <c r="AP297" i="68"/>
  <c r="AR296" i="68"/>
  <c r="AP296" i="68"/>
  <c r="AP295" i="68"/>
  <c r="AR294" i="68"/>
  <c r="AP294" i="68"/>
  <c r="AP293" i="68"/>
  <c r="AR292" i="68"/>
  <c r="AP292" i="68"/>
  <c r="AP291" i="68"/>
  <c r="AR290" i="68"/>
  <c r="AP290" i="68"/>
  <c r="AP289" i="68"/>
  <c r="AR288" i="68"/>
  <c r="AP288" i="68"/>
  <c r="AP287" i="68"/>
  <c r="AR286" i="68"/>
  <c r="AP286" i="68"/>
  <c r="AP285" i="68"/>
  <c r="AR284" i="68"/>
  <c r="AP284" i="68"/>
  <c r="AP283" i="68"/>
  <c r="AR282" i="68"/>
  <c r="AP282" i="68"/>
  <c r="AP281" i="68"/>
  <c r="AR280" i="68"/>
  <c r="AP280" i="68"/>
  <c r="AP279" i="68"/>
  <c r="AR278" i="68"/>
  <c r="AP278" i="68"/>
  <c r="AP277" i="68"/>
  <c r="AR276" i="68"/>
  <c r="AP276" i="68"/>
  <c r="AP275" i="68"/>
  <c r="AR274" i="68"/>
  <c r="AP274" i="68"/>
  <c r="AP273" i="68"/>
  <c r="AR272" i="68"/>
  <c r="AP272" i="68"/>
  <c r="AP271" i="68"/>
  <c r="AR270" i="68"/>
  <c r="AP270" i="68"/>
  <c r="AP269" i="68"/>
  <c r="AR268" i="68"/>
  <c r="AP268" i="68"/>
  <c r="AP267" i="68"/>
  <c r="AR266" i="68"/>
  <c r="AP266" i="68"/>
  <c r="AP265" i="68"/>
  <c r="AR264" i="68"/>
  <c r="AP264" i="68"/>
  <c r="AR263" i="68"/>
  <c r="AP263" i="68"/>
  <c r="AP262" i="68"/>
  <c r="AR261" i="68"/>
  <c r="AP261" i="68"/>
  <c r="AP260" i="68"/>
  <c r="AR259" i="68"/>
  <c r="AP259" i="68"/>
  <c r="AP258" i="68"/>
  <c r="AR257" i="68"/>
  <c r="AP257" i="68"/>
  <c r="AP256" i="68"/>
  <c r="AR255" i="68"/>
  <c r="AP255" i="68"/>
  <c r="AP254" i="68"/>
  <c r="AR253" i="68"/>
  <c r="AP253" i="68"/>
  <c r="AP252" i="68"/>
  <c r="AR251" i="68"/>
  <c r="AP251" i="68"/>
  <c r="AP250" i="68"/>
  <c r="AR249" i="68"/>
  <c r="AP249" i="68"/>
  <c r="AP248" i="68"/>
  <c r="AR247" i="68"/>
  <c r="AP247" i="68"/>
  <c r="AP246" i="68"/>
  <c r="AR245" i="68"/>
  <c r="AP245" i="68"/>
  <c r="AP244" i="68"/>
  <c r="AR243" i="68"/>
  <c r="AP243" i="68"/>
  <c r="AP242" i="68"/>
  <c r="AR241" i="68"/>
  <c r="AP241" i="68"/>
  <c r="AP240" i="68"/>
  <c r="AR239" i="68"/>
  <c r="AP239" i="68"/>
  <c r="AP238" i="68"/>
  <c r="AR237" i="68"/>
  <c r="AP237" i="68"/>
  <c r="AP236" i="68"/>
  <c r="AR235" i="68"/>
  <c r="AP235" i="68"/>
  <c r="AR234" i="68"/>
  <c r="AP234" i="68"/>
  <c r="AP233" i="68"/>
  <c r="AR232" i="68"/>
  <c r="AP232" i="68"/>
  <c r="AP231" i="68"/>
  <c r="AR230" i="68"/>
  <c r="AP230" i="68"/>
  <c r="AP229" i="68"/>
  <c r="AR228" i="68"/>
  <c r="AP228" i="68"/>
  <c r="AP227" i="68"/>
  <c r="AR226" i="68"/>
  <c r="AP226" i="68"/>
  <c r="AP225" i="68"/>
  <c r="AR224" i="68"/>
  <c r="AP224" i="68"/>
  <c r="AP223" i="68"/>
  <c r="AR222" i="68"/>
  <c r="AP222" i="68"/>
  <c r="AP221" i="68"/>
  <c r="AR220" i="68"/>
  <c r="AP220" i="68"/>
  <c r="AR219" i="68"/>
  <c r="AP219" i="68"/>
  <c r="AP218" i="68"/>
  <c r="AR217" i="68"/>
  <c r="AP217" i="68"/>
  <c r="AP216" i="68"/>
  <c r="AR215" i="68"/>
  <c r="AP215" i="68"/>
  <c r="AP214" i="68"/>
  <c r="AR213" i="68"/>
  <c r="AP213" i="68"/>
  <c r="AP212" i="68"/>
  <c r="AR211" i="68"/>
  <c r="AP211" i="68"/>
  <c r="AP210" i="68"/>
  <c r="AR209" i="68"/>
  <c r="AP209" i="68"/>
  <c r="AP208" i="68"/>
  <c r="AR207" i="68"/>
  <c r="AP207" i="68"/>
  <c r="AP206" i="68"/>
  <c r="AR205" i="68"/>
  <c r="AP205" i="68"/>
  <c r="AP204" i="68"/>
  <c r="AR203" i="68"/>
  <c r="AP203" i="68"/>
  <c r="AP202" i="68"/>
  <c r="AR201" i="68"/>
  <c r="AP201" i="68"/>
  <c r="AP200" i="68"/>
  <c r="AR199" i="68"/>
  <c r="AP199" i="68"/>
  <c r="AP198" i="68"/>
  <c r="AR197" i="68"/>
  <c r="AP197" i="68"/>
  <c r="AP196" i="68"/>
  <c r="AR195" i="68"/>
  <c r="AP195" i="68"/>
  <c r="AP194" i="68"/>
  <c r="AR193" i="68"/>
  <c r="AP193" i="68"/>
  <c r="AP192" i="68"/>
  <c r="AR191" i="68"/>
  <c r="AP191" i="68"/>
  <c r="AP190" i="68"/>
  <c r="AR189" i="68"/>
  <c r="AP189" i="68"/>
  <c r="AP188" i="68"/>
  <c r="AR187" i="68"/>
  <c r="AP187" i="68"/>
  <c r="AP186" i="68"/>
  <c r="AR185" i="68"/>
  <c r="AP185" i="68"/>
  <c r="AP184" i="68"/>
  <c r="AR183" i="68"/>
  <c r="AP183" i="68"/>
  <c r="AP182" i="68"/>
  <c r="AR181" i="68"/>
  <c r="AP181" i="68"/>
  <c r="AP180" i="68"/>
  <c r="AR179" i="68"/>
  <c r="AP179" i="68"/>
  <c r="AP178" i="68"/>
  <c r="AR177" i="68"/>
  <c r="AP177" i="68"/>
  <c r="AP176" i="68"/>
  <c r="AR175" i="68"/>
  <c r="AP175" i="68"/>
  <c r="AP174" i="68"/>
  <c r="AR173" i="68"/>
  <c r="AP173" i="68"/>
  <c r="AR171" i="68"/>
  <c r="AP171" i="68"/>
  <c r="AP170" i="68"/>
  <c r="AR169" i="68"/>
  <c r="AP169" i="68"/>
  <c r="AP168" i="68"/>
  <c r="AR167" i="68"/>
  <c r="AP167" i="68"/>
  <c r="AR166" i="68"/>
  <c r="AP166" i="68"/>
  <c r="AP165" i="68"/>
  <c r="AR164" i="68"/>
  <c r="AP164" i="68"/>
  <c r="AP163" i="68"/>
  <c r="AR162" i="68"/>
  <c r="AP162" i="68"/>
  <c r="AP161" i="68"/>
  <c r="AR160" i="68"/>
  <c r="AP160" i="68"/>
  <c r="AP159" i="68"/>
  <c r="AR158" i="68"/>
  <c r="AP158" i="68"/>
  <c r="AP157" i="68"/>
  <c r="AR156" i="68"/>
  <c r="AP156" i="68"/>
  <c r="AR155" i="68"/>
  <c r="AP155" i="68"/>
  <c r="AR154" i="68"/>
  <c r="AP154" i="68"/>
  <c r="AP152" i="68"/>
  <c r="AR151" i="68"/>
  <c r="AP151" i="68"/>
  <c r="AP150" i="68"/>
  <c r="AR149" i="68"/>
  <c r="AP149" i="68"/>
  <c r="AP148" i="68"/>
  <c r="AR147" i="68"/>
  <c r="AP147" i="68"/>
  <c r="AP146" i="68"/>
  <c r="AP145" i="68"/>
  <c r="AR144" i="68"/>
  <c r="AP144" i="68"/>
  <c r="AP143" i="68"/>
  <c r="AR142" i="68"/>
  <c r="AP142" i="68"/>
  <c r="AP141" i="68"/>
  <c r="AR140" i="68"/>
  <c r="AP140" i="68"/>
  <c r="AR139" i="68"/>
  <c r="AP139" i="68"/>
  <c r="AP137" i="68"/>
  <c r="AR136" i="68"/>
  <c r="AP136" i="68"/>
  <c r="AP135" i="68"/>
  <c r="AR134" i="68"/>
  <c r="AP134" i="68"/>
  <c r="AP133" i="68"/>
  <c r="AR132" i="68"/>
  <c r="AP132" i="68"/>
  <c r="AP131" i="68"/>
  <c r="AR130" i="68"/>
  <c r="AP130" i="68"/>
  <c r="AP129" i="68"/>
  <c r="AR128" i="68"/>
  <c r="AP128" i="68"/>
  <c r="AP127" i="68"/>
  <c r="AR126" i="68"/>
  <c r="AP126" i="68"/>
  <c r="AR125" i="68"/>
  <c r="AP125" i="68"/>
  <c r="AP124" i="68"/>
  <c r="AR123" i="68"/>
  <c r="AP123" i="68"/>
  <c r="AP122" i="68"/>
  <c r="AR121" i="68"/>
  <c r="AP121" i="68"/>
  <c r="AP120" i="68"/>
  <c r="AR119" i="68"/>
  <c r="AP119" i="68"/>
  <c r="AP118" i="68"/>
  <c r="AR117" i="68"/>
  <c r="AP117" i="68"/>
  <c r="AP116" i="68"/>
  <c r="AR115" i="68"/>
  <c r="AP115" i="68"/>
  <c r="AP114" i="68"/>
  <c r="AR113" i="68"/>
  <c r="AP113" i="68"/>
  <c r="AP112" i="68"/>
  <c r="AR111" i="68"/>
  <c r="AP111" i="68"/>
  <c r="AP110" i="68"/>
  <c r="AR109" i="68"/>
  <c r="AP109" i="68"/>
  <c r="AP108" i="68"/>
  <c r="AR107" i="68"/>
  <c r="AP107" i="68"/>
  <c r="AP106" i="68"/>
  <c r="AR105" i="68"/>
  <c r="AP105" i="68"/>
  <c r="AP104" i="68"/>
  <c r="AR103" i="68"/>
  <c r="AP103" i="68"/>
  <c r="AP102" i="68"/>
  <c r="AR101" i="68"/>
  <c r="AP101" i="68"/>
  <c r="AP100" i="68"/>
  <c r="AR99" i="68"/>
  <c r="AP99" i="68"/>
  <c r="AP98" i="68"/>
  <c r="AR97" i="68"/>
  <c r="AP97" i="68"/>
  <c r="AP96" i="68"/>
  <c r="AR95" i="68"/>
  <c r="AP95" i="68"/>
  <c r="AP94" i="68"/>
  <c r="AR93" i="68"/>
  <c r="AP93" i="68"/>
  <c r="AP92" i="68"/>
  <c r="AR91" i="68"/>
  <c r="AP91" i="68"/>
  <c r="AP90" i="68"/>
  <c r="AR89" i="68"/>
  <c r="AP89" i="68"/>
  <c r="AP88" i="68"/>
  <c r="AR87" i="68"/>
  <c r="AP87" i="68"/>
  <c r="AP86" i="68"/>
  <c r="AR85" i="68"/>
  <c r="AP85" i="68"/>
  <c r="AP82" i="68"/>
  <c r="AR81" i="68"/>
  <c r="AP81" i="68"/>
  <c r="AP80" i="68"/>
  <c r="AR79" i="68"/>
  <c r="AP79" i="68"/>
  <c r="AP78" i="68"/>
  <c r="AR77" i="68"/>
  <c r="AP77" i="68"/>
  <c r="AP76" i="68"/>
  <c r="AR75" i="68"/>
  <c r="AP75" i="68"/>
  <c r="AP74" i="68"/>
  <c r="AR73" i="68"/>
  <c r="AP73" i="68"/>
  <c r="AP72" i="68"/>
  <c r="AR71" i="68"/>
  <c r="AP71" i="68"/>
  <c r="AP70" i="68"/>
  <c r="AR69" i="68"/>
  <c r="AP69" i="68"/>
  <c r="AP68" i="68"/>
  <c r="AR67" i="68"/>
  <c r="AP67" i="68"/>
  <c r="AP66" i="68"/>
  <c r="AR65" i="68"/>
  <c r="AP65" i="68"/>
  <c r="AP64" i="68"/>
  <c r="AR63" i="68"/>
  <c r="AP63" i="68"/>
  <c r="AP62" i="68"/>
  <c r="AR61" i="68"/>
  <c r="AP61" i="68"/>
  <c r="AP60" i="68"/>
  <c r="AP59" i="68"/>
  <c r="AR58" i="68"/>
  <c r="AP58" i="68"/>
  <c r="AP57" i="68"/>
  <c r="AR56" i="68"/>
  <c r="AP56" i="68"/>
  <c r="AP55" i="68"/>
  <c r="AP54" i="68"/>
  <c r="AR53" i="68"/>
  <c r="AP53" i="68"/>
  <c r="AP52" i="68"/>
  <c r="AR51" i="68"/>
  <c r="AP51" i="68"/>
  <c r="AP50" i="68"/>
  <c r="AR49" i="68"/>
  <c r="AP49" i="68"/>
  <c r="AP48" i="68"/>
  <c r="AR47" i="68"/>
  <c r="AP47" i="68"/>
  <c r="AP46" i="68"/>
  <c r="AR45" i="68"/>
  <c r="AP45" i="68"/>
  <c r="AP44" i="68"/>
  <c r="AP43" i="68"/>
  <c r="AR42" i="68"/>
  <c r="AP42" i="68"/>
  <c r="AP41" i="68"/>
  <c r="AP40" i="68"/>
  <c r="AP39" i="68"/>
  <c r="AR38" i="68"/>
  <c r="AP38" i="68"/>
  <c r="AP37" i="68"/>
  <c r="AR36" i="68"/>
  <c r="AP36" i="68"/>
  <c r="AP35" i="68"/>
  <c r="AR34" i="68"/>
  <c r="AP34" i="68"/>
  <c r="AP33" i="68"/>
  <c r="AR32" i="68"/>
  <c r="AP32" i="68"/>
  <c r="AP31" i="68"/>
  <c r="AR30" i="68"/>
  <c r="AP30" i="68"/>
  <c r="AR28" i="68"/>
  <c r="AP28" i="68"/>
  <c r="AP27" i="68"/>
  <c r="AP26" i="68"/>
  <c r="AR25" i="68"/>
  <c r="AP25" i="68"/>
  <c r="AP24" i="68"/>
  <c r="AR23" i="68"/>
  <c r="AP23" i="68"/>
  <c r="AP22" i="68"/>
  <c r="AR21" i="68"/>
  <c r="AP21" i="68"/>
  <c r="AR20" i="68"/>
  <c r="AP20" i="68"/>
  <c r="AP19" i="68"/>
  <c r="AP18" i="68"/>
  <c r="AR17" i="68"/>
  <c r="AP17" i="68"/>
  <c r="AP15" i="68"/>
  <c r="AP14" i="68"/>
  <c r="AR13" i="68"/>
  <c r="AP13" i="68"/>
  <c r="M11" i="68"/>
  <c r="N11" i="68" s="1"/>
  <c r="O11" i="68" s="1"/>
  <c r="P11" i="68" s="1"/>
  <c r="Q11" i="68" s="1"/>
  <c r="R11" i="68" s="1"/>
  <c r="S11" i="68" s="1"/>
  <c r="T11" i="68" s="1"/>
  <c r="U11" i="68" s="1"/>
  <c r="V11" i="68" s="1"/>
  <c r="W11" i="68" s="1"/>
  <c r="X11" i="68" s="1"/>
  <c r="Y11" i="68" s="1"/>
  <c r="Z11" i="68" s="1"/>
  <c r="AA11" i="68" s="1"/>
  <c r="AB11" i="68" s="1"/>
  <c r="AC11" i="68" s="1"/>
  <c r="AD11" i="68" s="1"/>
  <c r="AE11" i="68" s="1"/>
  <c r="AF11" i="68" s="1"/>
  <c r="AG11" i="68" s="1"/>
  <c r="AH11" i="68" s="1"/>
  <c r="AI11" i="68" s="1"/>
  <c r="AJ11" i="68" s="1"/>
  <c r="AK11" i="68" s="1"/>
  <c r="AL11" i="68" s="1"/>
  <c r="AM11" i="68" s="1"/>
  <c r="AN11" i="68" s="1"/>
  <c r="AO11" i="68" s="1"/>
  <c r="AT463" i="68" l="1"/>
  <c r="AU463" i="68"/>
  <c r="AU469" i="68"/>
  <c r="AT469" i="68"/>
  <c r="AU459" i="68"/>
  <c r="AT459" i="68"/>
  <c r="AT467" i="68"/>
  <c r="AU467" i="68"/>
  <c r="AU465" i="68"/>
  <c r="AT465" i="68"/>
  <c r="AT473" i="68"/>
  <c r="AU473" i="68"/>
  <c r="AT471" i="68"/>
  <c r="AU471" i="68"/>
  <c r="AU461" i="68"/>
  <c r="AT461" i="68"/>
  <c r="AT475" i="68"/>
  <c r="AU475" i="68"/>
  <c r="AT457" i="68"/>
  <c r="AU457" i="68"/>
  <c r="AU440" i="68"/>
  <c r="AT440" i="68"/>
  <c r="AU448" i="68"/>
  <c r="AT448" i="68"/>
  <c r="AU456" i="68"/>
  <c r="AT456" i="68"/>
  <c r="AU433" i="68"/>
  <c r="AT433" i="68"/>
  <c r="AT438" i="68"/>
  <c r="AU438" i="68"/>
  <c r="AU446" i="68"/>
  <c r="AT446" i="68"/>
  <c r="AT454" i="68"/>
  <c r="AU454" i="68"/>
  <c r="AU434" i="68"/>
  <c r="AT434" i="68"/>
  <c r="AT442" i="68"/>
  <c r="AU442" i="68"/>
  <c r="AT450" i="68"/>
  <c r="AU450" i="68"/>
  <c r="AU436" i="68"/>
  <c r="AT436" i="68"/>
  <c r="AU444" i="68"/>
  <c r="AT444" i="68"/>
  <c r="AU452" i="68"/>
  <c r="AT452" i="68"/>
  <c r="AU407" i="68"/>
  <c r="AT407" i="68"/>
  <c r="AU413" i="68"/>
  <c r="AT413" i="68"/>
  <c r="AU421" i="68"/>
  <c r="AT421" i="68"/>
  <c r="AT406" i="68"/>
  <c r="AU406" i="68"/>
  <c r="AU411" i="68"/>
  <c r="AT411" i="68"/>
  <c r="AU419" i="68"/>
  <c r="AT419" i="68"/>
  <c r="AU431" i="68"/>
  <c r="AT431" i="68"/>
  <c r="AU415" i="68"/>
  <c r="AT415" i="68"/>
  <c r="AU423" i="68"/>
  <c r="AT423" i="68"/>
  <c r="AU409" i="68"/>
  <c r="AT409" i="68"/>
  <c r="AU417" i="68"/>
  <c r="AT417" i="68"/>
  <c r="AU429" i="68"/>
  <c r="AT429" i="68"/>
  <c r="AT392" i="68"/>
  <c r="AU392" i="68"/>
  <c r="AU390" i="68"/>
  <c r="AT390" i="68"/>
  <c r="AU398" i="68"/>
  <c r="AT398" i="68"/>
  <c r="AU388" i="68"/>
  <c r="AT388" i="68"/>
  <c r="AU396" i="68"/>
  <c r="AT396" i="68"/>
  <c r="AU404" i="68"/>
  <c r="AT404" i="68"/>
  <c r="AU387" i="68"/>
  <c r="AT387" i="68"/>
  <c r="AU400" i="68"/>
  <c r="AT400" i="68"/>
  <c r="AU394" i="68"/>
  <c r="AT394" i="68"/>
  <c r="AU402" i="68"/>
  <c r="AT402" i="68"/>
  <c r="AU339" i="68"/>
  <c r="AT339" i="68"/>
  <c r="AU361" i="68"/>
  <c r="AT361" i="68"/>
  <c r="AU369" i="68"/>
  <c r="AT369" i="68"/>
  <c r="AU316" i="68"/>
  <c r="AT316" i="68"/>
  <c r="AU321" i="68"/>
  <c r="AT321" i="68"/>
  <c r="AT329" i="68"/>
  <c r="AU329" i="68"/>
  <c r="AT337" i="68"/>
  <c r="AU337" i="68"/>
  <c r="AU343" i="68"/>
  <c r="AT343" i="68"/>
  <c r="AT351" i="68"/>
  <c r="AU351" i="68"/>
  <c r="AU359" i="68"/>
  <c r="AT359" i="68"/>
  <c r="AT367" i="68"/>
  <c r="AU367" i="68"/>
  <c r="AT375" i="68"/>
  <c r="AU375" i="68"/>
  <c r="AT383" i="68"/>
  <c r="AU383" i="68"/>
  <c r="AU377" i="68"/>
  <c r="AT377" i="68"/>
  <c r="AU385" i="68"/>
  <c r="AT385" i="68"/>
  <c r="AU319" i="68"/>
  <c r="AT319" i="68"/>
  <c r="AU327" i="68"/>
  <c r="AT327" i="68"/>
  <c r="AU335" i="68"/>
  <c r="AT335" i="68"/>
  <c r="AU341" i="68"/>
  <c r="AT341" i="68"/>
  <c r="AU349" i="68"/>
  <c r="AT349" i="68"/>
  <c r="AU357" i="68"/>
  <c r="AT357" i="68"/>
  <c r="AU365" i="68"/>
  <c r="AT365" i="68"/>
  <c r="AU373" i="68"/>
  <c r="AT373" i="68"/>
  <c r="AU381" i="68"/>
  <c r="AT381" i="68"/>
  <c r="AU323" i="68"/>
  <c r="AT323" i="68"/>
  <c r="AU331" i="68"/>
  <c r="AT331" i="68"/>
  <c r="AU345" i="68"/>
  <c r="AT345" i="68"/>
  <c r="AU353" i="68"/>
  <c r="AT353" i="68"/>
  <c r="AT317" i="68"/>
  <c r="AU317" i="68"/>
  <c r="AT325" i="68"/>
  <c r="AU325" i="68"/>
  <c r="AU333" i="68"/>
  <c r="AT333" i="68"/>
  <c r="AU347" i="68"/>
  <c r="AT347" i="68"/>
  <c r="AT355" i="68"/>
  <c r="AU355" i="68"/>
  <c r="AT363" i="68"/>
  <c r="AU363" i="68"/>
  <c r="AT371" i="68"/>
  <c r="AU371" i="68"/>
  <c r="AT379" i="68"/>
  <c r="AU379" i="68"/>
  <c r="AU306" i="68"/>
  <c r="AT306" i="68"/>
  <c r="AU314" i="68"/>
  <c r="AT314" i="68"/>
  <c r="AT304" i="68"/>
  <c r="AU304" i="68"/>
  <c r="AT312" i="68"/>
  <c r="AU312" i="68"/>
  <c r="AU300" i="68"/>
  <c r="AT300" i="68"/>
  <c r="AU308" i="68"/>
  <c r="AT308" i="68"/>
  <c r="AU302" i="68"/>
  <c r="AT302" i="68"/>
  <c r="AU310" i="68"/>
  <c r="AT310" i="68"/>
  <c r="AU266" i="68"/>
  <c r="AT266" i="68"/>
  <c r="AU274" i="68"/>
  <c r="AT274" i="68"/>
  <c r="AU298" i="68"/>
  <c r="AT298" i="68"/>
  <c r="AU264" i="68"/>
  <c r="AT264" i="68"/>
  <c r="AU272" i="68"/>
  <c r="AT272" i="68"/>
  <c r="AU280" i="68"/>
  <c r="AT280" i="68"/>
  <c r="AU288" i="68"/>
  <c r="AT288" i="68"/>
  <c r="AU296" i="68"/>
  <c r="AT296" i="68"/>
  <c r="AU290" i="68"/>
  <c r="AT290" i="68"/>
  <c r="AU270" i="68"/>
  <c r="AT270" i="68"/>
  <c r="AU278" i="68"/>
  <c r="AT278" i="68"/>
  <c r="AU286" i="68"/>
  <c r="AT286" i="68"/>
  <c r="AU294" i="68"/>
  <c r="AT294" i="68"/>
  <c r="AU282" i="68"/>
  <c r="AT282" i="68"/>
  <c r="AU263" i="68"/>
  <c r="AT263" i="68"/>
  <c r="AU268" i="68"/>
  <c r="AT268" i="68"/>
  <c r="AU276" i="68"/>
  <c r="AT276" i="68"/>
  <c r="AU284" i="68"/>
  <c r="AT284" i="68"/>
  <c r="AU292" i="68"/>
  <c r="AT292" i="68"/>
  <c r="AU241" i="68"/>
  <c r="AT241" i="68"/>
  <c r="AU234" i="68"/>
  <c r="AT234" i="68"/>
  <c r="AU239" i="68"/>
  <c r="AT239" i="68"/>
  <c r="AT247" i="68"/>
  <c r="AU247" i="68"/>
  <c r="AT255" i="68"/>
  <c r="AU255" i="68"/>
  <c r="AU237" i="68"/>
  <c r="AT237" i="68"/>
  <c r="AU245" i="68"/>
  <c r="AT245" i="68"/>
  <c r="AU253" i="68"/>
  <c r="AT253" i="68"/>
  <c r="AU261" i="68"/>
  <c r="AT261" i="68"/>
  <c r="AU249" i="68"/>
  <c r="AT249" i="68"/>
  <c r="AU257" i="68"/>
  <c r="AT257" i="68"/>
  <c r="AT235" i="68"/>
  <c r="AU235" i="68"/>
  <c r="AT243" i="68"/>
  <c r="AU243" i="68"/>
  <c r="AT251" i="68"/>
  <c r="AU251" i="68"/>
  <c r="AT259" i="68"/>
  <c r="AU259" i="68"/>
  <c r="AU219" i="68"/>
  <c r="AT219" i="68"/>
  <c r="AU224" i="68"/>
  <c r="AT224" i="68"/>
  <c r="AU232" i="68"/>
  <c r="AT232" i="68"/>
  <c r="AU222" i="68"/>
  <c r="AT222" i="68"/>
  <c r="AU230" i="68"/>
  <c r="AT230" i="68"/>
  <c r="AU226" i="68"/>
  <c r="AT226" i="68"/>
  <c r="AU220" i="68"/>
  <c r="AT220" i="68"/>
  <c r="AU228" i="68"/>
  <c r="AT228" i="68"/>
  <c r="AU91" i="68"/>
  <c r="AT91" i="68"/>
  <c r="AU107" i="68"/>
  <c r="AT107" i="68"/>
  <c r="AU140" i="68"/>
  <c r="AT140" i="68"/>
  <c r="AT156" i="68"/>
  <c r="AU156" i="68"/>
  <c r="AU171" i="68"/>
  <c r="AT171" i="68"/>
  <c r="AU185" i="68"/>
  <c r="AT185" i="68"/>
  <c r="AU89" i="68"/>
  <c r="AT89" i="68"/>
  <c r="AT97" i="68"/>
  <c r="AU97" i="68"/>
  <c r="AT105" i="68"/>
  <c r="AU105" i="68"/>
  <c r="AT113" i="68"/>
  <c r="AU113" i="68"/>
  <c r="AU121" i="68"/>
  <c r="AT121" i="68"/>
  <c r="AU126" i="68"/>
  <c r="AT126" i="68"/>
  <c r="AU134" i="68"/>
  <c r="AT134" i="68"/>
  <c r="AT143" i="68"/>
  <c r="AU143" i="68"/>
  <c r="AU146" i="68"/>
  <c r="AT146" i="68"/>
  <c r="AU151" i="68"/>
  <c r="AT151" i="68"/>
  <c r="AU162" i="68"/>
  <c r="AT162" i="68"/>
  <c r="AU164" i="68"/>
  <c r="AT164" i="68"/>
  <c r="AT169" i="68"/>
  <c r="AU169" i="68"/>
  <c r="AT175" i="68"/>
  <c r="AU175" i="68"/>
  <c r="AT183" i="68"/>
  <c r="AU183" i="68"/>
  <c r="AT191" i="68"/>
  <c r="AU191" i="68"/>
  <c r="AT199" i="68"/>
  <c r="AU199" i="68"/>
  <c r="AT207" i="68"/>
  <c r="AU207" i="68"/>
  <c r="AU215" i="68"/>
  <c r="AT215" i="68"/>
  <c r="AT128" i="68"/>
  <c r="AU128" i="68"/>
  <c r="AT136" i="68"/>
  <c r="AU136" i="68"/>
  <c r="AU166" i="68"/>
  <c r="AT166" i="68"/>
  <c r="AU177" i="68"/>
  <c r="AT177" i="68"/>
  <c r="AU201" i="68"/>
  <c r="AT201" i="68"/>
  <c r="AU95" i="68"/>
  <c r="AT95" i="68"/>
  <c r="AU132" i="68"/>
  <c r="AT132" i="68"/>
  <c r="AU147" i="68"/>
  <c r="AT147" i="68"/>
  <c r="AU149" i="68"/>
  <c r="AT149" i="68"/>
  <c r="AU155" i="68"/>
  <c r="AT155" i="68"/>
  <c r="AU157" i="68"/>
  <c r="AT157" i="68"/>
  <c r="AU160" i="68"/>
  <c r="AT160" i="68"/>
  <c r="AU167" i="68"/>
  <c r="AT167" i="68"/>
  <c r="AU173" i="68"/>
  <c r="AT173" i="68"/>
  <c r="AU181" i="68"/>
  <c r="AT181" i="68"/>
  <c r="AU189" i="68"/>
  <c r="AT189" i="68"/>
  <c r="AU197" i="68"/>
  <c r="AT197" i="68"/>
  <c r="AU205" i="68"/>
  <c r="AT205" i="68"/>
  <c r="AU213" i="68"/>
  <c r="AT213" i="68"/>
  <c r="AU99" i="68"/>
  <c r="AT99" i="68"/>
  <c r="AU115" i="68"/>
  <c r="AT115" i="68"/>
  <c r="AU123" i="68"/>
  <c r="AT123" i="68"/>
  <c r="AU154" i="68"/>
  <c r="AT154" i="68"/>
  <c r="AU193" i="68"/>
  <c r="AT193" i="68"/>
  <c r="AU209" i="68"/>
  <c r="AT209" i="68"/>
  <c r="AU217" i="68"/>
  <c r="AT217" i="68"/>
  <c r="AU87" i="68"/>
  <c r="AT87" i="68"/>
  <c r="AU103" i="68"/>
  <c r="AT103" i="68"/>
  <c r="AU111" i="68"/>
  <c r="AT111" i="68"/>
  <c r="AU119" i="68"/>
  <c r="AT119" i="68"/>
  <c r="AT144" i="68"/>
  <c r="AU144" i="68"/>
  <c r="AT93" i="68"/>
  <c r="AU93" i="68"/>
  <c r="AU101" i="68"/>
  <c r="AT101" i="68"/>
  <c r="AU109" i="68"/>
  <c r="AT109" i="68"/>
  <c r="AT117" i="68"/>
  <c r="AU117" i="68"/>
  <c r="AT125" i="68"/>
  <c r="AU125" i="68"/>
  <c r="AU130" i="68"/>
  <c r="AT130" i="68"/>
  <c r="AT139" i="68"/>
  <c r="AU139" i="68"/>
  <c r="AU142" i="68"/>
  <c r="AT142" i="68"/>
  <c r="AT158" i="68"/>
  <c r="AU158" i="68"/>
  <c r="AU165" i="68"/>
  <c r="AT165" i="68"/>
  <c r="AU179" i="68"/>
  <c r="AT179" i="68"/>
  <c r="AU187" i="68"/>
  <c r="AT187" i="68"/>
  <c r="AT195" i="68"/>
  <c r="AU195" i="68"/>
  <c r="AU203" i="68"/>
  <c r="AT203" i="68"/>
  <c r="AT211" i="68"/>
  <c r="AU211" i="68"/>
  <c r="AU85" i="68"/>
  <c r="AT85" i="68"/>
  <c r="AU77" i="68"/>
  <c r="AT77" i="68"/>
  <c r="AT81" i="68"/>
  <c r="AU81" i="68"/>
  <c r="AU79" i="68"/>
  <c r="AT79" i="68"/>
  <c r="AU71" i="68"/>
  <c r="AT71" i="68"/>
  <c r="AU73" i="68"/>
  <c r="AT73" i="68"/>
  <c r="AU69" i="68"/>
  <c r="AT69" i="68"/>
  <c r="AU75" i="68"/>
  <c r="AT75" i="68"/>
  <c r="AU67" i="68"/>
  <c r="AT67" i="68"/>
  <c r="AT62" i="68"/>
  <c r="AU62" i="68"/>
  <c r="AU60" i="68"/>
  <c r="AT60" i="68"/>
  <c r="AU63" i="68"/>
  <c r="AT63" i="68"/>
  <c r="AU58" i="68"/>
  <c r="AT58" i="68"/>
  <c r="AU61" i="68"/>
  <c r="AT61" i="68"/>
  <c r="AU65" i="68"/>
  <c r="AT65" i="68"/>
  <c r="AT40" i="68"/>
  <c r="AU40" i="68"/>
  <c r="AU49" i="68"/>
  <c r="AT49" i="68"/>
  <c r="AU19" i="68"/>
  <c r="AT19" i="68"/>
  <c r="AT24" i="68"/>
  <c r="AU24" i="68"/>
  <c r="AT27" i="68"/>
  <c r="AU27" i="68"/>
  <c r="AU33" i="68"/>
  <c r="AT33" i="68"/>
  <c r="AU36" i="68"/>
  <c r="AT36" i="68"/>
  <c r="AU38" i="68"/>
  <c r="AT38" i="68"/>
  <c r="AU44" i="68"/>
  <c r="AT44" i="68"/>
  <c r="AU47" i="68"/>
  <c r="AT47" i="68"/>
  <c r="AU55" i="68"/>
  <c r="AT55" i="68"/>
  <c r="AT18" i="68"/>
  <c r="AU18" i="68"/>
  <c r="AT46" i="68"/>
  <c r="AU46" i="68"/>
  <c r="AU57" i="68"/>
  <c r="AT57" i="68"/>
  <c r="AT14" i="68"/>
  <c r="AU14" i="68"/>
  <c r="AT20" i="68"/>
  <c r="AU20" i="68"/>
  <c r="AU25" i="68"/>
  <c r="AT25" i="68"/>
  <c r="AU28" i="68"/>
  <c r="AT28" i="68"/>
  <c r="AU31" i="68"/>
  <c r="AT31" i="68"/>
  <c r="AT34" i="68"/>
  <c r="AU34" i="68"/>
  <c r="AU42" i="68"/>
  <c r="AT42" i="68"/>
  <c r="AU45" i="68"/>
  <c r="AT45" i="68"/>
  <c r="AT53" i="68"/>
  <c r="AU53" i="68"/>
  <c r="AU56" i="68"/>
  <c r="AT56" i="68"/>
  <c r="AU13" i="68"/>
  <c r="AT13" i="68"/>
  <c r="AU21" i="68"/>
  <c r="AT21" i="68"/>
  <c r="AT30" i="68"/>
  <c r="AU30" i="68"/>
  <c r="AU17" i="68"/>
  <c r="AT17" i="68"/>
  <c r="AU15" i="68"/>
  <c r="AT15" i="68"/>
  <c r="AU23" i="68"/>
  <c r="AT23" i="68"/>
  <c r="AT32" i="68"/>
  <c r="AU32" i="68"/>
  <c r="AU51" i="68"/>
  <c r="AT51" i="68"/>
  <c r="AR44" i="68"/>
  <c r="AR157" i="68"/>
  <c r="AR57" i="68"/>
  <c r="AP566" i="68"/>
  <c r="AU477" i="68"/>
  <c r="AT477" i="68"/>
  <c r="AR46" i="68" l="1"/>
  <c r="AR27" i="68"/>
  <c r="AR19" i="68"/>
  <c r="AR24" i="68"/>
  <c r="AR15" i="68"/>
  <c r="AR31" i="68"/>
  <c r="AQ566" i="68"/>
  <c r="AR143" i="68"/>
  <c r="AR62" i="68"/>
  <c r="AR18" i="68" l="1"/>
  <c r="AR165" i="68"/>
  <c r="AR55" i="68"/>
  <c r="AR60" i="68"/>
  <c r="AR22" i="68"/>
  <c r="AU566" i="68"/>
  <c r="AR146" i="68"/>
  <c r="AR14" i="68"/>
  <c r="AT566" i="68" l="1"/>
  <c r="H7" i="68" s="1"/>
  <c r="H8" i="68"/>
  <c r="H17" i="50" l="1"/>
  <c r="H15" i="50"/>
  <c r="AP9" i="50" l="1"/>
  <c r="AP10" i="50" l="1"/>
  <c r="AP12" i="50" l="1"/>
  <c r="AP15" i="50" s="1"/>
  <c r="AX301" i="72"/>
  <c r="Y13" i="50" l="1"/>
  <c r="Y17" i="50" s="1"/>
  <c r="F6" i="72"/>
  <c r="AP13" i="50" l="1"/>
  <c r="AP17" i="50" s="1"/>
  <c r="AV13" i="50" l="1"/>
  <c r="AW13" i="50" s="1"/>
  <c r="AW18" i="50" s="1"/>
  <c r="AW20" i="50" s="1"/>
  <c r="AV18" i="50" l="1"/>
  <c r="AV20" i="50" s="1"/>
  <c r="AX20" i="50" s="1"/>
  <c r="F5" i="72"/>
</calcChain>
</file>

<file path=xl/comments1.xml><?xml version="1.0" encoding="utf-8"?>
<comments xmlns="http://schemas.openxmlformats.org/spreadsheetml/2006/main">
  <authors>
    <author>Paul</author>
    <author>tc={28E5194C-F0E6-4867-9623-9D74CBB914D7}</author>
    <author>tc={B186C18A-54B3-4FDE-B004-97686BF0B875}</author>
    <author>tc={05DFAE42-B4DA-4C19-ACEE-B917BFDFEEF3}</author>
  </authors>
  <commentList>
    <comment ref="H17" authorId="0" shapeId="0">
      <text>
        <r>
          <rPr>
            <b/>
            <sz val="9"/>
            <color indexed="81"/>
            <rFont val="Tahoma"/>
            <family val="2"/>
          </rPr>
          <t>Paul:</t>
        </r>
        <r>
          <rPr>
            <sz val="9"/>
            <color indexed="81"/>
            <rFont val="Tahoma"/>
            <family val="2"/>
          </rPr>
          <t xml:space="preserve">
100/100</t>
        </r>
      </text>
    </comment>
    <comment ref="H24" authorId="0" shapeId="0">
      <text>
        <r>
          <rPr>
            <b/>
            <sz val="9"/>
            <color indexed="81"/>
            <rFont val="Tahoma"/>
            <family val="2"/>
          </rPr>
          <t>Paul:</t>
        </r>
        <r>
          <rPr>
            <sz val="9"/>
            <color indexed="81"/>
            <rFont val="Tahoma"/>
            <family val="2"/>
          </rPr>
          <t xml:space="preserve">
100 / 100</t>
        </r>
      </text>
    </comment>
    <comment ref="H29" authorId="0" shapeId="0">
      <text>
        <r>
          <rPr>
            <b/>
            <sz val="9"/>
            <color indexed="81"/>
            <rFont val="Tahoma"/>
            <family val="2"/>
          </rPr>
          <t>Paul:</t>
        </r>
        <r>
          <rPr>
            <sz val="9"/>
            <color indexed="81"/>
            <rFont val="Tahoma"/>
            <family val="2"/>
          </rPr>
          <t xml:space="preserve">
50/50</t>
        </r>
      </text>
    </comment>
    <comment ref="H32" authorId="0" shapeId="0">
      <text>
        <r>
          <rPr>
            <b/>
            <sz val="9"/>
            <color indexed="81"/>
            <rFont val="Tahoma"/>
            <family val="2"/>
          </rPr>
          <t>Paul:</t>
        </r>
        <r>
          <rPr>
            <sz val="9"/>
            <color indexed="81"/>
            <rFont val="Tahoma"/>
            <family val="2"/>
          </rPr>
          <t xml:space="preserve">
50/50</t>
        </r>
      </text>
    </comment>
    <comment ref="H38" authorId="0" shapeId="0">
      <text>
        <r>
          <rPr>
            <b/>
            <sz val="9"/>
            <color indexed="81"/>
            <rFont val="Tahoma"/>
            <family val="2"/>
          </rPr>
          <t>Paul:</t>
        </r>
        <r>
          <rPr>
            <sz val="9"/>
            <color indexed="81"/>
            <rFont val="Tahoma"/>
            <family val="2"/>
          </rPr>
          <t xml:space="preserve">
50/50</t>
        </r>
      </text>
    </comment>
    <comment ref="H41" authorId="0" shapeId="0">
      <text>
        <r>
          <rPr>
            <b/>
            <sz val="9"/>
            <color indexed="81"/>
            <rFont val="Tahoma"/>
            <family val="2"/>
          </rPr>
          <t>Paul:</t>
        </r>
        <r>
          <rPr>
            <sz val="9"/>
            <color indexed="81"/>
            <rFont val="Tahoma"/>
            <family val="2"/>
          </rPr>
          <t xml:space="preserve">
50/50</t>
        </r>
      </text>
    </comment>
    <comment ref="H46" authorId="0" shapeId="0">
      <text>
        <r>
          <rPr>
            <b/>
            <sz val="9"/>
            <color indexed="81"/>
            <rFont val="Tahoma"/>
            <family val="2"/>
          </rPr>
          <t>Paul:</t>
        </r>
        <r>
          <rPr>
            <sz val="9"/>
            <color indexed="81"/>
            <rFont val="Tahoma"/>
            <family val="2"/>
          </rPr>
          <t xml:space="preserve">
50/50</t>
        </r>
      </text>
    </comment>
    <comment ref="H49" authorId="0" shapeId="0">
      <text>
        <r>
          <rPr>
            <b/>
            <sz val="9"/>
            <color indexed="81"/>
            <rFont val="Tahoma"/>
            <family val="2"/>
          </rPr>
          <t>Paul:</t>
        </r>
        <r>
          <rPr>
            <sz val="9"/>
            <color indexed="81"/>
            <rFont val="Tahoma"/>
            <family val="2"/>
          </rPr>
          <t xml:space="preserve">
50/50</t>
        </r>
      </text>
    </comment>
    <comment ref="H52" authorId="0" shapeId="0">
      <text>
        <r>
          <rPr>
            <b/>
            <sz val="9"/>
            <color indexed="81"/>
            <rFont val="Tahoma"/>
            <family val="2"/>
          </rPr>
          <t>Paul:</t>
        </r>
        <r>
          <rPr>
            <sz val="9"/>
            <color indexed="81"/>
            <rFont val="Tahoma"/>
            <family val="2"/>
          </rPr>
          <t xml:space="preserve">
50/50</t>
        </r>
      </text>
    </comment>
    <comment ref="H55" authorId="0" shapeId="0">
      <text>
        <r>
          <rPr>
            <b/>
            <sz val="9"/>
            <color indexed="81"/>
            <rFont val="Tahoma"/>
            <family val="2"/>
          </rPr>
          <t>Paul:</t>
        </r>
        <r>
          <rPr>
            <sz val="9"/>
            <color indexed="81"/>
            <rFont val="Tahoma"/>
            <family val="2"/>
          </rPr>
          <t xml:space="preserve">
50 / 50</t>
        </r>
      </text>
    </comment>
    <comment ref="H66" authorId="0" shapeId="0">
      <text>
        <r>
          <rPr>
            <b/>
            <sz val="9"/>
            <color indexed="81"/>
            <rFont val="Tahoma"/>
            <family val="2"/>
          </rPr>
          <t>Paul:</t>
        </r>
        <r>
          <rPr>
            <sz val="9"/>
            <color indexed="81"/>
            <rFont val="Tahoma"/>
            <family val="2"/>
          </rPr>
          <t xml:space="preserve">
2 SABADO , 2 DOMINGO</t>
        </r>
      </text>
    </comment>
    <comment ref="H80" authorId="0" shapeId="0">
      <text>
        <r>
          <rPr>
            <b/>
            <sz val="9"/>
            <color indexed="81"/>
            <rFont val="Tahoma"/>
            <family val="2"/>
          </rPr>
          <t>Paul:</t>
        </r>
        <r>
          <rPr>
            <sz val="9"/>
            <color indexed="81"/>
            <rFont val="Tahoma"/>
            <family val="2"/>
          </rPr>
          <t xml:space="preserve">
100 / 100</t>
        </r>
      </text>
    </comment>
    <comment ref="H87" authorId="0" shapeId="0">
      <text>
        <r>
          <rPr>
            <b/>
            <sz val="9"/>
            <color indexed="81"/>
            <rFont val="Tahoma"/>
            <family val="2"/>
          </rPr>
          <t>Paul:</t>
        </r>
        <r>
          <rPr>
            <sz val="9"/>
            <color indexed="81"/>
            <rFont val="Tahoma"/>
            <family val="2"/>
          </rPr>
          <t xml:space="preserve">
100 / 100</t>
        </r>
      </text>
    </comment>
    <comment ref="H90" authorId="0" shapeId="0">
      <text>
        <r>
          <rPr>
            <b/>
            <sz val="9"/>
            <color indexed="81"/>
            <rFont val="Tahoma"/>
            <family val="2"/>
          </rPr>
          <t>Paul:</t>
        </r>
        <r>
          <rPr>
            <sz val="9"/>
            <color indexed="81"/>
            <rFont val="Tahoma"/>
            <family val="2"/>
          </rPr>
          <t xml:space="preserve">
100 / 100</t>
        </r>
      </text>
    </comment>
    <comment ref="H95" authorId="0" shapeId="0">
      <text>
        <r>
          <rPr>
            <b/>
            <sz val="9"/>
            <color indexed="81"/>
            <rFont val="Tahoma"/>
            <family val="2"/>
          </rPr>
          <t>Paul:</t>
        </r>
        <r>
          <rPr>
            <sz val="9"/>
            <color indexed="81"/>
            <rFont val="Tahoma"/>
            <family val="2"/>
          </rPr>
          <t xml:space="preserve">
100 / 100</t>
        </r>
      </text>
    </comment>
    <comment ref="F97"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Todo Loja, Celica</t>
        </r>
      </text>
    </comment>
    <comment ref="H99" authorId="0" shapeId="0">
      <text>
        <r>
          <rPr>
            <b/>
            <sz val="9"/>
            <color indexed="81"/>
            <rFont val="Tahoma"/>
            <family val="2"/>
          </rPr>
          <t>Paul:</t>
        </r>
        <r>
          <rPr>
            <sz val="9"/>
            <color indexed="81"/>
            <rFont val="Tahoma"/>
            <family val="2"/>
          </rPr>
          <t xml:space="preserve">
100 / 100</t>
        </r>
      </text>
    </comment>
    <comment ref="F100"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Célica, Puyango, Vinal, Zapotillo y parte de Catachocha de Paltas</t>
        </r>
      </text>
    </comment>
    <comment ref="H102" authorId="0" shapeId="0">
      <text>
        <r>
          <rPr>
            <b/>
            <sz val="9"/>
            <color indexed="81"/>
            <rFont val="Tahoma"/>
            <family val="2"/>
          </rPr>
          <t>Paul:</t>
        </r>
        <r>
          <rPr>
            <sz val="9"/>
            <color indexed="81"/>
            <rFont val="Tahoma"/>
            <family val="2"/>
          </rPr>
          <t xml:space="preserve">
100 / 100</t>
        </r>
      </text>
    </comment>
    <comment ref="F103"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Celica, Zapotillo, Pindal, Puyango, Macará, Zosoranga, Paltas.</t>
        </r>
      </text>
    </comment>
    <comment ref="H105" authorId="0" shapeId="0">
      <text>
        <r>
          <rPr>
            <b/>
            <sz val="9"/>
            <color indexed="81"/>
            <rFont val="Tahoma"/>
            <family val="2"/>
          </rPr>
          <t>Paul:</t>
        </r>
        <r>
          <rPr>
            <sz val="9"/>
            <color indexed="81"/>
            <rFont val="Tahoma"/>
            <family val="2"/>
          </rPr>
          <t xml:space="preserve">
100 / 100</t>
        </r>
      </text>
    </comment>
    <comment ref="H108" authorId="0" shapeId="0">
      <text>
        <r>
          <rPr>
            <b/>
            <sz val="9"/>
            <color indexed="81"/>
            <rFont val="Tahoma"/>
            <family val="2"/>
          </rPr>
          <t>Paul:</t>
        </r>
        <r>
          <rPr>
            <sz val="9"/>
            <color indexed="81"/>
            <rFont val="Tahoma"/>
            <family val="2"/>
          </rPr>
          <t xml:space="preserve">
50/50</t>
        </r>
      </text>
    </comment>
    <comment ref="H113" authorId="0" shapeId="0">
      <text>
        <r>
          <rPr>
            <b/>
            <sz val="9"/>
            <color indexed="81"/>
            <rFont val="Tahoma"/>
            <family val="2"/>
          </rPr>
          <t>Paul:</t>
        </r>
        <r>
          <rPr>
            <sz val="9"/>
            <color indexed="81"/>
            <rFont val="Tahoma"/>
            <family val="2"/>
          </rPr>
          <t xml:space="preserve">
50/50</t>
        </r>
      </text>
    </comment>
    <comment ref="H118" authorId="0" shapeId="0">
      <text>
        <r>
          <rPr>
            <b/>
            <sz val="9"/>
            <color indexed="81"/>
            <rFont val="Tahoma"/>
            <family val="2"/>
          </rPr>
          <t>Paul:</t>
        </r>
        <r>
          <rPr>
            <sz val="9"/>
            <color indexed="81"/>
            <rFont val="Tahoma"/>
            <family val="2"/>
          </rPr>
          <t xml:space="preserve">
50/50</t>
        </r>
      </text>
    </comment>
    <comment ref="H121" authorId="0" shapeId="0">
      <text>
        <r>
          <rPr>
            <b/>
            <sz val="9"/>
            <color indexed="81"/>
            <rFont val="Tahoma"/>
            <family val="2"/>
          </rPr>
          <t>Paul:</t>
        </r>
        <r>
          <rPr>
            <sz val="9"/>
            <color indexed="81"/>
            <rFont val="Tahoma"/>
            <family val="2"/>
          </rPr>
          <t xml:space="preserve">
50/50</t>
        </r>
      </text>
    </comment>
    <comment ref="H126" authorId="0" shapeId="0">
      <text>
        <r>
          <rPr>
            <b/>
            <sz val="9"/>
            <color indexed="81"/>
            <rFont val="Tahoma"/>
            <family val="2"/>
          </rPr>
          <t>Paul:</t>
        </r>
        <r>
          <rPr>
            <sz val="9"/>
            <color indexed="81"/>
            <rFont val="Tahoma"/>
            <family val="2"/>
          </rPr>
          <t xml:space="preserve">
50/50</t>
        </r>
      </text>
    </comment>
  </commentList>
</comments>
</file>

<file path=xl/comments2.xml><?xml version="1.0" encoding="utf-8"?>
<comments xmlns="http://schemas.openxmlformats.org/spreadsheetml/2006/main">
  <authors>
    <author>tc={D5A395DA-4072-4990-A05B-315054D162E3}</author>
    <author>tc={8B14D4CA-7C85-44ED-90AC-4D64F1724DED}</author>
    <author>tc={12C4104B-9523-4478-BA8D-90BB50578439}</author>
    <author>tc={9FB00C25-9053-480C-BCEC-A9B0DBB2AAEB}</author>
    <author>tc={E631B0CA-D9DB-44E7-A3F3-7E6F14CCF2FD}</author>
    <author>tc={D29DE780-AD6B-4166-9BA0-9C2D357A5897}</author>
    <author>tc={66E6637A-2CCB-48CE-8FB3-F2EE903D971B}</author>
    <author>tc={E8EC3E89-DA57-49FA-833F-F70CCB9884D5}</author>
    <author>tc={FC6CF18D-9F3B-4BCA-9032-8B5C7C58E95C}</author>
    <author>tc={6B478664-CC9D-4EE1-B3B8-67405DBA7FCE}</author>
    <author>tc={742CC7AF-FC88-49CA-A8DE-9B2AAB4196CE}</author>
    <author>tc={90CF8EDF-CC72-424C-8C94-118510E32D6F}</author>
    <author>tc={3CE548F9-2D9A-4C30-8766-4BC233E7916C}</author>
    <author>tc={A73130CE-D7D4-401A-A9DC-66AC5E90FD53}</author>
    <author>tc={57B37BE9-CDAA-49EE-9391-BEEE1CCA72B1}</author>
    <author>tc={BC29B3C4-9700-49A1-A3CD-8DACBCC40AEC}</author>
    <author>tc={714F65D4-1E85-4D54-A4ED-F3C9118152E1}</author>
    <author>tc={C985E2BE-2A38-43F8-A891-D04C6F35A0A2}</author>
    <author>tc={A3F06434-E7C1-4E20-B466-7EF4BC1D2CCA}</author>
    <author>tc={0F727306-E3FF-4AE7-9254-2BDDFA2FEF14}</author>
    <author>tc={42DE8B67-AD56-4E6C-88B9-95EC23977A20}</author>
    <author>tc={C20D908A-01CF-4A95-94ED-E3812AF1F338}</author>
    <author>tc={E3C2E0DD-FE7A-46E6-BF9D-C354978201D1}</author>
    <author>tc={35C3BAEA-7FD4-47A0-85D1-A13EE73C7FED}</author>
    <author>tc={2FCE8E78-DEF1-43E7-AB53-A878D454C913}</author>
    <author>tc={254515E2-9C2C-40FD-AF50-1A2DF28D724C}</author>
    <author>tc={1203D119-96CF-494D-B86E-1EDCFDD3EB0F}</author>
    <author>tc={118A9B5A-E091-4CEF-8C54-94B71AB71D55}</author>
    <author>tc={CBCD8329-946A-454D-ADEF-F87CCBDB76F2}</author>
    <author>tc={C466D131-A77C-4A87-A691-1B806A1A0D80}</author>
    <author>tc={C9CBBC29-9B2F-47EE-A536-E92952935FF9}</author>
    <author>tc={84E45A74-A704-4E90-9899-80AF7D8E24B7}</author>
    <author>tc={B7108121-2EF9-4268-9DFF-B0D4A5BE1571}</author>
    <author>tc={40CD7FFB-9260-4389-BC29-46366578CF98}</author>
    <author>tc={F81D5DA5-E020-4F18-A30F-4579FC243392}</author>
    <author>tc={344ED5EF-09E9-471F-AB4D-16697E5BB82B}</author>
    <author>tc={4E4E494C-4844-4F0E-8858-F4B318DE34DE}</author>
    <author>tc={76CC582C-B90D-4B72-A751-72342089785A}</author>
    <author>tc={723EFCA4-98E5-4480-9E18-FF0FD63BA52E}</author>
    <author>tc={9718B9BE-382C-48A8-B04C-F6B20774D9B8}</author>
    <author>tc={92E97F01-DC7F-4B9E-A0AA-D8745B5A4181}</author>
    <author>tc={B45B2ED7-8C78-4BA7-BB94-8449845DC247}</author>
    <author>tc={9EBD247A-5900-4416-A0F0-14B232BE1EB2}</author>
    <author>tc={BB8583BE-3C87-4D7A-8EC2-EF4C3E5C2D29}</author>
    <author>tc={EADD0DC7-59B3-4267-B647-1DA23420F9E4}</author>
    <author>tc={A3C298BA-3CD0-4D33-B286-3EA1E5126789}</author>
    <author>tc={454CBE99-7956-496E-B1AC-8D2F05D5A32B}</author>
    <author>tc={8F6A9C63-564F-4FAE-A517-00EAF65BC435}</author>
    <author>tc={378EF76D-5CEA-4578-8BEF-C53EA79DCF11}</author>
    <author>tc={C5833993-E593-4F88-87E1-AE9D478F0434}</author>
    <author>Paul</author>
    <author>tc={3A84B4F6-9FCD-47EE-BC16-EF32EE3742A8}</author>
    <author>tc={780879DF-AD89-4F02-89A0-D1C40AAE33C5}</author>
    <author>tc={EC8434F8-3B6A-4E82-8ACD-3B81BD4BA811}</author>
    <author>tc={06DC2DF9-B7F0-4A17-A3E6-A29CC1F94AB2}</author>
    <author>tc={E609D77D-D0CF-4ED1-A557-415C3E484854}</author>
    <author>tc={CCD75D6E-B810-4346-B4D3-8E3B9F4343A4}</author>
    <author>tc={B5361A51-347F-4CBC-BD76-DA1ADBFE61D0}</author>
    <author>tc={41658032-F7CC-419B-8A19-1D296157D41F}</author>
    <author>tc={B0E3B3EA-1FC8-4EB7-BA8D-1D10C19BB175}</author>
    <author>tc={73DFC3AC-D259-450D-882F-80FB7B3E6A3B}</author>
    <author>tc={98078BE5-B434-45ED-8DC0-6B40B47FFC31}</author>
    <author>tc={999324F0-AF14-4F8C-9AEB-28954763F872}</author>
    <author>tc={B689DBE0-A860-4D14-856F-1C313E546F2F}</author>
    <author>tc={7E1200C3-CD6F-43F4-B5A7-851C968C2F3B}</author>
    <author>tc={62CF432A-B08B-4FA5-8994-2822047D9721}</author>
    <author>tc={4E9EE194-BCB7-4F35-B40F-75C2437B317C}</author>
    <author>tc={2CF62F66-2277-4311-BE10-8DC68E20F691}</author>
    <author>tc={63C1E73D-F71C-4AFE-B922-73B393245E65}</author>
    <author>tc={A7EFE8F4-9566-4BC0-B51C-B38E98683FE1}</author>
    <author>tc={862F30A4-BBE8-420F-AC3B-9258E9627EB5}</author>
    <author>tc={83143131-EAC6-4CE9-BC54-DAD460AA13D2}</author>
    <author>tc={3AAF4FF4-801B-4C6A-86C0-5CE72223B36D}</author>
    <author>tc={5FC582FE-5A71-4135-B471-5E7026AB5D77}</author>
    <author>tc={2BD94D1F-F89C-4689-9211-2B820618C59C}</author>
    <author>tc={DECD84AB-953B-4E7A-BAF8-464E04EB4099}</author>
    <author>tc={BF1E71A5-3278-4569-809E-DF7A254BBBE1}</author>
    <author>tc={90A0B62A-FE56-48A5-AF4C-ACE7FC390C99}</author>
    <author>tc={32793C70-4E6B-4003-BD75-C9ADFF059CB6}</author>
    <author>tc={AB96A8CD-56F1-45CD-AFF1-AFBC6F0D5F1C}</author>
    <author>tc={50F22ACB-573E-429B-BE62-066D801FA04A}</author>
    <author>tc={5CE78A27-51C0-4934-82D1-31956655D478}</author>
    <author>tc={E95BE821-07A9-4DD1-9ACD-6E644099C443}</author>
    <author>tc={77022D8F-DF10-4038-B5D1-2551376F08B9}</author>
    <author>tc={C7EFBC29-DFCC-4DC3-8B5C-EC4D4ABDE71E}</author>
    <author>tc={DFF4A3DB-8677-437E-9F2E-BC26644CCB11}</author>
    <author>tc={BB5DA98E-300D-4088-AEE5-1F20AA7D11E3}</author>
    <author>tc={458FEF9E-579F-4147-9F9A-56736C6C9EB9}</author>
    <author>tc={F91D777A-24B4-4193-9743-CA34E9B7D5EE}</author>
    <author>tc={C48C8C6F-5D2F-431D-87E3-93DB2507F3D3}</author>
    <author>tc={D22E9B27-1335-4C8F-87FE-AC32CC58EC6F}</author>
    <author>tc={D0495AEB-F43C-4402-B080-FB3D0FBE65D2}</author>
    <author>tc={6A03700E-DEEC-4CB9-BD28-0DE9AD5D2FD2}</author>
    <author>tc={8623C798-7634-4DD8-BAA4-342B957977D5}</author>
    <author>tc={5715848E-2D90-4B7D-8851-856C7F6DE175}</author>
    <author>tc={4AD2D9B1-5F5E-4B59-A097-A94FBD561DA5}</author>
    <author>tc={CC5ACF04-7603-4C97-92C5-519020297AE3}</author>
    <author>tc={F4202158-36CD-4853-9CCD-8A1A14E4563D}</author>
    <author>tc={459C3104-2257-4600-B8AF-5284C1B47D21}</author>
    <author>tc={485B66C2-E95E-47A9-9893-AE7C2FA6E863}</author>
    <author>tc={5E9B0AAA-19CA-40F9-85B6-AEA9203A7FA6}</author>
    <author>tc={99002E36-6FCE-4F12-B2A3-427908606CB8}</author>
    <author>tc={5C80FBD0-062E-4A3F-A712-83D72907E2EF}</author>
  </authors>
  <commentList>
    <comment ref="I2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 SAB Y 50% DOM</t>
        </r>
      </text>
    </comment>
    <comment ref="I29"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2 saba y 2 domin</t>
        </r>
      </text>
    </comment>
    <comment ref="I33"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40% EL SABADO</t>
        </r>
      </text>
    </comment>
    <comment ref="I35"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 sabado</t>
        </r>
      </text>
    </comment>
    <comment ref="I37" authorId="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6 el sabado</t>
        </r>
      </text>
    </comment>
    <comment ref="I39" authorId="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t>
        </r>
      </text>
    </comment>
    <comment ref="I41" authorId="6"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40% EL SABADO</t>
        </r>
      </text>
    </comment>
    <comment ref="I48" authorId="7"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 SAB Y 50% DOM</t>
        </r>
      </text>
    </comment>
    <comment ref="I64" authorId="8"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25% sab Y 25% dom</t>
        </r>
      </text>
    </comment>
    <comment ref="I68" authorId="9"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 sab y 50% don</t>
        </r>
      </text>
    </comment>
    <comment ref="I70" authorId="1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 sab</t>
        </r>
      </text>
    </comment>
    <comment ref="I72" authorId="1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 SAB Y 50% DOM</t>
        </r>
      </text>
    </comment>
    <comment ref="I76" authorId="1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t>
        </r>
      </text>
    </comment>
    <comment ref="I78" authorId="1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t>
        </r>
      </text>
    </comment>
    <comment ref="I88" authorId="1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100% de derechos</t>
        </r>
      </text>
    </comment>
    <comment ref="I92" authorId="1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100%</t>
        </r>
      </text>
    </comment>
    <comment ref="I96" authorId="16"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100%</t>
        </r>
      </text>
    </comment>
    <comment ref="I100" authorId="17"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t>
        </r>
      </text>
    </comment>
    <comment ref="I102" authorId="18"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2 SAB Y 2 DOM</t>
        </r>
      </text>
    </comment>
    <comment ref="I106" authorId="19"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2 sab y 2 dom</t>
        </r>
      </text>
    </comment>
    <comment ref="I110" authorId="2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2 sab y 2 dom</t>
        </r>
      </text>
    </comment>
    <comment ref="I114" authorId="2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tiene bonos</t>
        </r>
      </text>
    </comment>
    <comment ref="I116" authorId="2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t>
        </r>
      </text>
    </comment>
    <comment ref="I127" authorId="2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100%</t>
        </r>
      </text>
    </comment>
    <comment ref="I133" authorId="2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100%</t>
        </r>
      </text>
    </comment>
    <comment ref="I137" authorId="2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 SAB Y 50% DOM</t>
        </r>
      </text>
    </comment>
    <comment ref="I148" authorId="26"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25% sab y 25% dom</t>
        </r>
      </text>
    </comment>
    <comment ref="I150" authorId="27"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40%</t>
        </r>
      </text>
    </comment>
    <comment ref="I152" authorId="28"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2 sab y 2 dom</t>
        </r>
      </text>
    </comment>
    <comment ref="I159" authorId="29"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2 sab y 2 domi</t>
        </r>
      </text>
    </comment>
    <comment ref="I163" authorId="3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t>
        </r>
      </text>
    </comment>
    <comment ref="I170" authorId="3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t>
        </r>
      </text>
    </comment>
    <comment ref="I176" authorId="3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t>
        </r>
      </text>
    </comment>
    <comment ref="I182" authorId="3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t>
        </r>
      </text>
    </comment>
    <comment ref="I186" authorId="3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t>
        </r>
      </text>
    </comment>
    <comment ref="I188" authorId="3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t>
        </r>
      </text>
    </comment>
    <comment ref="I190" authorId="36"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t>
        </r>
      </text>
    </comment>
    <comment ref="I212" authorId="37"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t>
        </r>
      </text>
    </comment>
    <comment ref="I214" authorId="38"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3 sab y 3 dom</t>
        </r>
      </text>
    </comment>
    <comment ref="I221" authorId="39"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 Sábado</t>
        </r>
      </text>
    </comment>
    <comment ref="I223" authorId="4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 Sábado y 50% domingo</t>
        </r>
      </text>
    </comment>
    <comment ref="I225" authorId="4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t>
        </r>
      </text>
    </comment>
    <comment ref="I229" authorId="4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t>
        </r>
      </text>
    </comment>
    <comment ref="I231" authorId="4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t>
        </r>
      </text>
    </comment>
    <comment ref="I238" authorId="4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 SAB</t>
        </r>
      </text>
    </comment>
    <comment ref="I250" authorId="4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25% sab y 25% dom</t>
        </r>
      </text>
    </comment>
    <comment ref="I254" authorId="46"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t>
        </r>
      </text>
    </comment>
    <comment ref="I258" authorId="47"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t>
        </r>
      </text>
    </comment>
    <comment ref="I260" authorId="48"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100%</t>
        </r>
      </text>
    </comment>
    <comment ref="I265" authorId="49"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t>
        </r>
      </text>
    </comment>
    <comment ref="G266" authorId="50" shapeId="0">
      <text>
        <r>
          <rPr>
            <b/>
            <sz val="9"/>
            <color indexed="81"/>
            <rFont val="Tahoma"/>
            <family val="2"/>
          </rPr>
          <t>Paul:</t>
        </r>
        <r>
          <rPr>
            <sz val="9"/>
            <color indexed="81"/>
            <rFont val="Tahoma"/>
            <family val="2"/>
          </rPr>
          <t xml:space="preserve">
PREPAGO - COMISION 25%</t>
        </r>
      </text>
    </comment>
    <comment ref="I267" authorId="5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t>
        </r>
      </text>
    </comment>
    <comment ref="I271" authorId="5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100%</t>
        </r>
      </text>
    </comment>
    <comment ref="I289" authorId="5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t>
        </r>
      </text>
    </comment>
    <comment ref="I291" authorId="5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t>
        </r>
      </text>
    </comment>
    <comment ref="I293" authorId="5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t>
        </r>
      </text>
    </comment>
    <comment ref="I309" authorId="56"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t>
        </r>
      </text>
    </comment>
    <comment ref="I313" authorId="57"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t>
        </r>
      </text>
    </comment>
    <comment ref="I315" authorId="58"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100%</t>
        </r>
      </text>
    </comment>
    <comment ref="I322" authorId="59"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t>
        </r>
      </text>
    </comment>
    <comment ref="I324" authorId="6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t>
        </r>
      </text>
    </comment>
    <comment ref="I328" authorId="6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t>
        </r>
      </text>
    </comment>
    <comment ref="I330" authorId="6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t>
        </r>
      </text>
    </comment>
    <comment ref="I334" authorId="6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t>
        </r>
      </text>
    </comment>
    <comment ref="I340" authorId="6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100%</t>
        </r>
      </text>
    </comment>
    <comment ref="I342" authorId="6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100%</t>
        </r>
      </text>
    </comment>
    <comment ref="I348" authorId="66"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 SAB Y 50% DOM</t>
        </r>
      </text>
    </comment>
    <comment ref="I350" authorId="67"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t>
        </r>
      </text>
    </comment>
    <comment ref="I354" authorId="68"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100%</t>
        </r>
      </text>
    </comment>
    <comment ref="I356" authorId="69"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100%</t>
        </r>
      </text>
    </comment>
    <comment ref="I364" authorId="7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3 sab y 3 dom</t>
        </r>
      </text>
    </comment>
    <comment ref="I370" authorId="7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t>
        </r>
      </text>
    </comment>
    <comment ref="I372" authorId="7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100%</t>
        </r>
      </text>
    </comment>
    <comment ref="I374" authorId="7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t>
        </r>
      </text>
    </comment>
    <comment ref="I378" authorId="7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t>
        </r>
      </text>
    </comment>
    <comment ref="I382" authorId="7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100%</t>
        </r>
      </text>
    </comment>
    <comment ref="I389" authorId="76"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 SAB</t>
        </r>
      </text>
    </comment>
    <comment ref="I391" authorId="77"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 SAB</t>
        </r>
      </text>
    </comment>
    <comment ref="I393" authorId="78"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 SAB</t>
        </r>
      </text>
    </comment>
    <comment ref="I395" authorId="79"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t>
        </r>
      </text>
    </comment>
    <comment ref="I397" authorId="8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 SAB</t>
        </r>
      </text>
    </comment>
    <comment ref="I399" authorId="8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100%</t>
        </r>
      </text>
    </comment>
    <comment ref="I401" authorId="8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 SAB</t>
        </r>
      </text>
    </comment>
    <comment ref="I403" authorId="8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 SAB</t>
        </r>
      </text>
    </comment>
    <comment ref="I408" authorId="8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 SAB</t>
        </r>
      </text>
    </comment>
    <comment ref="I410" authorId="8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t>
        </r>
      </text>
    </comment>
    <comment ref="I412" authorId="86"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 SAB</t>
        </r>
      </text>
    </comment>
    <comment ref="I416" authorId="87"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t>
        </r>
      </text>
    </comment>
    <comment ref="I420" authorId="88"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 SAB</t>
        </r>
      </text>
    </comment>
    <comment ref="I422" authorId="89"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 SAB</t>
        </r>
      </text>
    </comment>
    <comment ref="I426" authorId="9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t>
        </r>
      </text>
    </comment>
    <comment ref="I428" authorId="9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t>
        </r>
      </text>
    </comment>
    <comment ref="I430" authorId="9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100%</t>
        </r>
      </text>
    </comment>
    <comment ref="I432" authorId="9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 SAB</t>
        </r>
      </text>
    </comment>
    <comment ref="I435" authorId="9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 SAB</t>
        </r>
      </text>
    </comment>
    <comment ref="I439" authorId="9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 SAB</t>
        </r>
      </text>
    </comment>
    <comment ref="I441" authorId="96"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 SAB</t>
        </r>
      </text>
    </comment>
    <comment ref="I445" authorId="97"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 SAB</t>
        </r>
      </text>
    </comment>
    <comment ref="I460" authorId="98"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100%</t>
        </r>
      </text>
    </comment>
    <comment ref="I468" authorId="99"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25% sab y 25% don</t>
        </r>
      </text>
    </comment>
    <comment ref="I470" authorId="10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 SAB</t>
        </r>
      </text>
    </comment>
    <comment ref="I472" authorId="10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100%</t>
        </r>
      </text>
    </comment>
    <comment ref="I474" authorId="10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100%</t>
        </r>
      </text>
    </comment>
  </commentList>
</comments>
</file>

<file path=xl/sharedStrings.xml><?xml version="1.0" encoding="utf-8"?>
<sst xmlns="http://schemas.openxmlformats.org/spreadsheetml/2006/main" count="4967" uniqueCount="1052">
  <si>
    <t>DESCUENTO PROMEDIO</t>
  </si>
  <si>
    <t>N°</t>
  </si>
  <si>
    <t>CIUDAD</t>
  </si>
  <si>
    <t>MEDIO</t>
  </si>
  <si>
    <t>TOTAL</t>
  </si>
  <si>
    <t>TARIFA NEGOCIADA</t>
  </si>
  <si>
    <t>TOTAL TARIFA NEGOCIADA</t>
  </si>
  <si>
    <t>HOME</t>
  </si>
  <si>
    <t>DERECHOS</t>
  </si>
  <si>
    <t>COSTO PROMEDIO X CUÑA LOCAL</t>
  </si>
  <si>
    <t>EMISORA</t>
  </si>
  <si>
    <t>HORARIO</t>
  </si>
  <si>
    <t>TIPO DE 
COMPRA</t>
  </si>
  <si>
    <t>PROGRAMA</t>
  </si>
  <si>
    <t>SEG</t>
  </si>
  <si>
    <t>X</t>
  </si>
  <si>
    <t>J</t>
  </si>
  <si>
    <t>V</t>
  </si>
  <si>
    <t>S</t>
  </si>
  <si>
    <t>D</t>
  </si>
  <si>
    <t>L</t>
  </si>
  <si>
    <t>M</t>
  </si>
  <si>
    <t xml:space="preserve">TARIFA 
PUBLICADA </t>
  </si>
  <si>
    <t>%DSCT
 MEDIO</t>
  </si>
  <si>
    <t>TOTAL TARIFA PUBLICADA</t>
  </si>
  <si>
    <t>CUÑAS</t>
  </si>
  <si>
    <t>VIVI TEDEZ</t>
  </si>
  <si>
    <t>07:00-19:00</t>
  </si>
  <si>
    <t>ROTATIVO</t>
  </si>
  <si>
    <t xml:space="preserve">ROTATIVO </t>
  </si>
  <si>
    <t>ESPECIFICO</t>
  </si>
  <si>
    <t>PRESENTA</t>
  </si>
  <si>
    <t>MENCIÓN</t>
  </si>
  <si>
    <t>DESPIDE</t>
  </si>
  <si>
    <t xml:space="preserve"> CUÑA</t>
  </si>
  <si>
    <t xml:space="preserve">TOTAL RADIO </t>
  </si>
  <si>
    <t>DERECHOS ADICIONALES</t>
  </si>
  <si>
    <t>LOJA</t>
  </si>
  <si>
    <t>PICHINCHA</t>
  </si>
  <si>
    <t>PAUTA DE RADIO LOCAL - REGIONAL</t>
  </si>
  <si>
    <t>*</t>
  </si>
  <si>
    <t>DAVID YEPEZ</t>
  </si>
  <si>
    <t>PATY GUTIERREZ</t>
  </si>
  <si>
    <t>08:00-10:30</t>
  </si>
  <si>
    <t>SHIRLEY NAREA</t>
  </si>
  <si>
    <t>MARLENE</t>
  </si>
  <si>
    <t>MALLURY</t>
  </si>
  <si>
    <t>CECILIA CARDENAS</t>
  </si>
  <si>
    <t>MANABÍ</t>
  </si>
  <si>
    <t>MODELO</t>
  </si>
  <si>
    <t>MAREJADA</t>
  </si>
  <si>
    <t>SON DE MANTA</t>
  </si>
  <si>
    <t>ALFARO</t>
  </si>
  <si>
    <t>VERO EGUEZ</t>
  </si>
  <si>
    <t>CENTRO UIO</t>
  </si>
  <si>
    <t xml:space="preserve">CANELA
 QUITO </t>
  </si>
  <si>
    <t>AMERICA 
UIO</t>
  </si>
  <si>
    <t>JOYA STEREO</t>
  </si>
  <si>
    <t>MARIANA GUIJARRO</t>
  </si>
  <si>
    <t>PROVINCIA</t>
  </si>
  <si>
    <r>
      <t xml:space="preserve">CLIENTE: </t>
    </r>
    <r>
      <rPr>
        <sz val="20"/>
        <color theme="1"/>
        <rFont val="Calibri"/>
        <family val="2"/>
        <scheme val="minor"/>
      </rPr>
      <t>INSTITUTO NACIONAL DE ESTADÍSTICAS Y CENSOS</t>
    </r>
  </si>
  <si>
    <t>06:00 - 09:00</t>
  </si>
  <si>
    <t>SEMANA 1</t>
  </si>
  <si>
    <t>SEMANA 2</t>
  </si>
  <si>
    <t>SEMANA 3</t>
  </si>
  <si>
    <t>TARIFA 
NEG</t>
  </si>
  <si>
    <t>FLOW DE INVERSIÓN 2019</t>
  </si>
  <si>
    <t>SEM1</t>
  </si>
  <si>
    <t>SEM 2</t>
  </si>
  <si>
    <t>SEM 3</t>
  </si>
  <si>
    <t>SEM 4</t>
  </si>
  <si>
    <t>SEM 1</t>
  </si>
  <si>
    <t>PRESENCIA</t>
  </si>
  <si>
    <t>IMPACTOS</t>
  </si>
  <si>
    <t>INVERSIÓN</t>
  </si>
  <si>
    <t>CHIMBORAZO</t>
  </si>
  <si>
    <t>ESMERALDAS</t>
  </si>
  <si>
    <t>AZUAY</t>
  </si>
  <si>
    <t>TUNGURAHUA</t>
  </si>
  <si>
    <t>EL ORO</t>
  </si>
  <si>
    <t>LOS RIOS</t>
  </si>
  <si>
    <t>NAPO</t>
  </si>
  <si>
    <t>ORELLANA</t>
  </si>
  <si>
    <t>PASTAZA</t>
  </si>
  <si>
    <t>GALÁPAGOS</t>
  </si>
  <si>
    <t>ECUASUR</t>
  </si>
  <si>
    <t>AGOSTO</t>
  </si>
  <si>
    <t>OCTUBRE</t>
  </si>
  <si>
    <t>NOVIEMBRE</t>
  </si>
  <si>
    <t>DICIEMBRE</t>
  </si>
  <si>
    <t>SONOONDA</t>
  </si>
  <si>
    <t>LUZ Y VIDA</t>
  </si>
  <si>
    <t>SILVITA</t>
  </si>
  <si>
    <t>MACH
DEPORTES</t>
  </si>
  <si>
    <t>19:30 - 20:30</t>
  </si>
  <si>
    <t>MARTHA PAZMIÑO</t>
  </si>
  <si>
    <t>SILVANA ARBOLEDA</t>
  </si>
  <si>
    <t>BAHIA 
STEREO</t>
  </si>
  <si>
    <t>TRICOLOR</t>
  </si>
  <si>
    <t>RADIO SOL</t>
  </si>
  <si>
    <t>AMIGA</t>
  </si>
  <si>
    <t>SUCESOS</t>
  </si>
  <si>
    <t>PODER</t>
  </si>
  <si>
    <t>SULTANA</t>
  </si>
  <si>
    <t>KPIS</t>
  </si>
  <si>
    <t>AUDIENCIA</t>
  </si>
  <si>
    <t>ALCANCE</t>
  </si>
  <si>
    <t>GUAYAS</t>
  </si>
  <si>
    <t>LA TUYA</t>
  </si>
  <si>
    <t>06:00-12:00</t>
  </si>
  <si>
    <t>LA OTRA
 GUAYAS</t>
  </si>
  <si>
    <t>05:00-09:00</t>
  </si>
  <si>
    <t>EDGAR ORELLANA</t>
  </si>
  <si>
    <t>ANTENA 3</t>
  </si>
  <si>
    <t>08:00-12:00</t>
  </si>
  <si>
    <t>LA REDONDA
 GUAYAS</t>
  </si>
  <si>
    <t>08:00-10:00</t>
  </si>
  <si>
    <t>MAGUS VITERI</t>
  </si>
  <si>
    <t>RUMBA 
NETWORK</t>
  </si>
  <si>
    <t>06:00-09:00</t>
  </si>
  <si>
    <t>FABU</t>
  </si>
  <si>
    <t>06:00-9:00</t>
  </si>
  <si>
    <t>TANGUI MARGARITA</t>
  </si>
  <si>
    <t>ESTRELLA</t>
  </si>
  <si>
    <t>09:00 - 13:00</t>
  </si>
  <si>
    <t>JUDDY DARQUEA</t>
  </si>
  <si>
    <t>ONDA
 POSITIVA</t>
  </si>
  <si>
    <t>MARIA SOL ALARCON</t>
  </si>
  <si>
    <t>RADIO FUEGO</t>
  </si>
  <si>
    <t>09:00-10:00</t>
  </si>
  <si>
    <t>MONI ARROYO</t>
  </si>
  <si>
    <t>ROMANCE 
STEREO</t>
  </si>
  <si>
    <t>LEONOR CAMPAÑA</t>
  </si>
  <si>
    <t>11 Q</t>
  </si>
  <si>
    <t xml:space="preserve">JONATHAN </t>
  </si>
  <si>
    <t>FOREVER</t>
  </si>
  <si>
    <t>RADIO
 UNIVERSAL</t>
  </si>
  <si>
    <t>PUNTO ROJO</t>
  </si>
  <si>
    <t>PAOLA BARROS (paolabarros@radioatalaya.net)</t>
  </si>
  <si>
    <t>ATALAYA</t>
  </si>
  <si>
    <t xml:space="preserve">CANELA
 GUAYAQUIL </t>
  </si>
  <si>
    <t>09:00-12:00</t>
  </si>
  <si>
    <t>SONIDO X</t>
  </si>
  <si>
    <t>ANGELICA RIVAS (radcristalsa@hotmail.com)</t>
  </si>
  <si>
    <t>CRISTAL</t>
  </si>
  <si>
    <t>ADRIANA ALMEIDA</t>
  </si>
  <si>
    <t>MORENA</t>
  </si>
  <si>
    <t>GISELLA</t>
  </si>
  <si>
    <t>DISNEY</t>
  </si>
  <si>
    <t>SANDRA CHIQUITO</t>
  </si>
  <si>
    <t>ELITE</t>
  </si>
  <si>
    <t>06:30 - 10:00</t>
  </si>
  <si>
    <t>EDGAR PUERTA</t>
  </si>
  <si>
    <t>CITY</t>
  </si>
  <si>
    <t>7:00 - 12:30</t>
  </si>
  <si>
    <t>AMERICA 
GYQ</t>
  </si>
  <si>
    <t>SANTA ELENA</t>
  </si>
  <si>
    <t>FRAGATA</t>
  </si>
  <si>
    <t>BRISA AZUL</t>
  </si>
  <si>
    <t>LA CHOLA</t>
  </si>
  <si>
    <t>RECORD</t>
  </si>
  <si>
    <t>LA VOZ DE
 LA PENINSULA</t>
  </si>
  <si>
    <t>NAUTICA</t>
  </si>
  <si>
    <t>SOL Y MAR</t>
  </si>
  <si>
    <t>POLANCO STEREO</t>
  </si>
  <si>
    <t>NANCY</t>
  </si>
  <si>
    <t>VOZ DE SU AMIGO</t>
  </si>
  <si>
    <t>PABLO PROAÑO</t>
  </si>
  <si>
    <t>STEREO YUMBO</t>
  </si>
  <si>
    <t>RADIO UNION</t>
  </si>
  <si>
    <t>GINA VILLAGOMEZ ginavh@hotmail.com</t>
  </si>
  <si>
    <t>STEREO 
QUININDE</t>
  </si>
  <si>
    <t>MAGIA
 SATELITAL</t>
  </si>
  <si>
    <t>x</t>
  </si>
  <si>
    <t>GABRIEL VENEGAS (radiocentralcandela95.9fm@gmail.com)</t>
  </si>
  <si>
    <t>CENTRAL STEREO</t>
  </si>
  <si>
    <t>STEREO
 BUENA FE</t>
  </si>
  <si>
    <t>RADIO 
LA NOTICIA</t>
  </si>
  <si>
    <t>FLUMINENSE</t>
  </si>
  <si>
    <t>RADIO VIVA</t>
  </si>
  <si>
    <t>ALVARO ERIZALDE (radiotvparis@yahoo.es)</t>
  </si>
  <si>
    <t>RADIO PARIS</t>
  </si>
  <si>
    <t xml:space="preserve">MONICA MONTIEL </t>
  </si>
  <si>
    <t>RADIO LIBRE</t>
  </si>
  <si>
    <t>ONDAS
 QUEVEDEÑAS</t>
  </si>
  <si>
    <t xml:space="preserve">RVT
 SATELITAL </t>
  </si>
  <si>
    <t>GABRIELA TACLE</t>
  </si>
  <si>
    <t>SCANDALO</t>
  </si>
  <si>
    <t>RNC</t>
  </si>
  <si>
    <t>FARRA</t>
  </si>
  <si>
    <t>JOHANA JARAMILLO</t>
  </si>
  <si>
    <t>COSTAMAR</t>
  </si>
  <si>
    <t>MARCIA ANDRADE</t>
  </si>
  <si>
    <t xml:space="preserve">RADIO
 90.9 FM </t>
  </si>
  <si>
    <t>MARIO CEDEÑO (radiorocafuertefm@gmail.com)</t>
  </si>
  <si>
    <t>ROCAFUERTE</t>
  </si>
  <si>
    <t>LA UNION</t>
  </si>
  <si>
    <t>LA OTRA
 QUITO</t>
  </si>
  <si>
    <t>05:00-08:00</t>
  </si>
  <si>
    <t>CRIS VACAS</t>
  </si>
  <si>
    <t>LATINA</t>
  </si>
  <si>
    <t>06:00 - 08:00</t>
  </si>
  <si>
    <t>NATALIA</t>
  </si>
  <si>
    <t>RUMBERA</t>
  </si>
  <si>
    <t>ALEX BRAVO</t>
  </si>
  <si>
    <t>FM MUNDO</t>
  </si>
  <si>
    <t>ANDRE BOADA</t>
  </si>
  <si>
    <t xml:space="preserve">COBERTURA PLUS </t>
  </si>
  <si>
    <t>07:00-09:00</t>
  </si>
  <si>
    <t>JORGE AYALA</t>
  </si>
  <si>
    <t>HOT 106</t>
  </si>
  <si>
    <t>08:30 - 10:30</t>
  </si>
  <si>
    <t>LUCIA PEÑAFIEL</t>
  </si>
  <si>
    <t>LA RED</t>
  </si>
  <si>
    <t>08:00 - 09:00</t>
  </si>
  <si>
    <t>UNICA</t>
  </si>
  <si>
    <t>PAOLA REINA</t>
  </si>
  <si>
    <t>GITANA</t>
  </si>
  <si>
    <t>PILAR TARRE</t>
  </si>
  <si>
    <t>LA REDONDA
 QUITO</t>
  </si>
  <si>
    <t>14:00-16:00</t>
  </si>
  <si>
    <t>QUITO</t>
  </si>
  <si>
    <t>DIEGO JARRIN</t>
  </si>
  <si>
    <t>POSITIVA</t>
  </si>
  <si>
    <t>MARAÑON</t>
  </si>
  <si>
    <t>ERES</t>
  </si>
  <si>
    <t>K1</t>
  </si>
  <si>
    <t>ELSITA</t>
  </si>
  <si>
    <t>96.1 
LA VOZ DEL PAIS</t>
  </si>
  <si>
    <t>JORGE PIEDRA</t>
  </si>
  <si>
    <t>TOMEBAMBA</t>
  </si>
  <si>
    <t>ACTIVA</t>
  </si>
  <si>
    <t>MAGGICA</t>
  </si>
  <si>
    <t>W RADIO</t>
  </si>
  <si>
    <t>ANTENA 1</t>
  </si>
  <si>
    <t>COMPLICE</t>
  </si>
  <si>
    <t xml:space="preserve">MAGALI ROMERO </t>
  </si>
  <si>
    <t xml:space="preserve">EXCELENCIA 
RADIO FM </t>
  </si>
  <si>
    <t>KLEVER PINOS</t>
  </si>
  <si>
    <t>CUENCA</t>
  </si>
  <si>
    <t>ANGEL ORDOÑES</t>
  </si>
  <si>
    <t>PANAMERICANA</t>
  </si>
  <si>
    <t>LA VOZ
 DEL RIO TARQUI</t>
  </si>
  <si>
    <t>ANTENA SUR</t>
  </si>
  <si>
    <t>GUIDO CARDOSO</t>
  </si>
  <si>
    <t>COSMOS</t>
  </si>
  <si>
    <t>ANA ABRIL</t>
  </si>
  <si>
    <t>SUPER 949</t>
  </si>
  <si>
    <t>MARTHA CARRERA</t>
  </si>
  <si>
    <t>ATENAS</t>
  </si>
  <si>
    <t>YUNGUILLA</t>
  </si>
  <si>
    <t>KLEVER RIVERA (kleverrivera@hotmail.com)</t>
  </si>
  <si>
    <t>FARRA STACION</t>
  </si>
  <si>
    <t>ARACELLY FUENTES</t>
  </si>
  <si>
    <t>ONDAS 
AZUAYAS</t>
  </si>
  <si>
    <t>SPLENDID</t>
  </si>
  <si>
    <t>JORGE MAURAT</t>
  </si>
  <si>
    <t>SANTIAGO</t>
  </si>
  <si>
    <t>RADIO VISION</t>
  </si>
  <si>
    <t>BANDIDA</t>
  </si>
  <si>
    <t>LIDER</t>
  </si>
  <si>
    <t>ALEGRIA</t>
  </si>
  <si>
    <t xml:space="preserve">CENTRO </t>
  </si>
  <si>
    <t>CARACOL</t>
  </si>
  <si>
    <t>CALIDAD</t>
  </si>
  <si>
    <t>BLANCA SALAZAR</t>
  </si>
  <si>
    <t>COLOSAL</t>
  </si>
  <si>
    <t>STEREO
 FIESTA</t>
  </si>
  <si>
    <t>ROSARIO VELASTEGUI</t>
  </si>
  <si>
    <t>RADIO 
CONTINENTAL</t>
  </si>
  <si>
    <t>GEOVANI RODRIGUEZ (turbo93.3ambato@gmail.com)</t>
  </si>
  <si>
    <t>TURBO</t>
  </si>
  <si>
    <t>MELODIA</t>
  </si>
  <si>
    <t>AMOR</t>
  </si>
  <si>
    <t>ROMANCE</t>
  </si>
  <si>
    <t>RUMBA</t>
  </si>
  <si>
    <t>IMBABURA</t>
  </si>
  <si>
    <t>AMERICA
 IBARRA</t>
  </si>
  <si>
    <t>ARTHUR</t>
  </si>
  <si>
    <t>EXA</t>
  </si>
  <si>
    <t>RADIO 
MAS FM</t>
  </si>
  <si>
    <t>VOCU</t>
  </si>
  <si>
    <t>MAGICA</t>
  </si>
  <si>
    <t>ALBORADA</t>
  </si>
  <si>
    <t>POPULAR</t>
  </si>
  <si>
    <t>LOS LAGOS</t>
  </si>
  <si>
    <t>SATELITE</t>
  </si>
  <si>
    <t>COTOPAXI</t>
  </si>
  <si>
    <t>COLOR 
STEREO</t>
  </si>
  <si>
    <t>GUIDO DEL TORO</t>
  </si>
  <si>
    <t xml:space="preserve">RADIO ELITE FM </t>
  </si>
  <si>
    <t>JORGE WACHAMIN</t>
  </si>
  <si>
    <t xml:space="preserve">ESTEREO
 SAN MIGUEL </t>
  </si>
  <si>
    <t>HECTOR GARCÍA</t>
  </si>
  <si>
    <t>HECHIZO</t>
  </si>
  <si>
    <t>PAULINA RAMOS (radiobrisa95.3@hotmail.com)</t>
  </si>
  <si>
    <t>BRISA</t>
  </si>
  <si>
    <t>NUEVOS
 HORIZONTES</t>
  </si>
  <si>
    <t>KERLY OÑA (radionovedades@hotmail.com)</t>
  </si>
  <si>
    <t>NOVEDADES</t>
  </si>
  <si>
    <t>KOKODRILO</t>
  </si>
  <si>
    <t>HECHICERA</t>
  </si>
  <si>
    <t>BOQUERON</t>
  </si>
  <si>
    <t>CORPORACION</t>
  </si>
  <si>
    <t>RADIO MIX</t>
  </si>
  <si>
    <t>VILCABAMBA
 ESTEREO</t>
  </si>
  <si>
    <t>VICTOR CAMPOVERDE</t>
  </si>
  <si>
    <t>STEREO EL CISNE</t>
  </si>
  <si>
    <t>MATOVELLE</t>
  </si>
  <si>
    <t>VINICIO BASANTES</t>
  </si>
  <si>
    <t>FANTASTICA</t>
  </si>
  <si>
    <t>mallury</t>
  </si>
  <si>
    <t>RIO</t>
  </si>
  <si>
    <t xml:space="preserve">RADIO
 PUNTUAL </t>
  </si>
  <si>
    <t>RADIO 
MUNDIAL</t>
  </si>
  <si>
    <t>GALO SILVA</t>
  </si>
  <si>
    <t>SUPER STEREO</t>
  </si>
  <si>
    <t>FUTURA</t>
  </si>
  <si>
    <t>PRIMAVERA 
STEREO</t>
  </si>
  <si>
    <t xml:space="preserve">FABIAN PINO </t>
  </si>
  <si>
    <t>STEREO FAMILIAR</t>
  </si>
  <si>
    <t>RIOBAMBA 
STEREO</t>
  </si>
  <si>
    <t>STO. DOMINGO</t>
  </si>
  <si>
    <t>FESTIVAL</t>
  </si>
  <si>
    <t>RADIO LASER</t>
  </si>
  <si>
    <t>FLAMA</t>
  </si>
  <si>
    <t>MACARENA</t>
  </si>
  <si>
    <t>MEGA ESTACION</t>
  </si>
  <si>
    <t>STEREO 
COLORADO</t>
  </si>
  <si>
    <t>ESTUDIO 90.9FM</t>
  </si>
  <si>
    <t>BOLIVAR</t>
  </si>
  <si>
    <t>SONORITMO</t>
  </si>
  <si>
    <t>MATIAVI</t>
  </si>
  <si>
    <t>STEREO 
SATELITAL</t>
  </si>
  <si>
    <t>MUNDO FM
 STEREO</t>
  </si>
  <si>
    <t>RADIO RAICES</t>
  </si>
  <si>
    <t>DOUGLAS ALDAZ (stereosanluis@hotmail.com)</t>
  </si>
  <si>
    <t>STEREO SAN LUIS</t>
  </si>
  <si>
    <t>RADIO IMPACTO</t>
  </si>
  <si>
    <t>CAÑAR</t>
  </si>
  <si>
    <t>SUPER S</t>
  </si>
  <si>
    <t>SANTA MARIA</t>
  </si>
  <si>
    <t>JP RADIO</t>
  </si>
  <si>
    <t>MARTHA ZEAS 'miguel_zhindon@yahoo.es'</t>
  </si>
  <si>
    <t>BIBLIAN STEREO</t>
  </si>
  <si>
    <t>JUAN CARLOS MUÑOZ</t>
  </si>
  <si>
    <t>GENESIS</t>
  </si>
  <si>
    <t>MORONA SANTIAGO</t>
  </si>
  <si>
    <t>MIRIAM MOROCHO</t>
  </si>
  <si>
    <t>RADIO MORONA</t>
  </si>
  <si>
    <t>CENEPA FM</t>
  </si>
  <si>
    <t>SENTIMIENTOS</t>
  </si>
  <si>
    <t>OLIMPICA FM</t>
  </si>
  <si>
    <t xml:space="preserve">CANAL JUVENIL </t>
  </si>
  <si>
    <t>RVT</t>
  </si>
  <si>
    <t>LA VOZ DEL NAPO</t>
  </si>
  <si>
    <t>STEREO IDEAL</t>
  </si>
  <si>
    <t>RADIO
 ARCO IRIS</t>
  </si>
  <si>
    <t>ENRIQUE ESPINOSA (radiooriental@hotmail.com)</t>
  </si>
  <si>
    <t>ORIENTAL 
FM STEREO</t>
  </si>
  <si>
    <t>CANELA TENA</t>
  </si>
  <si>
    <t>OLIMPICA TENA</t>
  </si>
  <si>
    <t>ZAMORA</t>
  </si>
  <si>
    <t>AMAZONAS</t>
  </si>
  <si>
    <t>INTEGRACION</t>
  </si>
  <si>
    <t>VICENTE GUALÁN (laserestereo@gmail.com)</t>
  </si>
  <si>
    <t>LASER ESTEREO</t>
  </si>
  <si>
    <t>NINA</t>
  </si>
  <si>
    <t>JAVIER SALINAS (mokawafm@gmail.com)</t>
  </si>
  <si>
    <t>RADIO MOKAWA</t>
  </si>
  <si>
    <t xml:space="preserve">OLIMPICA </t>
  </si>
  <si>
    <t>SUPER
 TROPICANA</t>
  </si>
  <si>
    <t>PATRICIA CUEVA</t>
  </si>
  <si>
    <t xml:space="preserve">RADIO PUYO </t>
  </si>
  <si>
    <t>SUCUMBIOS</t>
  </si>
  <si>
    <t>SEDUCCION</t>
  </si>
  <si>
    <t>OLIMPICA
 STEREO</t>
  </si>
  <si>
    <t>RADIO
 CUYABENO</t>
  </si>
  <si>
    <t>RADIO
 SUCUMBIOS</t>
  </si>
  <si>
    <t>STEREO
 DEL CISNE</t>
  </si>
  <si>
    <t>STEREO
ECUADOR</t>
  </si>
  <si>
    <t>GALAPAGOS</t>
  </si>
  <si>
    <t>ANTENA 9</t>
  </si>
  <si>
    <t>RADIO 
ENCANTADA</t>
  </si>
  <si>
    <t>ONDA SUR</t>
  </si>
  <si>
    <t>SUPERIOR EL ORO</t>
  </si>
  <si>
    <t>MACHALA FM</t>
  </si>
  <si>
    <t>OVACION</t>
  </si>
  <si>
    <t>IMPACTO</t>
  </si>
  <si>
    <t>LLUVIA</t>
  </si>
  <si>
    <t xml:space="preserve">SILVIO PINOS radiosupersol_fm@yahoo.es </t>
  </si>
  <si>
    <t>SUPERSOL</t>
  </si>
  <si>
    <t>HUMBERTO VILLAMAGUA</t>
  </si>
  <si>
    <t>INFINITO</t>
  </si>
  <si>
    <t>CARCHI</t>
  </si>
  <si>
    <t>AMERICA
 TULCAN</t>
  </si>
  <si>
    <t xml:space="preserve">RADIO TULCAN </t>
  </si>
  <si>
    <t>MASTER</t>
  </si>
  <si>
    <t>COMPRA CORAPE</t>
  </si>
  <si>
    <t>FERNANDA</t>
  </si>
  <si>
    <t>CATOLICA</t>
  </si>
  <si>
    <t>06:30 - 07:30</t>
  </si>
  <si>
    <t>NOTICIERO ECUADOR EN CONTACTO</t>
  </si>
  <si>
    <t>18:00 - 19:00</t>
  </si>
  <si>
    <t>ERPE</t>
  </si>
  <si>
    <t>LA VOZ DE GUAMOTE</t>
  </si>
  <si>
    <t>ANTENA LIBRE</t>
  </si>
  <si>
    <t>LA VOZ DE LA FRONTERA</t>
  </si>
  <si>
    <t>ILUMAN</t>
  </si>
  <si>
    <t>INTAG</t>
  </si>
  <si>
    <t>PUYO</t>
  </si>
  <si>
    <t>LA PAZ</t>
  </si>
  <si>
    <t>SALINERITO</t>
  </si>
  <si>
    <t>RUNACUNAPAC YACHANA</t>
  </si>
  <si>
    <t>LA VOZ DE
 INGAPIRCA</t>
  </si>
  <si>
    <t>CASA DE 
LA CULTURA</t>
  </si>
  <si>
    <t>STEREO 
LATACUNGA</t>
  </si>
  <si>
    <t>LA VOZ 
DE UPANO</t>
  </si>
  <si>
    <t>SANTA CRUZ</t>
  </si>
  <si>
    <t>MANABI</t>
  </si>
  <si>
    <t>ZAMORA CHINCHIPE</t>
  </si>
  <si>
    <t>LA VOZ DE ZAMORA</t>
  </si>
  <si>
    <t>CANTÓN</t>
  </si>
  <si>
    <t>CONTACTO</t>
  </si>
  <si>
    <r>
      <rPr>
        <b/>
        <sz val="16"/>
        <color theme="1"/>
        <rFont val="Calibri"/>
        <family val="2"/>
        <scheme val="minor"/>
      </rPr>
      <t xml:space="preserve">Provincia del Guayas: </t>
    </r>
    <r>
      <rPr>
        <sz val="16"/>
        <color theme="1"/>
        <rFont val="Calibri"/>
        <family val="2"/>
        <scheme val="minor"/>
      </rPr>
      <t xml:space="preserve">Daule – Duran – Guayaquil – Lomas de Sargentillo – Milagro – Nobol – Salitre (Urbina Jado)- Samborondón – San Jacinto de Yaguachi – La libertad – Salinas – Santa Elena. </t>
    </r>
  </si>
  <si>
    <r>
      <rPr>
        <b/>
        <sz val="16"/>
        <color theme="1"/>
        <rFont val="Calibri"/>
        <family val="2"/>
        <scheme val="minor"/>
      </rPr>
      <t xml:space="preserve">Provincia del Guayas: </t>
    </r>
    <r>
      <rPr>
        <sz val="16"/>
        <color theme="1"/>
        <rFont val="Calibri"/>
        <family val="2"/>
        <scheme val="minor"/>
      </rPr>
      <t>Tulcán, Machala, Santa Elena, La Libertad, Salinas, Esmeraldas, Sto. Domingo de los Tsáchilas, Nueva Loja, y el Oriente (Pto. Fco. de Orellana)</t>
    </r>
  </si>
  <si>
    <r>
      <rPr>
        <b/>
        <sz val="16"/>
        <color theme="1"/>
        <rFont val="Calibri"/>
        <family val="2"/>
        <scheme val="minor"/>
      </rPr>
      <t>Provincia del Guayas:</t>
    </r>
    <r>
      <rPr>
        <sz val="16"/>
        <color theme="1"/>
        <rFont val="Calibri"/>
        <family val="2"/>
        <scheme val="minor"/>
      </rPr>
      <t xml:space="preserve"> Guayaquil, Duale, Durán, Samborondón y Milagros.</t>
    </r>
  </si>
  <si>
    <r>
      <rPr>
        <b/>
        <sz val="16"/>
        <color theme="1"/>
        <rFont val="Calibri"/>
        <family val="2"/>
        <scheme val="minor"/>
      </rPr>
      <t xml:space="preserve">Provincia del Guayas: </t>
    </r>
    <r>
      <rPr>
        <sz val="16"/>
        <color theme="1"/>
        <rFont val="Calibri"/>
        <family val="2"/>
        <scheme val="minor"/>
      </rPr>
      <t>Guayaquil, Alfredo Baquerizo Moreno, Balao, Balzar, Colimes, Daule, Durán, El Empalme, El Triunfo, General Antonio Elizalde, Isidro Ayora, Lomas de Sargentillo, Marcelino Maridueña, Milagro, Naranjal, Naranjito, Nobol, Palestina, Pedro Carbo, Playas, Salitre, Samborondón, Santa Lucía, Simón Bolívar y Yaguachi.</t>
    </r>
    <r>
      <rPr>
        <b/>
        <sz val="16"/>
        <color theme="1"/>
        <rFont val="Calibri"/>
        <family val="2"/>
        <scheme val="minor"/>
      </rPr>
      <t xml:space="preserve"> Península de Santa Elena: </t>
    </r>
    <r>
      <rPr>
        <sz val="16"/>
        <color theme="1"/>
        <rFont val="Calibri"/>
        <family val="2"/>
        <scheme val="minor"/>
      </rPr>
      <t xml:space="preserve">Santa Elena, La Libertad y Salinas. </t>
    </r>
  </si>
  <si>
    <r>
      <rPr>
        <b/>
        <sz val="16"/>
        <color theme="1"/>
        <rFont val="Calibri"/>
        <family val="2"/>
        <scheme val="minor"/>
      </rPr>
      <t>Provincia del Guayas:</t>
    </r>
    <r>
      <rPr>
        <sz val="16"/>
        <color theme="1"/>
        <rFont val="Calibri"/>
        <family val="2"/>
        <scheme val="minor"/>
      </rPr>
      <t xml:space="preserve"> Guayaquil, Durán, Daule, Lomas de Sargentillo, Yaguachi, Samborondón, Salitre, Nobol, Milagro, Playas Villamil, Naranjal, Bucay, Pedro Carbo, Puerto Inca, Balzar, El Triunfo, Marcelino Maridueña, Simón Bolívar</t>
    </r>
  </si>
  <si>
    <r>
      <rPr>
        <b/>
        <sz val="16"/>
        <color theme="1"/>
        <rFont val="Calibri"/>
        <family val="2"/>
        <scheme val="minor"/>
      </rPr>
      <t>Provincia del Guayas:</t>
    </r>
    <r>
      <rPr>
        <sz val="16"/>
        <color theme="1"/>
        <rFont val="Calibri"/>
        <family val="2"/>
        <scheme val="minor"/>
      </rPr>
      <t xml:space="preserve"> Daule – Duran – Guayaquil – Lomas de Sargentillo – Milagro – Nobol – Salitre ( Urbina Jado) Samborondón – San Jacinto de Yaguachi.</t>
    </r>
  </si>
  <si>
    <r>
      <rPr>
        <b/>
        <sz val="16"/>
        <color theme="1"/>
        <rFont val="Calibri"/>
        <family val="2"/>
        <scheme val="minor"/>
      </rPr>
      <t>Provincia del Guayas:</t>
    </r>
    <r>
      <rPr>
        <sz val="16"/>
        <color theme="1"/>
        <rFont val="Calibri"/>
        <family val="2"/>
        <scheme val="minor"/>
      </rPr>
      <t xml:space="preserve"> Guayaquil, Alfredo Baquerizo Moreno, Balao, Balzar, Colimes, Daule, Durán, El Empalme, El Triunfo, General Antonio Elizalde, Isidro Ayora, Lomas de Sargentillo, Marcelino Maridueña, Milagro, Naranjal, Naranjito, Nobol, Palestina, Pedro Carbo, Playas, Salitre, Samborondón, Santa Lucía, Simón Bolívar y Yaguachi.</t>
    </r>
  </si>
  <si>
    <r>
      <rPr>
        <b/>
        <sz val="16"/>
        <color theme="1"/>
        <rFont val="Calibri"/>
        <family val="2"/>
        <scheme val="minor"/>
      </rPr>
      <t xml:space="preserve">Provincia del Guayas: </t>
    </r>
    <r>
      <rPr>
        <sz val="16"/>
        <color theme="1"/>
        <rFont val="Calibri"/>
        <family val="2"/>
        <scheme val="minor"/>
      </rPr>
      <t>Guayaquil, Alfredo Baquerizo Moreno, Balao, Balzar, Colimes, Daule, Durán, El Empalme, El Triunfo, General Antonio Elizalde, Isidro Ayora, Lomas de Sargentillo, Marcelino Maridueña, Milagro, Naranjal, Naranjito, Nobol, Palestina, Pedro Carbo, Playas, Salitre, Samborondón, Santa Lucía, Simón Bolívar y Yaguachi.</t>
    </r>
  </si>
  <si>
    <r>
      <rPr>
        <b/>
        <sz val="16"/>
        <color theme="1"/>
        <rFont val="Calibri"/>
        <family val="2"/>
        <scheme val="minor"/>
      </rPr>
      <t xml:space="preserve">Provincia del Guayas: </t>
    </r>
    <r>
      <rPr>
        <sz val="16"/>
        <color theme="1"/>
        <rFont val="Calibri"/>
        <family val="2"/>
        <scheme val="minor"/>
      </rPr>
      <t>Guayaquil, Alfredo Baquerizo Moreno, Balao, Balzar, Colimes, Daule, Durán, El Empalme, El Triunfo, General Antonio Elizalde, Isidro Ayora, Lomas de Sargentillo, Marcelino Maridueña, Milagro, Naranjal, Naranjito, Nobol, Palestina, Pedro Carbo, Playas, Salitre, Samborondón, Santa Lucía, Simón Bolívar y Yaguachi. Los Ríos: Babahoyo, Baba, Buena Fe, Mochache, Montalvo, Palenque, Puebloviejo, Quevedo, Quinsaloma, Urdaneta, Valencia, Ventanas y Vinces</t>
    </r>
    <r>
      <rPr>
        <b/>
        <sz val="16"/>
        <color theme="1"/>
        <rFont val="Calibri"/>
        <family val="2"/>
        <scheme val="minor"/>
      </rPr>
      <t>. Península de Santa Elena:</t>
    </r>
    <r>
      <rPr>
        <sz val="16"/>
        <color theme="1"/>
        <rFont val="Calibri"/>
        <family val="2"/>
        <scheme val="minor"/>
      </rPr>
      <t xml:space="preserve"> Santa Elena, La Libertad y Salinas. </t>
    </r>
  </si>
  <si>
    <r>
      <rPr>
        <b/>
        <sz val="16"/>
        <color theme="1"/>
        <rFont val="Calibri"/>
        <family val="2"/>
        <scheme val="minor"/>
      </rPr>
      <t xml:space="preserve">Provincia del Guayas: </t>
    </r>
    <r>
      <rPr>
        <sz val="16"/>
        <color theme="1"/>
        <rFont val="Calibri"/>
        <family val="2"/>
        <scheme val="minor"/>
      </rPr>
      <t>Durán, San Jacinto, Nobol, Daule, Lomas de Sargentillo, Salitre, Samborondón y Milagro</t>
    </r>
  </si>
  <si>
    <r>
      <rPr>
        <b/>
        <sz val="16"/>
        <color theme="1"/>
        <rFont val="Calibri"/>
        <family val="2"/>
        <scheme val="minor"/>
      </rPr>
      <t xml:space="preserve">Provincia del Guayas: </t>
    </r>
    <r>
      <rPr>
        <sz val="16"/>
        <color theme="1"/>
        <rFont val="Calibri"/>
        <family val="2"/>
        <scheme val="minor"/>
      </rPr>
      <t>Guayaquil. Península de Santa Elena: Santa Elena, La Libertad, Salinas y toda la ruta del Spondylus</t>
    </r>
  </si>
  <si>
    <r>
      <rPr>
        <b/>
        <sz val="16"/>
        <color theme="1"/>
        <rFont val="Calibri"/>
        <family val="2"/>
        <scheme val="minor"/>
      </rPr>
      <t>Provincia del Guayas:</t>
    </r>
    <r>
      <rPr>
        <sz val="16"/>
        <color theme="1"/>
        <rFont val="Calibri"/>
        <family val="2"/>
        <scheme val="minor"/>
      </rPr>
      <t xml:space="preserve"> Daule, Santa Lucia, El Triunfo litoral y agro ecuatoriano. </t>
    </r>
    <r>
      <rPr>
        <b/>
        <sz val="16"/>
        <color theme="1"/>
        <rFont val="Calibri"/>
        <family val="2"/>
        <scheme val="minor"/>
      </rPr>
      <t>Provincia de Loja:</t>
    </r>
    <r>
      <rPr>
        <sz val="16"/>
        <color theme="1"/>
        <rFont val="Calibri"/>
        <family val="2"/>
        <scheme val="minor"/>
      </rPr>
      <t xml:space="preserve"> Loja, Calvas, Catamayo, Celica, Chaguarpamba, Espíndola, Gonzanamá, Macará, Olmedo, Paltas, Pindal, Puyango, Quilanga, Saraguro, Sozoranga y Zapotillo. Provincia de Bolívar: Guaranda, Caluma, Chillanes, Chimbo, Echeandía, Las Naves y San Miguel.</t>
    </r>
  </si>
  <si>
    <r>
      <rPr>
        <b/>
        <sz val="16"/>
        <color theme="1"/>
        <rFont val="Calibri"/>
        <family val="2"/>
        <scheme val="minor"/>
      </rPr>
      <t>Provincia del Guayas:</t>
    </r>
    <r>
      <rPr>
        <sz val="16"/>
        <color theme="1"/>
        <rFont val="Calibri"/>
        <family val="2"/>
        <scheme val="minor"/>
      </rPr>
      <t xml:space="preserve"> Guayaquil, Alfredo Baquerizo Moreno, Balao, Balzar, Colimes, Daule, Durán, El Empalme, El Triunfo, General Antonio Elizalde, Isidro Ayora, Lomas de Sargentillo, Marcelino Maridueña, Milagro, Naranjal, Naranjito, Nobol, Palestina, Pedro Carbo, Playas, Salitre, Samborondón, Santa Lucía, Simón Bolívar y Yaguachi.</t>
    </r>
    <r>
      <rPr>
        <b/>
        <sz val="16"/>
        <color theme="1"/>
        <rFont val="Calibri"/>
        <family val="2"/>
        <scheme val="minor"/>
      </rPr>
      <t xml:space="preserve"> Los Ríos:</t>
    </r>
    <r>
      <rPr>
        <sz val="16"/>
        <color theme="1"/>
        <rFont val="Calibri"/>
        <family val="2"/>
        <scheme val="minor"/>
      </rPr>
      <t xml:space="preserve"> Babahoyo, Baba, Buena Fe, Mochache, Montalvo, Palenque, Puebloviejo, Quevedo, Quinsaloma, Urdaneta, Valencia, Ventanas y Vinces. </t>
    </r>
    <r>
      <rPr>
        <b/>
        <sz val="16"/>
        <color theme="1"/>
        <rFont val="Calibri"/>
        <family val="2"/>
        <scheme val="minor"/>
      </rPr>
      <t>Península de Santa Elena:</t>
    </r>
    <r>
      <rPr>
        <sz val="16"/>
        <color theme="1"/>
        <rFont val="Calibri"/>
        <family val="2"/>
        <scheme val="minor"/>
      </rPr>
      <t xml:space="preserve"> Santa Elena, La Libertad y Salinas. </t>
    </r>
  </si>
  <si>
    <r>
      <rPr>
        <b/>
        <sz val="16"/>
        <color theme="1"/>
        <rFont val="Calibri"/>
        <family val="2"/>
        <scheme val="minor"/>
      </rPr>
      <t>Provincia del Guayas:</t>
    </r>
    <r>
      <rPr>
        <sz val="16"/>
        <color theme="1"/>
        <rFont val="Calibri"/>
        <family val="2"/>
        <scheme val="minor"/>
      </rPr>
      <t xml:space="preserve"> Guayaquil, Alfredo Baquerizo Moreno, Balao, Balzar, Colimes, Daule, Durán, El Empalme, El Triunfo, General Antonio Elizalde, Isidro Ayora, Lomas de Sargentillo, Marcelino Maridueña, Milagro, Naranjal, Naranjito, Nobol, Palestina, Pedro Carbo, Playas, Salitre, Samborondón, Santa Lucía, Simón Bolívar y Yaguachi. </t>
    </r>
    <r>
      <rPr>
        <b/>
        <sz val="16"/>
        <color theme="1"/>
        <rFont val="Calibri"/>
        <family val="2"/>
        <scheme val="minor"/>
      </rPr>
      <t xml:space="preserve">Los Ríos: </t>
    </r>
    <r>
      <rPr>
        <sz val="16"/>
        <color theme="1"/>
        <rFont val="Calibri"/>
        <family val="2"/>
        <scheme val="minor"/>
      </rPr>
      <t>Babahoyo, Baba, Buena Fe, Mochache, Montalvo, Palenque, Puebloviejo, Quevedo, Quinsaloma, Urdaneta, Valencia, Ventanas y Vinces</t>
    </r>
    <r>
      <rPr>
        <b/>
        <sz val="16"/>
        <color theme="1"/>
        <rFont val="Calibri"/>
        <family val="2"/>
        <scheme val="minor"/>
      </rPr>
      <t>.Península de Santa Elena: Santa Elena</t>
    </r>
    <r>
      <rPr>
        <sz val="16"/>
        <color theme="1"/>
        <rFont val="Calibri"/>
        <family val="2"/>
        <scheme val="minor"/>
      </rPr>
      <t xml:space="preserve">, La Libertad y Salinas. Provincia de Manabí: Portoviejo, 24 de Mayo, Bolívar, Chone, El Carmen, Flavio Alfaro, Jama, Jaramijó, Jipijapa, Junín, Manta, Montecristi, Olmedo, Paján, Pedernales, Pichincha, Puerto López, Rocafuerte, San Vicente, Santa Ana, Sucre y Tosagua. </t>
    </r>
    <r>
      <rPr>
        <b/>
        <sz val="16"/>
        <color theme="1"/>
        <rFont val="Calibri"/>
        <family val="2"/>
        <scheme val="minor"/>
      </rPr>
      <t>Provincia de El Oro:</t>
    </r>
    <r>
      <rPr>
        <sz val="16"/>
        <color theme="1"/>
        <rFont val="Calibri"/>
        <family val="2"/>
        <scheme val="minor"/>
      </rPr>
      <t xml:space="preserve"> Machala, Arenillas, Atahualpa, Balsas, Chilla, El Guabo, Huaquillas, Las Lajas, Marcabelí, Pasaje, Piñas, Portovelo, Santa Rosa y Zaruma. </t>
    </r>
    <r>
      <rPr>
        <b/>
        <sz val="16"/>
        <color theme="1"/>
        <rFont val="Calibri"/>
        <family val="2"/>
        <scheme val="minor"/>
      </rPr>
      <t>Provincia del Azuay</t>
    </r>
    <r>
      <rPr>
        <sz val="16"/>
        <color theme="1"/>
        <rFont val="Calibri"/>
        <family val="2"/>
        <scheme val="minor"/>
      </rPr>
      <t>: Cuenca, Camilo Ponce Enríquez, Chordeleg, El Pan, Girón, Guachapala, Gualaceo, Nabón, Oña, Paute, Pucará, San Fernando, Santa Isabel, Sevilla de Oro y Sígsig.</t>
    </r>
  </si>
  <si>
    <r>
      <rPr>
        <b/>
        <sz val="16"/>
        <color theme="1"/>
        <rFont val="Calibri"/>
        <family val="2"/>
        <scheme val="minor"/>
      </rPr>
      <t>Provincia del Guayas:</t>
    </r>
    <r>
      <rPr>
        <sz val="16"/>
        <color theme="1"/>
        <rFont val="Calibri"/>
        <family val="2"/>
        <scheme val="minor"/>
      </rPr>
      <t xml:space="preserve"> Guayaquil, Alfredo Baquerizo Moreno, Balao, Balzar, Colimes, Daule, Durán, El Empalme, El Triunfo, General Antonio Elizalde, Isidro Ayora, Lomas de Sargentillo, Marcelino Maridueña, Milagro, Naranjal, Naranjito, Nobol, Palestina, Pedro Carbo, Playas, Salitre, Samborondón, Santa Lucía, Simón Bolívar y Yaguachi. </t>
    </r>
    <r>
      <rPr>
        <b/>
        <sz val="16"/>
        <color theme="1"/>
        <rFont val="Calibri"/>
        <family val="2"/>
        <scheme val="minor"/>
      </rPr>
      <t xml:space="preserve">Los Ríos: </t>
    </r>
    <r>
      <rPr>
        <sz val="16"/>
        <color theme="1"/>
        <rFont val="Calibri"/>
        <family val="2"/>
        <scheme val="minor"/>
      </rPr>
      <t>Babahoyo, Baba, Buena Fe, Mochache, Montalvo, Palenque, Puebloviejo, Quevedo, Quinsaloma, Urdaneta, Valencia, Ventanas y Vinces.</t>
    </r>
  </si>
  <si>
    <r>
      <rPr>
        <b/>
        <sz val="16"/>
        <color theme="1"/>
        <rFont val="Calibri"/>
        <family val="2"/>
        <scheme val="minor"/>
      </rPr>
      <t xml:space="preserve">Provincia del Guayas: </t>
    </r>
    <r>
      <rPr>
        <sz val="16"/>
        <color theme="1"/>
        <rFont val="Calibri"/>
        <family val="2"/>
        <scheme val="minor"/>
      </rPr>
      <t xml:space="preserve">Guayaquil, Alfredo Baquerizo Moreno, Balao, Balzar, Colimes, Daule, Durán, El Empalme, El Triunfo, General Antonio Elizalde, Isidro Ayora, Lomas de Sargentillo, Marcelino Maridueña, Milagro, Naranjal, Naranjito, Nobol, Palestina, Pedro Carbo, Playas, Salitre, Samborondón, Santa Lucía, Simón Bolívar y Yaguachi. </t>
    </r>
    <r>
      <rPr>
        <b/>
        <sz val="16"/>
        <color theme="1"/>
        <rFont val="Calibri"/>
        <family val="2"/>
        <scheme val="minor"/>
      </rPr>
      <t xml:space="preserve">Provincia del Cañar: </t>
    </r>
    <r>
      <rPr>
        <sz val="16"/>
        <color theme="1"/>
        <rFont val="Calibri"/>
        <family val="2"/>
        <scheme val="minor"/>
      </rPr>
      <t xml:space="preserve">Azogues, Biblián, Cañar, Déleg, El Tambo, La Troncal y Suscal. </t>
    </r>
    <r>
      <rPr>
        <b/>
        <sz val="16"/>
        <color theme="1"/>
        <rFont val="Calibri"/>
        <family val="2"/>
        <scheme val="minor"/>
      </rPr>
      <t xml:space="preserve">Provincia de Bolívar: </t>
    </r>
    <r>
      <rPr>
        <sz val="16"/>
        <color theme="1"/>
        <rFont val="Calibri"/>
        <family val="2"/>
        <scheme val="minor"/>
      </rPr>
      <t>Guaranda, Caluma, Chillanes, Chimbo, Echeandía, Las Naves y San Miguel. Provincia de Chimborazo: Riobamba, Alausí, Chambo, Chunchi, Colta, Cumandá, Guamote, Guano, Pallatanga y Penipe.</t>
    </r>
  </si>
  <si>
    <r>
      <rPr>
        <b/>
        <sz val="16"/>
        <color theme="1"/>
        <rFont val="Calibri"/>
        <family val="2"/>
        <scheme val="minor"/>
      </rPr>
      <t>Provincia del Guayas:</t>
    </r>
    <r>
      <rPr>
        <sz val="16"/>
        <color theme="1"/>
        <rFont val="Calibri"/>
        <family val="2"/>
        <scheme val="minor"/>
      </rPr>
      <t xml:space="preserve"> Naranjito, Marcelino Maridueña, Milagro, Bucay.</t>
    </r>
  </si>
  <si>
    <r>
      <rPr>
        <b/>
        <sz val="16"/>
        <color theme="1"/>
        <rFont val="Calibri"/>
        <family val="2"/>
        <scheme val="minor"/>
      </rPr>
      <t xml:space="preserve">Provincia del Guayas: </t>
    </r>
    <r>
      <rPr>
        <sz val="16"/>
        <color theme="1"/>
        <rFont val="Calibri"/>
        <family val="2"/>
        <scheme val="minor"/>
      </rPr>
      <t>Guayaquil, Alfredo Baquerizo Moreno, Balao, Balzar, Colimes, Daule, Durán, El Empalme, El Triunfo, General Antonio Elizalde, Isidro Ayora, Lomas de Sargentillo, Marcelino Maridueña, Milagro, Naranjal, Naranjito, Nobol, Palestina, Pedro Carbo, Playas, Salitre, Samborondón, Santa Lucía, Simón Bolívar y Yaguachi.</t>
    </r>
    <r>
      <rPr>
        <b/>
        <sz val="16"/>
        <color theme="1"/>
        <rFont val="Calibri"/>
        <family val="2"/>
        <scheme val="minor"/>
      </rPr>
      <t xml:space="preserve"> Los Ríos:</t>
    </r>
    <r>
      <rPr>
        <sz val="16"/>
        <color theme="1"/>
        <rFont val="Calibri"/>
        <family val="2"/>
        <scheme val="minor"/>
      </rPr>
      <t xml:space="preserve"> Babahoyo, Baba, Buena Fe, Mochache, Montalvo, Palenque, Puebloviejo, Quevedo, Quinsaloma, Urdaneta, Valencia, Ventanas y Vinces.  </t>
    </r>
    <r>
      <rPr>
        <b/>
        <sz val="16"/>
        <color theme="1"/>
        <rFont val="Calibri"/>
        <family val="2"/>
        <scheme val="minor"/>
      </rPr>
      <t>Provincia de El Oro</t>
    </r>
    <r>
      <rPr>
        <sz val="16"/>
        <color theme="1"/>
        <rFont val="Calibri"/>
        <family val="2"/>
        <scheme val="minor"/>
      </rPr>
      <t>: Machala, Arenillas, Atahualpa, Balsas, Chilla, El Guabo, Huaquillas, Las Lajas, Marcabelí, Pasaje, Piñas, Portovelo, Santa Rosa y Zaruma. Provincia del Azuay: Cuenca, Camilo Ponce Enríquez, Chordeleg, El Pan, Girón, Guachapala, Gualaceo, Nabón, Oña, Paute, Pucará, San Fernando, Santa Isabel, Sevilla de Oro y Sígsig. Provincia del Cañar: Azogues, Biblián, Cañar, Déleg, El Tambo, La Troncal y Suscal.</t>
    </r>
  </si>
  <si>
    <r>
      <rPr>
        <b/>
        <sz val="16"/>
        <color theme="1"/>
        <rFont val="Calibri"/>
        <family val="2"/>
        <scheme val="minor"/>
      </rPr>
      <t>Provincia de Chimborazo:</t>
    </r>
    <r>
      <rPr>
        <sz val="16"/>
        <color theme="1"/>
        <rFont val="Calibri"/>
        <family val="2"/>
        <scheme val="minor"/>
      </rPr>
      <t xml:space="preserve"> Riobamba, Pallatanga, Guano, Guamote, Cumandá, Chunchi, Colta, Chambo y Alausí.</t>
    </r>
    <r>
      <rPr>
        <b/>
        <sz val="16"/>
        <color theme="1"/>
        <rFont val="Calibri"/>
        <family val="2"/>
        <scheme val="minor"/>
      </rPr>
      <t xml:space="preserve"> Provincia del Azuay:</t>
    </r>
    <r>
      <rPr>
        <sz val="16"/>
        <color theme="1"/>
        <rFont val="Calibri"/>
        <family val="2"/>
        <scheme val="minor"/>
      </rPr>
      <t xml:space="preserve"> Camilo Ponce Enriquez, Cuenca, Pucará. </t>
    </r>
    <r>
      <rPr>
        <b/>
        <sz val="16"/>
        <color theme="1"/>
        <rFont val="Calibri"/>
        <family val="2"/>
        <scheme val="minor"/>
      </rPr>
      <t xml:space="preserve">Provincia de Bolivar: </t>
    </r>
    <r>
      <rPr>
        <sz val="16"/>
        <color theme="1"/>
        <rFont val="Calibri"/>
        <family val="2"/>
        <scheme val="minor"/>
      </rPr>
      <t>Las Naves, Guaranda, Chimbo, Chillanes, Caluma, San Miguel y Echandía. Provincia del Cañar: La Troncal, El Tambo, Deleg, Biblian, Suscay, Azoguez. Provincia de Cotopaxi: La Maná. Provincia</t>
    </r>
    <r>
      <rPr>
        <b/>
        <sz val="16"/>
        <color theme="1"/>
        <rFont val="Calibri"/>
        <family val="2"/>
        <scheme val="minor"/>
      </rPr>
      <t xml:space="preserve"> El Oro:</t>
    </r>
    <r>
      <rPr>
        <sz val="16"/>
        <color theme="1"/>
        <rFont val="Calibri"/>
        <family val="2"/>
        <scheme val="minor"/>
      </rPr>
      <t xml:space="preserve"> Machala. </t>
    </r>
    <r>
      <rPr>
        <b/>
        <sz val="16"/>
        <color theme="1"/>
        <rFont val="Calibri"/>
        <family val="2"/>
        <scheme val="minor"/>
      </rPr>
      <t>Provincia del Guayas:</t>
    </r>
    <r>
      <rPr>
        <sz val="16"/>
        <color theme="1"/>
        <rFont val="Calibri"/>
        <family val="2"/>
        <scheme val="minor"/>
      </rPr>
      <t xml:space="preserve"> Yaguachi, Simñon Bolivar, Santa Lucia, Samborondon, Salitre, Pedro Carbo, Palestina, Nobol, Naranjito, Naranjal, Milagro, Lomas de Sargentillo, Isidro Ayora, Guayaquil, Gral. Elizalde, El Triunfo, El enpalme, Durán, Duale, Crnl. Marcelino Mariduenas, Colimes, Balzar, Balao, Baquerizo Moreno, Playas.</t>
    </r>
    <r>
      <rPr>
        <b/>
        <sz val="16"/>
        <color theme="1"/>
        <rFont val="Calibri"/>
        <family val="2"/>
        <scheme val="minor"/>
      </rPr>
      <t xml:space="preserve"> Provincia de Los Rios:</t>
    </r>
    <r>
      <rPr>
        <sz val="16"/>
        <color theme="1"/>
        <rFont val="Calibri"/>
        <family val="2"/>
        <scheme val="minor"/>
      </rPr>
      <t xml:space="preserve"> Vinces, Ventanas, Valencia, Urdaneta, Quinsaloma, Quevedo, Palenque, Montalvo, Mocache, Buena Fe, Babahoyo, Baba y Pueblo Viejo.</t>
    </r>
    <r>
      <rPr>
        <b/>
        <sz val="16"/>
        <color theme="1"/>
        <rFont val="Calibri"/>
        <family val="2"/>
        <scheme val="minor"/>
      </rPr>
      <t xml:space="preserve"> Provincia de Manabí: </t>
    </r>
    <r>
      <rPr>
        <sz val="16"/>
        <color theme="1"/>
        <rFont val="Calibri"/>
        <family val="2"/>
        <scheme val="minor"/>
      </rPr>
      <t>24 de Mayo, Puerto Lopez, Puerto Viejo, Montecristi, Manabí, Junin, Jipijapa, Paján, Santa Ana, Olmedo y Rocafuerte.</t>
    </r>
    <r>
      <rPr>
        <b/>
        <sz val="16"/>
        <color theme="1"/>
        <rFont val="Calibri"/>
        <family val="2"/>
        <scheme val="minor"/>
      </rPr>
      <t xml:space="preserve"> Provincia de Santa Elena:</t>
    </r>
    <r>
      <rPr>
        <sz val="16"/>
        <color theme="1"/>
        <rFont val="Calibri"/>
        <family val="2"/>
        <scheme val="minor"/>
      </rPr>
      <t xml:space="preserve"> Santa Elena, Salinas y La Libertad. </t>
    </r>
  </si>
  <si>
    <r>
      <rPr>
        <b/>
        <sz val="16"/>
        <color theme="1"/>
        <rFont val="Calibri"/>
        <family val="2"/>
        <scheme val="minor"/>
      </rPr>
      <t>Provincia del Guayas:</t>
    </r>
    <r>
      <rPr>
        <sz val="16"/>
        <color theme="1"/>
        <rFont val="Calibri"/>
        <family val="2"/>
        <scheme val="minor"/>
      </rPr>
      <t xml:space="preserve"> Guayaquil, Alfredo Baquerizo Moreno, Balao, Balzar, Colimes, Daule, Durán, El Empalme, El Triunfo, General Antonio Elizalde, Isidro Ayora, Lomas de Sargentillo, Marcelino Maridueña, Milagro, Naranjal, Naranjito, Nobol, Palestina, Pedro Carbo, Playas, Salitre, Samborondón, Santa Lucía, Simón Bolívar y Yaguachi.</t>
    </r>
    <r>
      <rPr>
        <b/>
        <sz val="16"/>
        <color theme="1"/>
        <rFont val="Calibri"/>
        <family val="2"/>
        <scheme val="minor"/>
      </rPr>
      <t xml:space="preserve">Península de Santa Elena: </t>
    </r>
    <r>
      <rPr>
        <sz val="16"/>
        <color theme="1"/>
        <rFont val="Calibri"/>
        <family val="2"/>
        <scheme val="minor"/>
      </rPr>
      <t xml:space="preserve">Santa Elena, La Libertad y Salinas. Provincia del Cañar: Azogues. </t>
    </r>
    <r>
      <rPr>
        <b/>
        <sz val="16"/>
        <color theme="1"/>
        <rFont val="Calibri"/>
        <family val="2"/>
        <scheme val="minor"/>
      </rPr>
      <t>Provincia del Azuay:</t>
    </r>
    <r>
      <rPr>
        <sz val="16"/>
        <color theme="1"/>
        <rFont val="Calibri"/>
        <family val="2"/>
        <scheme val="minor"/>
      </rPr>
      <t xml:space="preserve"> Cuenca, Camilo Ponce Enríquez, Chordeleg, El Pan, Girón, Guachapala, Gualaceo, Nabón, Oña, Paute, Pucará, San Fernando, Santa Isabel, Sevilla de Oro y Sígsig</t>
    </r>
  </si>
  <si>
    <t>Santa Elena: Salinas, La Libertad, Santa Elena</t>
  </si>
  <si>
    <r>
      <rPr>
        <b/>
        <sz val="16"/>
        <color theme="1"/>
        <rFont val="Calibri"/>
        <family val="2"/>
        <scheme val="minor"/>
      </rPr>
      <t>Península de Santa Elena:</t>
    </r>
    <r>
      <rPr>
        <sz val="16"/>
        <color theme="1"/>
        <rFont val="Calibri"/>
        <family val="2"/>
        <scheme val="minor"/>
      </rPr>
      <t xml:space="preserve"> Salinas, Santa Rosa, José Luís Tamayo, La Libertad, Santa Elena, Ballenita, Anconcito.: Punta Blanca, San Pablo, Monteverde, Jambelí, Palmar, Colonche, Ayangue, Valvidia, Cadeate, Libertador Bolívar, San Pedro, Manglaralto, Montañita, Olon, San José, La Entrada,Cruce de Atahualpa, Baños de San Vicente, Chanduy, Zapotal, Buenos Aires. </t>
    </r>
  </si>
  <si>
    <r>
      <rPr>
        <b/>
        <sz val="16"/>
        <color theme="1"/>
        <rFont val="Calibri"/>
        <family val="2"/>
        <scheme val="minor"/>
      </rPr>
      <t xml:space="preserve">Península de Santa Elena: </t>
    </r>
    <r>
      <rPr>
        <sz val="16"/>
        <color theme="1"/>
        <rFont val="Calibri"/>
        <family val="2"/>
        <scheme val="minor"/>
      </rPr>
      <t>Salinas, Libertad, Ballenita, Capaes, Palmar, Valdivia, Ayangue, Cadeata, Manglaralto, Olón, Montañita, Ancón, Anconcito, Chanduy, Zapotal, Buenos Aires, Progreso, Cerecita, Cascol, Jipijapa, Puerto López, Ayampe.</t>
    </r>
  </si>
  <si>
    <r>
      <rPr>
        <b/>
        <sz val="16"/>
        <color theme="1"/>
        <rFont val="Calibri"/>
        <family val="2"/>
        <scheme val="minor"/>
      </rPr>
      <t xml:space="preserve">Provincia de Los Ríos: </t>
    </r>
    <r>
      <rPr>
        <sz val="16"/>
        <color theme="1"/>
        <rFont val="Calibri"/>
        <family val="2"/>
        <scheme val="minor"/>
      </rPr>
      <t xml:space="preserve">Babahoyo, Baba, Buena Fe, Mochache, Montalvo, Palenque, Puebloviejo, Quevedo, Quinsaloma, Urdaneta, Valencia, Ventanas y Vinces. </t>
    </r>
  </si>
  <si>
    <r>
      <rPr>
        <b/>
        <sz val="16"/>
        <color theme="1"/>
        <rFont val="Calibri"/>
        <family val="2"/>
        <scheme val="minor"/>
      </rPr>
      <t xml:space="preserve">Provincias de Los Ríos: </t>
    </r>
    <r>
      <rPr>
        <sz val="16"/>
        <color theme="1"/>
        <rFont val="Calibri"/>
        <family val="2"/>
        <scheme val="minor"/>
      </rPr>
      <t xml:space="preserve">Babahoyo, Baba, Buena Fe, Mochache, Montalvo, Palenque, Puebloviejo, Quevedo, Quinsaloma, Urdaneta, Valencia, Ventanas y Vinces. </t>
    </r>
    <r>
      <rPr>
        <b/>
        <sz val="16"/>
        <color theme="1"/>
        <rFont val="Calibri"/>
        <family val="2"/>
        <scheme val="minor"/>
      </rPr>
      <t xml:space="preserve">Provincia de Guayas: </t>
    </r>
    <r>
      <rPr>
        <sz val="16"/>
        <color theme="1"/>
        <rFont val="Calibri"/>
        <family val="2"/>
        <scheme val="minor"/>
      </rPr>
      <t xml:space="preserve">Guayaquil, Alfredo Baquerizo Moreno, Balao, Balzar, Colimes, Daule, Durán, El Empalme, El Triunfo, General Antonio Elizalde, Isidro Ayora, Lomas de Sargentillo, Marcelino Maridueña, Milagro, Naranjal, Naranjito, Nobol, Palestina, Pedro Carbo, Playas, Salitre, Samborondón, Santa Lucía, Simón Bolívar y Yaguachi. </t>
    </r>
    <r>
      <rPr>
        <b/>
        <sz val="16"/>
        <color theme="1"/>
        <rFont val="Calibri"/>
        <family val="2"/>
        <scheme val="minor"/>
      </rPr>
      <t xml:space="preserve">Provincia de Manabí: </t>
    </r>
    <r>
      <rPr>
        <sz val="16"/>
        <color theme="1"/>
        <rFont val="Calibri"/>
        <family val="2"/>
        <scheme val="minor"/>
      </rPr>
      <t xml:space="preserve">Portoviejo, 24 de Mayo, Bolívar, Chone, El Carmen, Flavio Alfaro, Jama, Jaramijó, Jipijapa, Junín, Manta, Montecristi, Olmedo, Paján, Pedernales, Pichincha, Puerto López, Rocafuerte, San Vicente, Santa Ana, Sucre y Tosagua. </t>
    </r>
    <r>
      <rPr>
        <b/>
        <sz val="16"/>
        <color theme="1"/>
        <rFont val="Calibri"/>
        <family val="2"/>
        <scheme val="minor"/>
      </rPr>
      <t xml:space="preserve">Provincia de Bolívar: </t>
    </r>
    <r>
      <rPr>
        <sz val="16"/>
        <color theme="1"/>
        <rFont val="Calibri"/>
        <family val="2"/>
        <scheme val="minor"/>
      </rPr>
      <t>Guaranda, Caluma, Chillanes, Chimbo, Echeandía, Las Naves y San Miguel.</t>
    </r>
  </si>
  <si>
    <r>
      <rPr>
        <b/>
        <sz val="16"/>
        <color theme="1"/>
        <rFont val="Calibri"/>
        <family val="2"/>
        <scheme val="minor"/>
      </rPr>
      <t>Provincia de Los Ríos:</t>
    </r>
    <r>
      <rPr>
        <sz val="16"/>
        <color theme="1"/>
        <rFont val="Calibri"/>
        <family val="2"/>
        <scheme val="minor"/>
      </rPr>
      <t xml:space="preserve"> Babahoyo, Baba, Buena Fe, Mochache, Montalvo, Palenque, Puebloviejo, Quevedo, Quinsaloma, Urdaneta, Valencia, Ventanas y Vinces.</t>
    </r>
    <r>
      <rPr>
        <b/>
        <sz val="16"/>
        <color theme="1"/>
        <rFont val="Calibri"/>
        <family val="2"/>
        <scheme val="minor"/>
      </rPr>
      <t xml:space="preserve"> Provincia de El Oro: </t>
    </r>
    <r>
      <rPr>
        <sz val="16"/>
        <color theme="1"/>
        <rFont val="Calibri"/>
        <family val="2"/>
        <scheme val="minor"/>
      </rPr>
      <t xml:space="preserve">Machala, Arenillas, Atahualpa, Balsas, Chilla, El Guabo, Huaquillas, Las Lajas, Marcabelí, Pasaje, Piñas, Portovelo, Santa Rosa y Zaruma. </t>
    </r>
    <r>
      <rPr>
        <b/>
        <sz val="16"/>
        <color theme="1"/>
        <rFont val="Calibri"/>
        <family val="2"/>
        <scheme val="minor"/>
      </rPr>
      <t xml:space="preserve">Provincia del Guayas: </t>
    </r>
    <r>
      <rPr>
        <sz val="16"/>
        <color theme="1"/>
        <rFont val="Calibri"/>
        <family val="2"/>
        <scheme val="minor"/>
      </rPr>
      <t xml:space="preserve">Guayaquil, Alfredo Baquerizo Moreno, Balao, Balzar, Colimes, Daule, Durán, El Empalme, El Triunfo, General Antonio Elizalde, Isidro Ayora, Lomas de Sargentillo, Marcelino Maridueña, Milagro, Naranjal, Naranjito, Nobol, Palestina, Pedro Carbo, Playas, Salitre, Samborondón, Santa Lucía, Simón Bolívar y Yaguachi. </t>
    </r>
    <r>
      <rPr>
        <b/>
        <sz val="16"/>
        <color theme="1"/>
        <rFont val="Calibri"/>
        <family val="2"/>
        <scheme val="minor"/>
      </rPr>
      <t xml:space="preserve">Provincia de Manabí: </t>
    </r>
    <r>
      <rPr>
        <sz val="16"/>
        <color theme="1"/>
        <rFont val="Calibri"/>
        <family val="2"/>
        <scheme val="minor"/>
      </rPr>
      <t xml:space="preserve">Portoviejo, 24 de Mayo, Bolívar, Chone, El Carmen, Flavio Alfaro, Jama, Jaramijó, Jipijapa, Junín, Manta, Montecristi, Olmedo, Paján, Pedernales, Pichincha, Puerto López, Rocafuerte, San Vicente, Santa Ana, Sucre y Tosagua. </t>
    </r>
    <r>
      <rPr>
        <b/>
        <sz val="16"/>
        <color theme="1"/>
        <rFont val="Calibri"/>
        <family val="2"/>
        <scheme val="minor"/>
      </rPr>
      <t>Provincia de Loja:</t>
    </r>
    <r>
      <rPr>
        <sz val="16"/>
        <color theme="1"/>
        <rFont val="Calibri"/>
        <family val="2"/>
        <scheme val="minor"/>
      </rPr>
      <t xml:space="preserve"> Loja, Calvas, Catamayo, Celica, Chaguarpamba, Espíndola, Gonzanamá, Macará, Olmedo, Paltas, Pindal, Puyango, Quilanga, Saraguro, Sozoranga y Zapotillo.</t>
    </r>
    <r>
      <rPr>
        <b/>
        <sz val="16"/>
        <color theme="1"/>
        <rFont val="Calibri"/>
        <family val="2"/>
        <scheme val="minor"/>
      </rPr>
      <t xml:space="preserve"> Provincia de Cotopaxi: </t>
    </r>
    <r>
      <rPr>
        <sz val="16"/>
        <color theme="1"/>
        <rFont val="Calibri"/>
        <family val="2"/>
        <scheme val="minor"/>
      </rPr>
      <t>Latacunga, La Maná, Pangua, Pujilí, Salcedo, Saquisilí y Sigchos.</t>
    </r>
    <r>
      <rPr>
        <b/>
        <sz val="16"/>
        <color theme="1"/>
        <rFont val="Calibri"/>
        <family val="2"/>
        <scheme val="minor"/>
      </rPr>
      <t xml:space="preserve"> Provincia de Esmeraldas: </t>
    </r>
    <r>
      <rPr>
        <sz val="16"/>
        <color theme="1"/>
        <rFont val="Calibri"/>
        <family val="2"/>
        <scheme val="minor"/>
      </rPr>
      <t>Esmeraldas, Atacames, Eloy Alfaro, Muisne, Quinindé, Rioverde y San Lorenzo.</t>
    </r>
    <r>
      <rPr>
        <b/>
        <sz val="16"/>
        <color theme="1"/>
        <rFont val="Calibri"/>
        <family val="2"/>
        <scheme val="minor"/>
      </rPr>
      <t xml:space="preserve"> Provincia del Azuay:</t>
    </r>
    <r>
      <rPr>
        <sz val="16"/>
        <color theme="1"/>
        <rFont val="Calibri"/>
        <family val="2"/>
        <scheme val="minor"/>
      </rPr>
      <t xml:space="preserve"> Cuenca, Camilo Ponce Enríquez, Chordeleg, El Pan, Girón, Guachapala, Gualaceo, Nabón, Oña, Paute, Pucará, San Fernando, Santa Isabel, Sevilla de Oro y Sígsig.</t>
    </r>
  </si>
  <si>
    <r>
      <rPr>
        <b/>
        <sz val="16"/>
        <color theme="1"/>
        <rFont val="Calibri"/>
        <family val="2"/>
        <scheme val="minor"/>
      </rPr>
      <t>Provincia de Los Ríos:</t>
    </r>
    <r>
      <rPr>
        <sz val="16"/>
        <color theme="1"/>
        <rFont val="Calibri"/>
        <family val="2"/>
        <scheme val="minor"/>
      </rPr>
      <t xml:space="preserve"> Babahoyo, Baba, Buena Fe, Mochache, Montalvo, Palenque, Puebloviejo, Quevedo, Quinsaloma, Urdaneta, Valencia, Ventanas y Vinces.</t>
    </r>
    <r>
      <rPr>
        <b/>
        <sz val="16"/>
        <color theme="1"/>
        <rFont val="Calibri"/>
        <family val="2"/>
        <scheme val="minor"/>
      </rPr>
      <t xml:space="preserve"> Provincia de Bolívar:</t>
    </r>
    <r>
      <rPr>
        <sz val="16"/>
        <color theme="1"/>
        <rFont val="Calibri"/>
        <family val="2"/>
        <scheme val="minor"/>
      </rPr>
      <t xml:space="preserve"> Guaranda, Caluma, Chillanes, Chimbo, Echeandía, Las Naves y San Miguel Manabí. </t>
    </r>
    <r>
      <rPr>
        <b/>
        <sz val="16"/>
        <color theme="1"/>
        <rFont val="Calibri"/>
        <family val="2"/>
        <scheme val="minor"/>
      </rPr>
      <t xml:space="preserve">Provincia del Guayas: </t>
    </r>
    <r>
      <rPr>
        <sz val="16"/>
        <color theme="1"/>
        <rFont val="Calibri"/>
        <family val="2"/>
        <scheme val="minor"/>
      </rPr>
      <t>Guayaquil, Alfredo Baquerizo Moreno, Balao, Balzar, Colimes, Daule, Durán, El Empalme, El Triunfo, General Antonio Elizalde, Isidro Ayora, Lomas de Sargentillo, Marcelino Maridueña, Milagro, Naranjal, Naranjito, Nobol, Palestina, Pedro Carbo, Playas, Salitre, Samborondón, Santa Lucía, Simón Bolívar y Yaguachi.</t>
    </r>
  </si>
  <si>
    <r>
      <rPr>
        <b/>
        <sz val="16"/>
        <color theme="1"/>
        <rFont val="Calibri"/>
        <family val="2"/>
        <scheme val="minor"/>
      </rPr>
      <t>Provincia de Los Ríos:</t>
    </r>
    <r>
      <rPr>
        <sz val="16"/>
        <color theme="1"/>
        <rFont val="Calibri"/>
        <family val="2"/>
        <scheme val="minor"/>
      </rPr>
      <t xml:space="preserve"> Babahoyo, Baba, Buena Fe, Mochache, Montalvo, Palenque, Puebloviejo, Quevedo, Quinsaloma, Urdaneta, Valencia, Ventanas y Vinces. </t>
    </r>
  </si>
  <si>
    <r>
      <rPr>
        <b/>
        <sz val="16"/>
        <color theme="1"/>
        <rFont val="Calibri"/>
        <family val="2"/>
        <scheme val="minor"/>
      </rPr>
      <t>Provincia del Guayas:</t>
    </r>
    <r>
      <rPr>
        <sz val="16"/>
        <color theme="1"/>
        <rFont val="Calibri"/>
        <family val="2"/>
        <scheme val="minor"/>
      </rPr>
      <t xml:space="preserve"> Guayaquil, Alfredo Baquerizo Moreno, Balao, Balzar, Colimes, Daule, Durán, El Empalme, El Triunfo, General Antonio Elizalde, Isidro Ayora, Lomas de Sargentillo, Marcelino Maridueña, Milagro, Naranjal, Naranjito, Nobol, Palestina, Pedro Carbo, Playas, Salitre, Samborondón, Santa Lucía, Simón Bolívar y Yaguachi.</t>
    </r>
    <r>
      <rPr>
        <b/>
        <sz val="16"/>
        <color theme="1"/>
        <rFont val="Calibri"/>
        <family val="2"/>
        <scheme val="minor"/>
      </rPr>
      <t xml:space="preserve"> Provincia de Manabí:</t>
    </r>
    <r>
      <rPr>
        <sz val="16"/>
        <color theme="1"/>
        <rFont val="Calibri"/>
        <family val="2"/>
        <scheme val="minor"/>
      </rPr>
      <t xml:space="preserve"> Portoviejo, 24 de Mayo, Bolívar, Chone, El Carmen, Flavio Alfaro, Jama, Jaramijó, Jipijapa, Junín, Manta, Montecristi, Olmedo, Paján, Pedernales, Pichincha, Puerto López, Rocafuerte, San Vicente, Santa Ana, Sucre y Tosagua.</t>
    </r>
    <r>
      <rPr>
        <b/>
        <sz val="16"/>
        <color theme="1"/>
        <rFont val="Calibri"/>
        <family val="2"/>
        <scheme val="minor"/>
      </rPr>
      <t xml:space="preserve"> Provincia de Esmeraldas:</t>
    </r>
    <r>
      <rPr>
        <sz val="16"/>
        <color theme="1"/>
        <rFont val="Calibri"/>
        <family val="2"/>
        <scheme val="minor"/>
      </rPr>
      <t xml:space="preserve"> Esmeraldas, Atacames, Eloy Alfaro, Muisne, Quinindé, Rioverde y San Lorenzo.</t>
    </r>
    <r>
      <rPr>
        <b/>
        <sz val="16"/>
        <color theme="1"/>
        <rFont val="Calibri"/>
        <family val="2"/>
        <scheme val="minor"/>
      </rPr>
      <t xml:space="preserve"> Provincia de Pichincha:</t>
    </r>
    <r>
      <rPr>
        <sz val="16"/>
        <color theme="1"/>
        <rFont val="Calibri"/>
        <family val="2"/>
        <scheme val="minor"/>
      </rPr>
      <t xml:space="preserve"> Quito, Cayambe, Mejía, Pedro Moncayo, Pedro Vicente Maldonado, Puerto Quito, Rumiñahui y San Miguel de Los Bancos. </t>
    </r>
    <r>
      <rPr>
        <b/>
        <sz val="16"/>
        <color theme="1"/>
        <rFont val="Calibri"/>
        <family val="2"/>
        <scheme val="minor"/>
      </rPr>
      <t xml:space="preserve"> Provincia de Cotopaxi:</t>
    </r>
    <r>
      <rPr>
        <sz val="16"/>
        <color theme="1"/>
        <rFont val="Calibri"/>
        <family val="2"/>
        <scheme val="minor"/>
      </rPr>
      <t xml:space="preserve"> Latacunga, La Maná, Pangua, Pujilí, Salcedo, Saquisilí y Sigchos.</t>
    </r>
    <r>
      <rPr>
        <b/>
        <sz val="16"/>
        <color theme="1"/>
        <rFont val="Calibri"/>
        <family val="2"/>
        <scheme val="minor"/>
      </rPr>
      <t xml:space="preserve"> Provincia de Los Ríos:</t>
    </r>
    <r>
      <rPr>
        <sz val="16"/>
        <color theme="1"/>
        <rFont val="Calibri"/>
        <family val="2"/>
        <scheme val="minor"/>
      </rPr>
      <t xml:space="preserve"> Babahoyo, Baba, Buena Fe, Mochache, Montalvo, Palenque, Puebloviejo, Quevedo, Quinsaloma, Urdaneta, Valencia, Ventanas y Vinces. Provincia de Bolívar: Guaranda, Caluma, Chillanes, Chimbo, Echeandía, Las Naves y San Miguel</t>
    </r>
  </si>
  <si>
    <r>
      <rPr>
        <b/>
        <sz val="16"/>
        <color theme="1"/>
        <rFont val="Calibri"/>
        <family val="2"/>
        <scheme val="minor"/>
      </rPr>
      <t xml:space="preserve">Provincia de Manabí: </t>
    </r>
    <r>
      <rPr>
        <sz val="16"/>
        <color theme="1"/>
        <rFont val="Calibri"/>
        <family val="2"/>
        <scheme val="minor"/>
      </rPr>
      <t>Portoviejo, 24 de Mayo, Bolívar, Chone, El Carmen, Flavio Alfaro, Jama, Jaramijó, Jipijapa, Junín, Manta, Montecristi, Olmedo, Paján, Pedernales, Pichincha, Puerto López, Rocafuerte, San Vicente, Santa Ana, Sucre y Tosagua.</t>
    </r>
  </si>
  <si>
    <r>
      <rPr>
        <b/>
        <sz val="16"/>
        <color theme="1"/>
        <rFont val="Calibri"/>
        <family val="2"/>
        <scheme val="minor"/>
      </rPr>
      <t>Provincia del Cañar:</t>
    </r>
    <r>
      <rPr>
        <sz val="16"/>
        <color theme="1"/>
        <rFont val="Calibri"/>
        <family val="2"/>
        <scheme val="minor"/>
      </rPr>
      <t xml:space="preserve"> La Troncal, Manuel J Calle, Pancho Negro, Zhucay,Ventura, San Antonio, La Delicia, Chontamarca. </t>
    </r>
    <r>
      <rPr>
        <b/>
        <sz val="16"/>
        <color theme="1"/>
        <rFont val="Calibri"/>
        <family val="2"/>
        <scheme val="minor"/>
      </rPr>
      <t>Provincia del Guayas:</t>
    </r>
    <r>
      <rPr>
        <sz val="16"/>
        <color theme="1"/>
        <rFont val="Calibri"/>
        <family val="2"/>
        <scheme val="minor"/>
      </rPr>
      <t xml:space="preserve"> El Triunfo, Marcelino Maridueña, Roberto Astudillo, Naranjito, Milagro, Yaguachi, Coronel Pendro Montero, Puerto Inca, Naranjal. Provincia del Azuay: Molleturo, Luz María, San Pedro de Yumate. Provincia de Bolívar: Guaranda, Caluma, Chillanes, Chimbo, Echeandía, Las Naves y San Miguel. Provincia de Chimborazo: Riobamba, Alausí, Chambo, Chunchi, Colta, Cumandá, Guamote, Guano, Pallatanga y Penipe.</t>
    </r>
  </si>
  <si>
    <r>
      <rPr>
        <b/>
        <sz val="16"/>
        <color theme="1"/>
        <rFont val="Calibri"/>
        <family val="2"/>
        <scheme val="minor"/>
      </rPr>
      <t>Provincia de Manabí:</t>
    </r>
    <r>
      <rPr>
        <sz val="16"/>
        <color theme="1"/>
        <rFont val="Calibri"/>
        <family val="2"/>
        <scheme val="minor"/>
      </rPr>
      <t xml:space="preserve"> Portoviejo, 24 de Mayo, Bolívar, Chone, El Carmen, Flavio Alfaro, Jama, Jaramijó, Jipijapa, Junín, Manta, Montecristi, Olmedo, Paján, Pedernales, Pichincha, Puerto López, Rocafuerte, San Vicente, Santa Ana, Sucre y Tosagua.</t>
    </r>
  </si>
  <si>
    <r>
      <rPr>
        <b/>
        <sz val="16"/>
        <color theme="1"/>
        <rFont val="Calibri"/>
        <family val="2"/>
        <scheme val="minor"/>
      </rPr>
      <t>Provincia de Manabí:</t>
    </r>
    <r>
      <rPr>
        <sz val="16"/>
        <color theme="1"/>
        <rFont val="Calibri"/>
        <family val="2"/>
        <scheme val="minor"/>
      </rPr>
      <t xml:space="preserve"> Canton Chone.</t>
    </r>
  </si>
  <si>
    <r>
      <rPr>
        <b/>
        <sz val="16"/>
        <color theme="1"/>
        <rFont val="Calibri"/>
        <family val="2"/>
        <scheme val="minor"/>
      </rPr>
      <t xml:space="preserve">Provincia de Pichincha: </t>
    </r>
    <r>
      <rPr>
        <sz val="16"/>
        <color theme="1"/>
        <rFont val="Calibri"/>
        <family val="2"/>
        <scheme val="minor"/>
      </rPr>
      <t xml:space="preserve">Quito, Cayambe, Mejía, Pedro Moncayo, Pedro Vicente Maldonado, Puerto Quito, Rumiñahui y San Miguel de Los Bancos. </t>
    </r>
    <r>
      <rPr>
        <b/>
        <sz val="16"/>
        <color theme="1"/>
        <rFont val="Calibri"/>
        <family val="2"/>
        <scheme val="minor"/>
      </rPr>
      <t>Provincia de Esmeraldas:</t>
    </r>
    <r>
      <rPr>
        <sz val="16"/>
        <color theme="1"/>
        <rFont val="Calibri"/>
        <family val="2"/>
        <scheme val="minor"/>
      </rPr>
      <t xml:space="preserve"> Esmeraldas, Atacames, Eloy Alfaro, Muisne, Quinindé, Rioverde y San Lorenzo</t>
    </r>
    <r>
      <rPr>
        <b/>
        <sz val="16"/>
        <color theme="1"/>
        <rFont val="Calibri"/>
        <family val="2"/>
        <scheme val="minor"/>
      </rPr>
      <t>. Provincia de Santo Domingo:</t>
    </r>
    <r>
      <rPr>
        <sz val="16"/>
        <color theme="1"/>
        <rFont val="Calibri"/>
        <family val="2"/>
        <scheme val="minor"/>
      </rPr>
      <t xml:space="preserve"> Santo Domingo y La Concordia. Provincia de Manabí: Portoviejo, 24 de Mayo, Bolívar, Chone, El Carmen, Flavio Alfaro, Jama, Jaramijó, Jipijapa, Junín, Manta, Montecristi, Olmedo, Paján, Pedernales, Pichincha, Puerto López, Rocafuerte, San Vicente, Santa Ana, Sucre y Tosagua.</t>
    </r>
  </si>
  <si>
    <r>
      <rPr>
        <b/>
        <sz val="16"/>
        <color theme="1"/>
        <rFont val="Calibri"/>
        <family val="2"/>
        <scheme val="minor"/>
      </rPr>
      <t xml:space="preserve">Provincia de Pichincha: </t>
    </r>
    <r>
      <rPr>
        <sz val="16"/>
        <color theme="1"/>
        <rFont val="Calibri"/>
        <family val="2"/>
        <scheme val="minor"/>
      </rPr>
      <t xml:space="preserve">Quito, Cayambe, Mejía, Pedro Moncayo, Pedro Vicente Maldonado, Puerto Quito, Rumiñahui y San Miguel de Los Bancos. </t>
    </r>
  </si>
  <si>
    <r>
      <rPr>
        <b/>
        <sz val="16"/>
        <color theme="1"/>
        <rFont val="Calibri"/>
        <family val="2"/>
        <scheme val="minor"/>
      </rPr>
      <t>Provincia de Pichincha:</t>
    </r>
    <r>
      <rPr>
        <sz val="16"/>
        <color theme="1"/>
        <rFont val="Calibri"/>
        <family val="2"/>
        <scheme val="minor"/>
      </rPr>
      <t xml:space="preserve"> Quito, Cayambe, Mejía, Pedro Moncayo, Pedro Vicente Maldonado, Puerto Quito, Rumiñahui y San Miguel de Los Bancos. </t>
    </r>
  </si>
  <si>
    <r>
      <rPr>
        <b/>
        <sz val="16"/>
        <color theme="1"/>
        <rFont val="Calibri"/>
        <family val="2"/>
        <scheme val="minor"/>
      </rPr>
      <t>Provincia de Pichincha</t>
    </r>
    <r>
      <rPr>
        <sz val="16"/>
        <color theme="1"/>
        <rFont val="Calibri"/>
        <family val="2"/>
        <scheme val="minor"/>
      </rPr>
      <t xml:space="preserve">: Quito, Cayambe, Mejía, Pedro Moncayo, Pedro Vicente Maldonado, Puerto Quito, Rumiñahui y San Miguel de Los Bancos. </t>
    </r>
  </si>
  <si>
    <r>
      <rPr>
        <b/>
        <sz val="16"/>
        <color theme="1"/>
        <rFont val="Calibri"/>
        <family val="2"/>
        <scheme val="minor"/>
      </rPr>
      <t xml:space="preserve">Provincia de Pichincha: </t>
    </r>
    <r>
      <rPr>
        <sz val="16"/>
        <color theme="1"/>
        <rFont val="Calibri"/>
        <family val="2"/>
        <scheme val="minor"/>
      </rPr>
      <t>Cayambe, Mejía, Pedro Moncayo, Quito, Rumiñahui.</t>
    </r>
  </si>
  <si>
    <r>
      <rPr>
        <b/>
        <sz val="16"/>
        <color theme="1"/>
        <rFont val="Calibri"/>
        <family val="2"/>
        <scheme val="minor"/>
      </rPr>
      <t xml:space="preserve">Provincia de Pichincha: </t>
    </r>
    <r>
      <rPr>
        <sz val="16"/>
        <color theme="1"/>
        <rFont val="Calibri"/>
        <family val="2"/>
        <scheme val="minor"/>
      </rPr>
      <t xml:space="preserve">Quito, Cayambe, Mejía, Pedro Moncayo, Pedro Vicente Maldonado, Puerto Quito, Rumiñahui y San Miguel de Los Bancos. </t>
    </r>
    <r>
      <rPr>
        <b/>
        <sz val="16"/>
        <color theme="1"/>
        <rFont val="Calibri"/>
        <family val="2"/>
        <scheme val="minor"/>
      </rPr>
      <t>Provincia de Santo Domingo:</t>
    </r>
    <r>
      <rPr>
        <sz val="16"/>
        <color theme="1"/>
        <rFont val="Calibri"/>
        <family val="2"/>
        <scheme val="minor"/>
      </rPr>
      <t xml:space="preserve"> Santo Domingo y La Concordia</t>
    </r>
  </si>
  <si>
    <r>
      <rPr>
        <b/>
        <sz val="16"/>
        <color theme="1"/>
        <rFont val="Calibri"/>
        <family val="2"/>
        <scheme val="minor"/>
      </rPr>
      <t xml:space="preserve">Provincia de Pichincha: </t>
    </r>
    <r>
      <rPr>
        <sz val="16"/>
        <color theme="1"/>
        <rFont val="Calibri"/>
        <family val="2"/>
        <scheme val="minor"/>
      </rPr>
      <t>Quito, Cayambe, Mejía, Pedro Moncayo, Pedro Vicente Maldonado, Puerto Quito, Rumiñahui y San Miguel de Los Bancos. Provincia de Tungurahua: Ambato, Baños, Cevallos, Mocha, Patate, Pelileo, Quero, Santiago de Píllaro y Tisaleo</t>
    </r>
    <r>
      <rPr>
        <b/>
        <sz val="16"/>
        <color theme="1"/>
        <rFont val="Calibri"/>
        <family val="2"/>
        <scheme val="minor"/>
      </rPr>
      <t xml:space="preserve">. Provincia de Cotopaxi: </t>
    </r>
    <r>
      <rPr>
        <sz val="16"/>
        <color theme="1"/>
        <rFont val="Calibri"/>
        <family val="2"/>
        <scheme val="minor"/>
      </rPr>
      <t>Latacunga, La Maná, Pangua, Pujilí, Salcedo, Saquisilí y Sigchos.</t>
    </r>
  </si>
  <si>
    <r>
      <rPr>
        <b/>
        <sz val="16"/>
        <color theme="1"/>
        <rFont val="Calibri"/>
        <family val="2"/>
        <scheme val="minor"/>
      </rPr>
      <t>Provincia de Pichincha:</t>
    </r>
    <r>
      <rPr>
        <sz val="16"/>
        <color theme="1"/>
        <rFont val="Calibri"/>
        <family val="2"/>
        <scheme val="minor"/>
      </rPr>
      <t xml:space="preserve"> Quito, Cayambe, Los Bancos, Pedro Vicente Maldonado y Rumiñahui</t>
    </r>
  </si>
  <si>
    <r>
      <rPr>
        <b/>
        <sz val="16"/>
        <color theme="1"/>
        <rFont val="Calibri"/>
        <family val="2"/>
        <scheme val="minor"/>
      </rPr>
      <t>Provincia de Pichincha:</t>
    </r>
    <r>
      <rPr>
        <sz val="16"/>
        <color theme="1"/>
        <rFont val="Calibri"/>
        <family val="2"/>
        <scheme val="minor"/>
      </rPr>
      <t xml:space="preserve"> Quito, Antonio Ante, Cotacachi, Otavalo, Pedro Moncayo, Cayambe, Puerto Quito, Pedro Vicente Maldonado, San Miguel de los Bancos, Rumiñahui, Mejía, Sigchos, Saquisilí, Quijos.</t>
    </r>
  </si>
  <si>
    <r>
      <rPr>
        <b/>
        <sz val="16"/>
        <color theme="1"/>
        <rFont val="Calibri"/>
        <family val="2"/>
        <scheme val="minor"/>
      </rPr>
      <t xml:space="preserve">Provincia de Pichincha: </t>
    </r>
    <r>
      <rPr>
        <sz val="16"/>
        <color theme="1"/>
        <rFont val="Calibri"/>
        <family val="2"/>
        <scheme val="minor"/>
      </rPr>
      <t>Quito, Cayambe, Mejía, Pedro Moncayo, Pedro Vicente Maldonado, Puerto Quito, Rumiñahui y San Miguel de Los Bancos. Provincia de Imbabura: Cotacachi, Otavalo.</t>
    </r>
  </si>
  <si>
    <r>
      <rPr>
        <b/>
        <sz val="16"/>
        <color theme="1"/>
        <rFont val="Calibri"/>
        <family val="2"/>
        <scheme val="minor"/>
      </rPr>
      <t>Provincia de Pichincha:</t>
    </r>
    <r>
      <rPr>
        <sz val="16"/>
        <color theme="1"/>
        <rFont val="Calibri"/>
        <family val="2"/>
        <scheme val="minor"/>
      </rPr>
      <t xml:space="preserve"> Cayambe, Mejía, Pedro Moncayo, Quito, Rumiñahui.</t>
    </r>
  </si>
  <si>
    <r>
      <rPr>
        <b/>
        <sz val="16"/>
        <color theme="1"/>
        <rFont val="Calibri"/>
        <family val="2"/>
        <scheme val="minor"/>
      </rPr>
      <t>Provincia del Azuay:</t>
    </r>
    <r>
      <rPr>
        <sz val="16"/>
        <color theme="1"/>
        <rFont val="Calibri"/>
        <family val="2"/>
        <scheme val="minor"/>
      </rPr>
      <t xml:space="preserve"> Cuenca, Camilo Ponce Enríquez, Chordeleg, El Pan, Girón, Guachapala, Gualaceo, Nabón, Oña, Paute, Pucará, San Fernando, Santa Isabel, Sevilla de Oro y Sígsig.</t>
    </r>
  </si>
  <si>
    <r>
      <rPr>
        <b/>
        <sz val="16"/>
        <color theme="1"/>
        <rFont val="Calibri"/>
        <family val="2"/>
        <scheme val="minor"/>
      </rPr>
      <t xml:space="preserve">Provincia del Azuay: </t>
    </r>
    <r>
      <rPr>
        <sz val="16"/>
        <color theme="1"/>
        <rFont val="Calibri"/>
        <family val="2"/>
        <scheme val="minor"/>
      </rPr>
      <t xml:space="preserve">Chordeleg, Cuenca, El Pan, Girón, Guachapala, Gualaceo, Nabón, Oña, Paute, Pucará, San Fernando, Santa Isabel, Sevilla de Oro y Sígsig. </t>
    </r>
    <r>
      <rPr>
        <b/>
        <sz val="16"/>
        <color theme="1"/>
        <rFont val="Calibri"/>
        <family val="2"/>
        <scheme val="minor"/>
      </rPr>
      <t xml:space="preserve">Provincia del Cañar: </t>
    </r>
    <r>
      <rPr>
        <sz val="16"/>
        <color theme="1"/>
        <rFont val="Calibri"/>
        <family val="2"/>
        <scheme val="minor"/>
      </rPr>
      <t>Azogues, Biblián.</t>
    </r>
  </si>
  <si>
    <r>
      <rPr>
        <b/>
        <sz val="16"/>
        <color theme="1"/>
        <rFont val="Calibri"/>
        <family val="2"/>
        <scheme val="minor"/>
      </rPr>
      <t>Provincia del Azuay:</t>
    </r>
    <r>
      <rPr>
        <sz val="16"/>
        <color theme="1"/>
        <rFont val="Calibri"/>
        <family val="2"/>
        <scheme val="minor"/>
      </rPr>
      <t xml:space="preserve"> Cuenca, Cañar, Sigsig, Chordeleg, Gualaceo, Sta Isabel, San Fernando, San Joaquin, Tarqui, Yunquilla, Ricaurte, Girón</t>
    </r>
  </si>
  <si>
    <r>
      <rPr>
        <b/>
        <sz val="16"/>
        <color theme="1"/>
        <rFont val="Calibri"/>
        <family val="2"/>
        <scheme val="minor"/>
      </rPr>
      <t>Provincia del Cañar:</t>
    </r>
    <r>
      <rPr>
        <sz val="16"/>
        <color theme="1"/>
        <rFont val="Calibri"/>
        <family val="2"/>
        <scheme val="minor"/>
      </rPr>
      <t xml:space="preserve"> Azogues, Biblián, Cañar, Déleg, El Tambo, La Troncal y Suscal.  </t>
    </r>
    <r>
      <rPr>
        <b/>
        <sz val="16"/>
        <color theme="1"/>
        <rFont val="Calibri"/>
        <family val="2"/>
        <scheme val="minor"/>
      </rPr>
      <t xml:space="preserve">Provincia del Azuay: </t>
    </r>
    <r>
      <rPr>
        <sz val="16"/>
        <color theme="1"/>
        <rFont val="Calibri"/>
        <family val="2"/>
        <scheme val="minor"/>
      </rPr>
      <t>Cuenca, Camilo Ponce Enríquez, Chordeleg, El Pan, Girón, Guachapala, Gualaceo, Nabón, Oña, Paute, Pucará, San Fernando, Santa Isabel, Sevilla de Oro y Sígsig</t>
    </r>
  </si>
  <si>
    <r>
      <rPr>
        <b/>
        <sz val="16"/>
        <color theme="1"/>
        <rFont val="Calibri"/>
        <family val="2"/>
        <scheme val="minor"/>
      </rPr>
      <t xml:space="preserve">Provincia del Azuay: </t>
    </r>
    <r>
      <rPr>
        <sz val="16"/>
        <color theme="1"/>
        <rFont val="Calibri"/>
        <family val="2"/>
        <scheme val="minor"/>
      </rPr>
      <t>Cuenca, Camilo Ponce Enríquez, Chordeleg, El Pan, Girón, Guachapala, Gualaceo, Nabón, Oña, Paute, Pucará, San Fernando, Santa Isabel, Sevilla de Oro y Sígsig.</t>
    </r>
  </si>
  <si>
    <r>
      <rPr>
        <b/>
        <sz val="16"/>
        <color theme="1"/>
        <rFont val="Calibri"/>
        <family val="2"/>
        <scheme val="minor"/>
      </rPr>
      <t xml:space="preserve">Provincia del Azuay: </t>
    </r>
    <r>
      <rPr>
        <sz val="16"/>
        <color theme="1"/>
        <rFont val="Calibri"/>
        <family val="2"/>
        <scheme val="minor"/>
      </rPr>
      <t xml:space="preserve">Cuenca , SigSig, Gualaceo, Paute, Nabon, Oña Giron, San Fernando, Chordeleg, Guachapala. Provincia del Cañar: Azoguez, Biblián, Cañar, Déleg, El Tambo, La Troncal y Suscal. </t>
    </r>
  </si>
  <si>
    <r>
      <rPr>
        <b/>
        <sz val="16"/>
        <color theme="1"/>
        <rFont val="Calibri"/>
        <family val="2"/>
        <scheme val="minor"/>
      </rPr>
      <t xml:space="preserve">Provincia del Azuay: </t>
    </r>
    <r>
      <rPr>
        <sz val="16"/>
        <color theme="1"/>
        <rFont val="Calibri"/>
        <family val="2"/>
        <scheme val="minor"/>
      </rPr>
      <t>Nabon, Oña, Zaraguro y San Fernando.</t>
    </r>
  </si>
  <si>
    <r>
      <rPr>
        <b/>
        <sz val="16"/>
        <color theme="1"/>
        <rFont val="Calibri"/>
        <family val="2"/>
        <scheme val="minor"/>
      </rPr>
      <t>Provincia del Azuay:</t>
    </r>
    <r>
      <rPr>
        <sz val="16"/>
        <color theme="1"/>
        <rFont val="Calibri"/>
        <family val="2"/>
        <scheme val="minor"/>
      </rPr>
      <t xml:space="preserve"> Cuenca , SigSig, Gualaceo, Paute, Nabon, Oña Giron, San Fernando, Chordeleg, Guachapala.</t>
    </r>
    <r>
      <rPr>
        <b/>
        <sz val="16"/>
        <color theme="1"/>
        <rFont val="Calibri"/>
        <family val="2"/>
        <scheme val="minor"/>
      </rPr>
      <t xml:space="preserve"> Provincia del Cañar:</t>
    </r>
    <r>
      <rPr>
        <sz val="16"/>
        <color theme="1"/>
        <rFont val="Calibri"/>
        <family val="2"/>
        <scheme val="minor"/>
      </rPr>
      <t xml:space="preserve"> Azoguez, Biblián, Cañar, Déleg, El Tambo, La Troncal y Suscal. Provincia de El Oro: Machala, Arenillas, Atahualpa, Balsas, Chilla, El Guabo, Huaquillas, Las Lajas, Marcabelí, Pasaje, Piñas, Portovelo, Santa Rosa y Zaruma.</t>
    </r>
  </si>
  <si>
    <r>
      <rPr>
        <b/>
        <sz val="16"/>
        <color theme="1"/>
        <rFont val="Calibri"/>
        <family val="2"/>
        <scheme val="minor"/>
      </rPr>
      <t xml:space="preserve">Provincia del Azuay: </t>
    </r>
    <r>
      <rPr>
        <sz val="16"/>
        <color theme="1"/>
        <rFont val="Calibri"/>
        <family val="2"/>
        <scheme val="minor"/>
      </rPr>
      <t>Cuenca, Girón, Oña, Nabón, Pucará, San Fernando, Santa Isabel. Provincia de Loja: Loja, Saraguro. Provincia de El Oro: Chilla, Pasaje y Machala</t>
    </r>
  </si>
  <si>
    <r>
      <rPr>
        <b/>
        <sz val="16"/>
        <color theme="1"/>
        <rFont val="Calibri"/>
        <family val="2"/>
        <scheme val="minor"/>
      </rPr>
      <t xml:space="preserve">Provincia del Azuay: </t>
    </r>
    <r>
      <rPr>
        <sz val="16"/>
        <color theme="1"/>
        <rFont val="Calibri"/>
        <family val="2"/>
        <scheme val="minor"/>
      </rPr>
      <t>San Fernando, Girón, Santa Isabel y Pucará.</t>
    </r>
  </si>
  <si>
    <r>
      <rPr>
        <b/>
        <sz val="16"/>
        <color theme="1"/>
        <rFont val="Calibri"/>
        <family val="2"/>
        <scheme val="minor"/>
      </rPr>
      <t xml:space="preserve">Provincia del Azuay: </t>
    </r>
    <r>
      <rPr>
        <sz val="16"/>
        <color theme="1"/>
        <rFont val="Calibri"/>
        <family val="2"/>
        <scheme val="minor"/>
      </rPr>
      <t>Gualaceo, Chordeleg, Paute y Sigsig</t>
    </r>
  </si>
  <si>
    <r>
      <rPr>
        <b/>
        <sz val="16"/>
        <color theme="1"/>
        <rFont val="Calibri"/>
        <family val="2"/>
        <scheme val="minor"/>
      </rPr>
      <t>Provincia del Azuay:</t>
    </r>
    <r>
      <rPr>
        <sz val="16"/>
        <color theme="1"/>
        <rFont val="Calibri"/>
        <family val="2"/>
        <scheme val="minor"/>
      </rPr>
      <t xml:space="preserve"> Cuenca, Gualaceo, Paute, Sigsig, Girón, Santa Isabel, Chordeleg, Guachapala, San Fernando, Nabón, Oña, Sevilla de Oro. </t>
    </r>
    <r>
      <rPr>
        <b/>
        <sz val="16"/>
        <color theme="1"/>
        <rFont val="Calibri"/>
        <family val="2"/>
        <scheme val="minor"/>
      </rPr>
      <t>Provincia del Cañar:</t>
    </r>
    <r>
      <rPr>
        <sz val="16"/>
        <color theme="1"/>
        <rFont val="Calibri"/>
        <family val="2"/>
        <scheme val="minor"/>
      </rPr>
      <t xml:space="preserve"> Azoguez, Biblián, El Tambo, Déleg. Provincia de Morona Santiago: Macas, Sucúa y Gualaquiza.</t>
    </r>
  </si>
  <si>
    <r>
      <rPr>
        <b/>
        <sz val="16"/>
        <color theme="1"/>
        <rFont val="Calibri"/>
        <family val="2"/>
        <scheme val="minor"/>
      </rPr>
      <t>Provincia del Azuay: C</t>
    </r>
    <r>
      <rPr>
        <sz val="16"/>
        <color theme="1"/>
        <rFont val="Calibri"/>
        <family val="2"/>
        <scheme val="minor"/>
      </rPr>
      <t xml:space="preserve">uenca, Camilo Ponce Enríquez, Chordeleg, El Pan, Girón, Guachapala, Gualaceo, Nabón, Oña, Paute, Pucará, San Fernando, Santa Isabel, Sevilla de Oro y Sígsig. </t>
    </r>
    <r>
      <rPr>
        <b/>
        <sz val="16"/>
        <color theme="1"/>
        <rFont val="Calibri"/>
        <family val="2"/>
        <scheme val="minor"/>
      </rPr>
      <t xml:space="preserve">Provincia del Cañar: </t>
    </r>
    <r>
      <rPr>
        <sz val="16"/>
        <color theme="1"/>
        <rFont val="Calibri"/>
        <family val="2"/>
        <scheme val="minor"/>
      </rPr>
      <t xml:space="preserve">Azogues, Biblián, Cañar, Déleg, El Tambo, La Troncal y Suscal. Provincia de Morona Santiago: Morona, Gualaquiza, Huamboya, Limón Indanza, Logroño, Pablo Sexto, Palora, San Juan Bosco, Santiago de Méndez, Sucúa, Taisha y Tiwintza. </t>
    </r>
    <r>
      <rPr>
        <b/>
        <sz val="16"/>
        <color theme="1"/>
        <rFont val="Calibri"/>
        <family val="2"/>
        <scheme val="minor"/>
      </rPr>
      <t>Provincia de Loja</t>
    </r>
    <r>
      <rPr>
        <sz val="16"/>
        <color theme="1"/>
        <rFont val="Calibri"/>
        <family val="2"/>
        <scheme val="minor"/>
      </rPr>
      <t xml:space="preserve">: Loja, Calvas, Catamayo, Celica, Chaguarpamba, Espíndola, Gonzanamá, Macará, Olmedo, Paltas, Pindal, Puyango, Quilanga, Saraguro, Sozoranga y Zapotillo. </t>
    </r>
  </si>
  <si>
    <r>
      <rPr>
        <b/>
        <sz val="16"/>
        <color theme="1"/>
        <rFont val="Calibri"/>
        <family val="2"/>
        <scheme val="minor"/>
      </rPr>
      <t>Provincia del Azuay:</t>
    </r>
    <r>
      <rPr>
        <sz val="16"/>
        <color theme="1"/>
        <rFont val="Calibri"/>
        <family val="2"/>
        <scheme val="minor"/>
      </rPr>
      <t xml:space="preserve"> Cuenca , SigSig, Gualaceo, Paute, Nabon, Oña Giron, San Fernando, Chordeleg, Guachapala. Provincia del Cañar: Azoguez, Biblián, Cañar, Déleg, El Tambo, La Troncal y Suscal. </t>
    </r>
  </si>
  <si>
    <r>
      <rPr>
        <b/>
        <sz val="16"/>
        <color theme="1"/>
        <rFont val="Calibri"/>
        <family val="2"/>
        <scheme val="minor"/>
      </rPr>
      <t xml:space="preserve">Provincia de Tungurahua: </t>
    </r>
    <r>
      <rPr>
        <sz val="16"/>
        <color theme="1"/>
        <rFont val="Calibri"/>
        <family val="2"/>
        <scheme val="minor"/>
      </rPr>
      <t xml:space="preserve">Ambato, Baños, Cevallos, Mocha, Patate, Pelileo, Quero, Santiago de Píllaro y Tisaleo. Provincia de Cotopaxi: Latacunga, La Maná, Pangua, Pujilí, Salcedo, Saquisilí y Sigchos. </t>
    </r>
    <r>
      <rPr>
        <b/>
        <sz val="16"/>
        <color theme="1"/>
        <rFont val="Calibri"/>
        <family val="2"/>
        <scheme val="minor"/>
      </rPr>
      <t xml:space="preserve">Provincia de Chimborazo: </t>
    </r>
    <r>
      <rPr>
        <sz val="16"/>
        <color theme="1"/>
        <rFont val="Calibri"/>
        <family val="2"/>
        <scheme val="minor"/>
      </rPr>
      <t>Riobamba, Alausí, Chambo, Chunchi, Colta, Cumandá, Guamote, Guano, Pallatanga y Penipe.</t>
    </r>
  </si>
  <si>
    <r>
      <rPr>
        <b/>
        <sz val="16"/>
        <color theme="1"/>
        <rFont val="Calibri"/>
        <family val="2"/>
        <scheme val="minor"/>
      </rPr>
      <t>Provincia de Tungurahua:</t>
    </r>
    <r>
      <rPr>
        <sz val="16"/>
        <color theme="1"/>
        <rFont val="Calibri"/>
        <family val="2"/>
        <scheme val="minor"/>
      </rPr>
      <t xml:space="preserve"> Ambato, Baños, Cevallos, Mocha, Patate, Pelileo, Quero, Santiago de Píllaro y Tisaleo.</t>
    </r>
    <r>
      <rPr>
        <b/>
        <sz val="16"/>
        <color theme="1"/>
        <rFont val="Calibri"/>
        <family val="2"/>
        <scheme val="minor"/>
      </rPr>
      <t xml:space="preserve"> Provincia de Cotopaxi:</t>
    </r>
    <r>
      <rPr>
        <sz val="16"/>
        <color theme="1"/>
        <rFont val="Calibri"/>
        <family val="2"/>
        <scheme val="minor"/>
      </rPr>
      <t xml:space="preserve"> Latacunga, La Maná, Pangua, Pujilí, Salcedo, Saquisilí y Sigchos. </t>
    </r>
  </si>
  <si>
    <r>
      <rPr>
        <b/>
        <sz val="16"/>
        <color theme="1"/>
        <rFont val="Calibri"/>
        <family val="2"/>
        <scheme val="minor"/>
      </rPr>
      <t>Provincia de Tungurahua:</t>
    </r>
    <r>
      <rPr>
        <sz val="16"/>
        <color theme="1"/>
        <rFont val="Calibri"/>
        <family val="2"/>
        <scheme val="minor"/>
      </rPr>
      <t xml:space="preserve"> Ambato, Baños, Cevallos, Mocha, Patate, Pelileo, Quero, Santiago de Píllaro y Tisaleo. </t>
    </r>
  </si>
  <si>
    <r>
      <rPr>
        <b/>
        <sz val="16"/>
        <color theme="1"/>
        <rFont val="Calibri"/>
        <family val="2"/>
        <scheme val="minor"/>
      </rPr>
      <t xml:space="preserve">Provincia de Tungurahua: </t>
    </r>
    <r>
      <rPr>
        <sz val="16"/>
        <color theme="1"/>
        <rFont val="Calibri"/>
        <family val="2"/>
        <scheme val="minor"/>
      </rPr>
      <t xml:space="preserve">Ambato, Baños, Cevallos, Mocha, Patate, Pelileo, Quero, Santiago de Píllaro y Tisaleo. </t>
    </r>
  </si>
  <si>
    <r>
      <rPr>
        <b/>
        <sz val="16"/>
        <color theme="1"/>
        <rFont val="Calibri"/>
        <family val="2"/>
        <scheme val="minor"/>
      </rPr>
      <t>Provincia de Tungurahua:</t>
    </r>
    <r>
      <rPr>
        <sz val="16"/>
        <color theme="1"/>
        <rFont val="Calibri"/>
        <family val="2"/>
        <scheme val="minor"/>
      </rPr>
      <t xml:space="preserve"> Ambato, Baños, Cevallos, Mocha, Patate, Pelileo, Quero, Santiago de Píllaro y Tisaleo. Provincia de Cotopaxi: Latacunga, La Maná, Pangua, Pujilí, Salcedo, Saquisilí y Sigchos</t>
    </r>
    <r>
      <rPr>
        <b/>
        <sz val="16"/>
        <color theme="1"/>
        <rFont val="Calibri"/>
        <family val="2"/>
        <scheme val="minor"/>
      </rPr>
      <t>. Provincia de Chimborazo:</t>
    </r>
    <r>
      <rPr>
        <sz val="16"/>
        <color theme="1"/>
        <rFont val="Calibri"/>
        <family val="2"/>
        <scheme val="minor"/>
      </rPr>
      <t xml:space="preserve"> Riobamba, Alausí, Chambo, Chunchi, Colta, Cumandá, Guamote, Guano, Pallatanga y Penipe. </t>
    </r>
    <r>
      <rPr>
        <b/>
        <sz val="16"/>
        <color theme="1"/>
        <rFont val="Calibri"/>
        <family val="2"/>
        <scheme val="minor"/>
      </rPr>
      <t xml:space="preserve">Provincia de Bolívar: </t>
    </r>
    <r>
      <rPr>
        <sz val="16"/>
        <color theme="1"/>
        <rFont val="Calibri"/>
        <family val="2"/>
        <scheme val="minor"/>
      </rPr>
      <t>Guaranda, Caluma, Chillanes, Chimbo, Echeandía, Las Naves y San Miguel. Provincia de Pastaza: Pastaza, Arajuno, Mera y Santa Clara.</t>
    </r>
  </si>
  <si>
    <r>
      <rPr>
        <b/>
        <sz val="16"/>
        <color theme="1"/>
        <rFont val="Calibri"/>
        <family val="2"/>
        <scheme val="minor"/>
      </rPr>
      <t xml:space="preserve">Provincia de Tungurahua: </t>
    </r>
    <r>
      <rPr>
        <sz val="16"/>
        <color theme="1"/>
        <rFont val="Calibri"/>
        <family val="2"/>
        <scheme val="minor"/>
      </rPr>
      <t>Ambato, Cevallos, Quero, Huachi</t>
    </r>
  </si>
  <si>
    <r>
      <rPr>
        <b/>
        <sz val="16"/>
        <color theme="1"/>
        <rFont val="Calibri"/>
        <family val="2"/>
        <scheme val="minor"/>
      </rPr>
      <t xml:space="preserve">Provincia de Tungurahua: </t>
    </r>
    <r>
      <rPr>
        <sz val="16"/>
        <color theme="1"/>
        <rFont val="Calibri"/>
        <family val="2"/>
        <scheme val="minor"/>
      </rPr>
      <t xml:space="preserve">Ambato, Baños, Cevallos, Mocha, Patate, Pelileo, Quero, Santiago de Píllaro y Tisaleo. Provincia de Cotopaxi: Latacunga, Pujilí, Salcedo, Saquisilí y Sigchos. </t>
    </r>
  </si>
  <si>
    <r>
      <rPr>
        <b/>
        <sz val="16"/>
        <color theme="1"/>
        <rFont val="Calibri"/>
        <family val="2"/>
        <scheme val="minor"/>
      </rPr>
      <t xml:space="preserve">Provincia de Tungurahua: </t>
    </r>
    <r>
      <rPr>
        <sz val="16"/>
        <color theme="1"/>
        <rFont val="Calibri"/>
        <family val="2"/>
        <scheme val="minor"/>
      </rPr>
      <t>Ambato, Baños, Cevallos, Mocha, Patate, Pelileo, Quero, Santiago de Píllaro y Tisaleo.</t>
    </r>
    <r>
      <rPr>
        <b/>
        <sz val="16"/>
        <color theme="1"/>
        <rFont val="Calibri"/>
        <family val="2"/>
        <scheme val="minor"/>
      </rPr>
      <t xml:space="preserve"> Provincia de Cotopaxi:</t>
    </r>
    <r>
      <rPr>
        <sz val="16"/>
        <color theme="1"/>
        <rFont val="Calibri"/>
        <family val="2"/>
        <scheme val="minor"/>
      </rPr>
      <t xml:space="preserve"> Latacunga, Pujilí, Salcedo, Saquisilí y Sigchos. </t>
    </r>
  </si>
  <si>
    <r>
      <rPr>
        <b/>
        <sz val="16"/>
        <color theme="1"/>
        <rFont val="Calibri"/>
        <family val="2"/>
        <scheme val="minor"/>
      </rPr>
      <t xml:space="preserve">Provincia de Tungurahua: </t>
    </r>
    <r>
      <rPr>
        <sz val="16"/>
        <color theme="1"/>
        <rFont val="Calibri"/>
        <family val="2"/>
        <scheme val="minor"/>
      </rPr>
      <t>Ambato, Baños, Cevallos, Mocha, Patate, Pelileo, Quero, Santiago de Píllaro y Tisaleo.</t>
    </r>
    <r>
      <rPr>
        <b/>
        <sz val="16"/>
        <color theme="1"/>
        <rFont val="Calibri"/>
        <family val="2"/>
        <scheme val="minor"/>
      </rPr>
      <t xml:space="preserve"> Provincia de Cotopaxi: </t>
    </r>
    <r>
      <rPr>
        <sz val="16"/>
        <color theme="1"/>
        <rFont val="Calibri"/>
        <family val="2"/>
        <scheme val="minor"/>
      </rPr>
      <t>Latacunga, La Maná, Pangua, Pujilí, Salcedo, Saquisilí y Sigchos.</t>
    </r>
    <r>
      <rPr>
        <b/>
        <sz val="16"/>
        <color theme="1"/>
        <rFont val="Calibri"/>
        <family val="2"/>
        <scheme val="minor"/>
      </rPr>
      <t xml:space="preserve"> Provincia de Chimborazo:</t>
    </r>
    <r>
      <rPr>
        <sz val="16"/>
        <color theme="1"/>
        <rFont val="Calibri"/>
        <family val="2"/>
        <scheme val="minor"/>
      </rPr>
      <t xml:space="preserve"> Riobamba, Alausí, Chambo, Chunchi, Colta, Cumandá, Guamote, Guano, Pallatanga y Penipe. </t>
    </r>
    <r>
      <rPr>
        <b/>
        <sz val="16"/>
        <color theme="1"/>
        <rFont val="Calibri"/>
        <family val="2"/>
        <scheme val="minor"/>
      </rPr>
      <t xml:space="preserve">Provincia de Bolívar: </t>
    </r>
    <r>
      <rPr>
        <sz val="16"/>
        <color theme="1"/>
        <rFont val="Calibri"/>
        <family val="2"/>
        <scheme val="minor"/>
      </rPr>
      <t>Guaranda, Caluma, Chillanes, Chimbo, Echeandía, Las Naves y San Miguel. Provincia de Pastaza: Pastaza, Arajuno, Mera y Santa Clara.</t>
    </r>
  </si>
  <si>
    <r>
      <rPr>
        <b/>
        <sz val="16"/>
        <color theme="1"/>
        <rFont val="Calibri"/>
        <family val="2"/>
        <scheme val="minor"/>
      </rPr>
      <t>Provincia de Cotopaxi:</t>
    </r>
    <r>
      <rPr>
        <sz val="16"/>
        <color theme="1"/>
        <rFont val="Calibri"/>
        <family val="2"/>
        <scheme val="minor"/>
      </rPr>
      <t xml:space="preserve"> Latacunga, La Maná, Pangua, Pujilí, Salcedo, Saquisilí y Sigchos. </t>
    </r>
  </si>
  <si>
    <r>
      <rPr>
        <b/>
        <sz val="16"/>
        <color theme="1"/>
        <rFont val="Calibri"/>
        <family val="2"/>
        <scheme val="minor"/>
      </rPr>
      <t>Provincia de Cotopaxi:</t>
    </r>
    <r>
      <rPr>
        <sz val="16"/>
        <color theme="1"/>
        <rFont val="Calibri"/>
        <family val="2"/>
        <scheme val="minor"/>
      </rPr>
      <t xml:space="preserve"> Latacunga, La Maná, Pangua, Pujilí, Salcedo, Saquisilí y Sigchos. Provincia de Tungurahua: Ambato, Baños, Cevallos, Mocha, Patate, Pelileo, Quero, Santiago de Píllaro y Tisaleo.  </t>
    </r>
  </si>
  <si>
    <r>
      <rPr>
        <b/>
        <sz val="16"/>
        <color theme="1"/>
        <rFont val="Calibri"/>
        <family val="2"/>
        <scheme val="minor"/>
      </rPr>
      <t>Provincia de Cotopaxi:</t>
    </r>
    <r>
      <rPr>
        <sz val="16"/>
        <color theme="1"/>
        <rFont val="Calibri"/>
        <family val="2"/>
        <scheme val="minor"/>
      </rPr>
      <t xml:space="preserve"> Latacunga, La Maná, Pangua, Pujilí, Salcedo, Saquisilí y Sigchos.</t>
    </r>
    <r>
      <rPr>
        <b/>
        <sz val="16"/>
        <color theme="1"/>
        <rFont val="Calibri"/>
        <family val="2"/>
        <scheme val="minor"/>
      </rPr>
      <t xml:space="preserve"> Provincia de Tungurahua: </t>
    </r>
    <r>
      <rPr>
        <sz val="16"/>
        <color theme="1"/>
        <rFont val="Calibri"/>
        <family val="2"/>
        <scheme val="minor"/>
      </rPr>
      <t xml:space="preserve">Ambato, Baños, Cevallos, Mocha, Patate, Pelileo, Quero, Santiago de Píllaro y Tisaleo.  </t>
    </r>
  </si>
  <si>
    <r>
      <rPr>
        <b/>
        <sz val="16"/>
        <color theme="1"/>
        <rFont val="Calibri"/>
        <family val="2"/>
        <scheme val="minor"/>
      </rPr>
      <t>Provincia de Cotopaxi:</t>
    </r>
    <r>
      <rPr>
        <sz val="16"/>
        <color theme="1"/>
        <rFont val="Calibri"/>
        <family val="2"/>
        <scheme val="minor"/>
      </rPr>
      <t xml:space="preserve"> Latacunga, La Maná, Pangua, Pujilí, Salcedo, Saquisilí y Sigchos. </t>
    </r>
    <r>
      <rPr>
        <b/>
        <sz val="16"/>
        <color theme="1"/>
        <rFont val="Calibri"/>
        <family val="2"/>
        <scheme val="minor"/>
      </rPr>
      <t xml:space="preserve">Provincia de Chimborazo: </t>
    </r>
    <r>
      <rPr>
        <sz val="16"/>
        <color theme="1"/>
        <rFont val="Calibri"/>
        <family val="2"/>
        <scheme val="minor"/>
      </rPr>
      <t>Riobamba, Alausí, Chambo, Chunchi, Colta, Cumandá, Guamote, Guano, Pallatanga y Penipe.</t>
    </r>
  </si>
  <si>
    <r>
      <rPr>
        <b/>
        <sz val="16"/>
        <color theme="1"/>
        <rFont val="Calibri"/>
        <family val="2"/>
        <scheme val="minor"/>
      </rPr>
      <t>Provincia de Imbabura:</t>
    </r>
    <r>
      <rPr>
        <sz val="16"/>
        <color theme="1"/>
        <rFont val="Calibri"/>
        <family val="2"/>
        <scheme val="minor"/>
      </rPr>
      <t xml:space="preserve"> Ibarra, Antonio Ante, Cotacachi, Otavalo, Pimampiro y San Miguel de Urcuquí. </t>
    </r>
  </si>
  <si>
    <r>
      <rPr>
        <b/>
        <sz val="16"/>
        <color theme="1"/>
        <rFont val="Calibri"/>
        <family val="2"/>
        <scheme val="minor"/>
      </rPr>
      <t xml:space="preserve">Provincia de Imbabura: </t>
    </r>
    <r>
      <rPr>
        <sz val="16"/>
        <color theme="1"/>
        <rFont val="Calibri"/>
        <family val="2"/>
        <scheme val="minor"/>
      </rPr>
      <t xml:space="preserve">Ibarra, Antonio Ante, Cotacachi, Otavalo, Pimampiro y San Miguel de Urcuquí. </t>
    </r>
  </si>
  <si>
    <r>
      <rPr>
        <b/>
        <sz val="16"/>
        <color theme="1"/>
        <rFont val="Calibri"/>
        <family val="2"/>
        <scheme val="minor"/>
      </rPr>
      <t>Provincia de Imbabura:</t>
    </r>
    <r>
      <rPr>
        <sz val="16"/>
        <color theme="1"/>
        <rFont val="Calibri"/>
        <family val="2"/>
        <scheme val="minor"/>
      </rPr>
      <t xml:space="preserve"> Ibarra, Antonio Ante, Cotacachi, Ibarra, Otavalo, Pimampiro y Uruqui</t>
    </r>
  </si>
  <si>
    <r>
      <rPr>
        <b/>
        <sz val="16"/>
        <color theme="1"/>
        <rFont val="Calibri"/>
        <family val="2"/>
        <scheme val="minor"/>
      </rPr>
      <t xml:space="preserve">Provincia de Imbabura: </t>
    </r>
    <r>
      <rPr>
        <sz val="16"/>
        <color theme="1"/>
        <rFont val="Calibri"/>
        <family val="2"/>
        <scheme val="minor"/>
      </rPr>
      <t>Otavalo, Cotacachi, Atuntaqui, Urcuqui, San Pablo del Lago, Cajas,Pimampiro,San Gabriel, Julio Andrade Huaca, San Roque.</t>
    </r>
  </si>
  <si>
    <r>
      <rPr>
        <b/>
        <sz val="16"/>
        <color theme="1"/>
        <rFont val="Calibri"/>
        <family val="2"/>
        <scheme val="minor"/>
      </rPr>
      <t>Provincia de Imbabura:</t>
    </r>
    <r>
      <rPr>
        <sz val="16"/>
        <color theme="1"/>
        <rFont val="Calibri"/>
        <family val="2"/>
        <scheme val="minor"/>
      </rPr>
      <t xml:space="preserve"> Antonio Ante, Cotacachi, Ibarra, San Miguel de Urcuqui y Otavalo</t>
    </r>
  </si>
  <si>
    <r>
      <rPr>
        <b/>
        <sz val="16"/>
        <color theme="1"/>
        <rFont val="Calibri"/>
        <family val="2"/>
        <scheme val="minor"/>
      </rPr>
      <t>Provincia de Imbabura:</t>
    </r>
    <r>
      <rPr>
        <sz val="16"/>
        <color theme="1"/>
        <rFont val="Calibri"/>
        <family val="2"/>
        <scheme val="minor"/>
      </rPr>
      <t xml:space="preserve"> Antonio Ante, Cotacachi, Ibarra y San Miguel de Urcuqui </t>
    </r>
  </si>
  <si>
    <r>
      <rPr>
        <b/>
        <sz val="16"/>
        <color theme="1"/>
        <rFont val="Calibri"/>
        <family val="2"/>
        <scheme val="minor"/>
      </rPr>
      <t>Provincia de Imbabura:</t>
    </r>
    <r>
      <rPr>
        <sz val="16"/>
        <color theme="1"/>
        <rFont val="Calibri"/>
        <family val="2"/>
        <scheme val="minor"/>
      </rPr>
      <t xml:space="preserve"> Ibarra, Antonio Ante, Cotacachi, Otavalo, Pimampiro y San Miguel de Urcuquí.</t>
    </r>
    <r>
      <rPr>
        <b/>
        <sz val="16"/>
        <color theme="1"/>
        <rFont val="Calibri"/>
        <family val="2"/>
        <scheme val="minor"/>
      </rPr>
      <t xml:space="preserve"> Provincia del Carchi:</t>
    </r>
    <r>
      <rPr>
        <sz val="16"/>
        <color theme="1"/>
        <rFont val="Calibri"/>
        <family val="2"/>
        <scheme val="minor"/>
      </rPr>
      <t xml:space="preserve"> Tulcán, Bolivar, Espejo, Mira, Montúfar y San Pedro de Huaca.</t>
    </r>
  </si>
  <si>
    <r>
      <rPr>
        <b/>
        <sz val="16"/>
        <color theme="1"/>
        <rFont val="Calibri"/>
        <family val="2"/>
        <scheme val="minor"/>
      </rPr>
      <t xml:space="preserve">Provincia de Cotopaxi: </t>
    </r>
    <r>
      <rPr>
        <sz val="16"/>
        <color theme="1"/>
        <rFont val="Calibri"/>
        <family val="2"/>
        <scheme val="minor"/>
      </rPr>
      <t xml:space="preserve">Latacunga, La Maná, Pangua, Pujilí, Salcedo, Saquisilí y Sigchos. </t>
    </r>
    <r>
      <rPr>
        <b/>
        <sz val="16"/>
        <color theme="1"/>
        <rFont val="Calibri"/>
        <family val="2"/>
        <scheme val="minor"/>
      </rPr>
      <t>Provincia de Tungurahua</t>
    </r>
    <r>
      <rPr>
        <sz val="16"/>
        <color theme="1"/>
        <rFont val="Calibri"/>
        <family val="2"/>
        <scheme val="minor"/>
      </rPr>
      <t xml:space="preserve">: Ambato, Baños, Cevallos, Mocha, Patate, Pelileo, Quero, Santiago de Píllaro y Tisaleo.  </t>
    </r>
    <r>
      <rPr>
        <b/>
        <sz val="16"/>
        <color theme="1"/>
        <rFont val="Calibri"/>
        <family val="2"/>
        <scheme val="minor"/>
      </rPr>
      <t>Provincia de Chimborazo:</t>
    </r>
    <r>
      <rPr>
        <sz val="16"/>
        <color theme="1"/>
        <rFont val="Calibri"/>
        <family val="2"/>
        <scheme val="minor"/>
      </rPr>
      <t xml:space="preserve"> Riobamba, Alausí, Chambo, Chunchi, Colta, Cumandá, Guamote, Guano, Pallatanga y Penipe.</t>
    </r>
  </si>
  <si>
    <r>
      <rPr>
        <b/>
        <sz val="16"/>
        <color theme="1"/>
        <rFont val="Calibri"/>
        <family val="2"/>
        <scheme val="minor"/>
      </rPr>
      <t>Provincia de Cotopaxi:</t>
    </r>
    <r>
      <rPr>
        <sz val="16"/>
        <color theme="1"/>
        <rFont val="Calibri"/>
        <family val="2"/>
        <scheme val="minor"/>
      </rPr>
      <t xml:space="preserve"> Latacunga, La Maná, Pangua, Pujilí, Salcedo, Saquisilí y Sigchos. </t>
    </r>
    <r>
      <rPr>
        <b/>
        <sz val="16"/>
        <color theme="1"/>
        <rFont val="Calibri"/>
        <family val="2"/>
        <scheme val="minor"/>
      </rPr>
      <t>Provincia de Tungurahua</t>
    </r>
    <r>
      <rPr>
        <sz val="16"/>
        <color theme="1"/>
        <rFont val="Calibri"/>
        <family val="2"/>
        <scheme val="minor"/>
      </rPr>
      <t xml:space="preserve">: Ambato, Baños, Cevallos, Mocha, Patate, Pelileo, Quero, Santiago de Píllaro y Tisaleo.  </t>
    </r>
  </si>
  <si>
    <r>
      <rPr>
        <b/>
        <sz val="16"/>
        <color theme="1"/>
        <rFont val="Calibri"/>
        <family val="2"/>
        <scheme val="minor"/>
      </rPr>
      <t>Provincia de Cotopaxi:</t>
    </r>
    <r>
      <rPr>
        <sz val="16"/>
        <color theme="1"/>
        <rFont val="Calibri"/>
        <family val="2"/>
        <scheme val="minor"/>
      </rPr>
      <t xml:space="preserve"> Píllaro y Salcedo</t>
    </r>
  </si>
  <si>
    <t>Provincia de Santo Domingo: Santo Domingo y La Concordia.</t>
  </si>
  <si>
    <t>Provincia de Santo Domingo: Santo Domingo y La Concordia. Provincia de Manabí: Portoviejo, 24 de Mayo, Bolívar, Chone, El Carmen, Flavio Alfaro, Jama, Jaramijó, Jipijapa, Junín, Manta, Montecristi, Olmedo, Paján, Pedernales, Pichincha, Puerto López, Rocafuerte, San Vicente, Santa Ana, Sucre y Tosagua. Provincia de Esmeraldas: Esmeraldas, Atacames, Eloy Alfaro, Muisne, Quinindé, Rioverde y San Lorenzo.</t>
  </si>
  <si>
    <t xml:space="preserve">Provincia de Santo Domingo: Santo Domingo y La Concordia. Provincia de Manabí: Portoviejo, 24 de Mayo, Bolívar, Chone, El Carmen, Flavio Alfaro, Jama, Jaramijó, Jipijapa, Junín, Manta, Montecristi, Olmedo, Paján, Pedernales, Pichincha, Puerto López, Rocafuerte, San Vicente, Santa Ana, Sucre y Tosagua. Provincia de Esmeraldas: Esmeraldas, Atacames, Eloy Alfaro, Muisne, Quinindé, Rioverde y San Lorenzo. Provincia de Los Ríos: Babahoyo, Baba, Buena Fe, Mochache, Montalvo, Palenque, Puebloviejo, Quevedo, Quinsaloma, Urdaneta, Valencia, Ventanas y Vinces. </t>
  </si>
  <si>
    <t>Provincia de Bolívar: Guaranda, Caluma, Chillanes, Chimbo, Echeandía, Las Naves y San Miguel.</t>
  </si>
  <si>
    <t>Provincia de Bolívar: Guaranda, Caluma, Chillanes, Chimbo, Echeandía, Las Naves y San Miguel. Provincia de Chimborazo: Riobamba, Alausí, Chambo, Chunchi, Colta, Cumandá, Guamote, Guano, Pallatanga y Penipe.</t>
  </si>
  <si>
    <t>Provincia de Bolivar: Guaranda, Las Nabes. Provincia de Los Ríos: Ventanas, Quevedo. Provincia de Cotopaxi: Pangua</t>
  </si>
  <si>
    <t xml:space="preserve">Provincia del Cañar: Azogues, Biblián, Cañar, Déleg, El Tambo, La Troncal y Suscal. Provincia del Azuay: Cuenca, Camilo Ponce Enríquez, Chordeleg, El Pan, Girón, Guachapala, Gualaceo, Nabón, Oña, Paute, Pucará, San Fernando, Santa Isabel, Sevilla de Oro y Sígsig. Provincia de Chimborazo: Riobamba, Alausí, Chambo, Chunchi, Colta, Cumandá, Guamote, Guano, Pallatanga y Penipe. Provincia de Morona Santiago: Morona, Gualaquiza, Huamboya, Limón Indanza, Logroño, Pablo Sexto, Palora, San Juan Bosco, Santiago de Méndez, Sucúa, Taisha y Tiwintza. </t>
  </si>
  <si>
    <t>Provincia del Cañar: Azogues, Biblián, Cañar, Déleg, El Tambo, La Troncal y Suscal.</t>
  </si>
  <si>
    <t>Provincia del Cañar: Azoguez, Biblián y Deleg</t>
  </si>
  <si>
    <t>Provincia del Cañar: Azogues, Biblián, Cañar, Déleg, El Tambo, La Troncal y Suscal. Provincia del Azuay: Gualaceo, Paute, Pucará, San Fernando y Santa Isabel.</t>
  </si>
  <si>
    <t xml:space="preserve">Provincia de Morona Santiago: Morona, Gualaquiza, Huamboya, Limón Indanza, Logroño, Pablo Sexto, Palora, San Juan Bosco, Santiago de Méndez, Sucúa, Taisha y Tiwintza. </t>
  </si>
  <si>
    <t>Provincia de Morona Santiago : Gualaquiza, Juan Bosco, El Pangui</t>
  </si>
  <si>
    <t>Provincia de Morona Santiago: Sucúa, Logroño, Santiago de Méndez</t>
  </si>
  <si>
    <t>Provincia del Napo: Tena, Archidona, Quijos</t>
  </si>
  <si>
    <t xml:space="preserve">Provincia del Napo: Tena, Archidona, Carlos Julio Arosemena Tola, El Chaco y Quijos. </t>
  </si>
  <si>
    <t>Provincia del Napo: Tena, Archidona</t>
  </si>
  <si>
    <t>Provincia del Napo: Tena, Archidona, Cotundo, Ahuano</t>
  </si>
  <si>
    <t>Provincia del Napo: Tena, Arosemena Tola y Archidona</t>
  </si>
  <si>
    <t>Provincia del Napo: Tena, Archidona, Carlos Julio Arosemena Tola, El Chaco y Quijos.  Provincia de Pastaza: Pastaza.</t>
  </si>
  <si>
    <t>Provincia del Napo: Napo, Tena, Archidona, Quijos, El Chaco</t>
  </si>
  <si>
    <r>
      <rPr>
        <b/>
        <sz val="16"/>
        <color theme="1"/>
        <rFont val="Calibri"/>
        <family val="2"/>
        <scheme val="minor"/>
      </rPr>
      <t xml:space="preserve">Provincia de Esmeraldas: </t>
    </r>
    <r>
      <rPr>
        <sz val="16"/>
        <color rgb="FFFF0000"/>
        <rFont val="Calibri"/>
        <family val="2"/>
        <scheme val="minor"/>
      </rPr>
      <t>Cantón Quinindé,</t>
    </r>
    <r>
      <rPr>
        <sz val="16"/>
        <color theme="1"/>
        <rFont val="Calibri"/>
        <family val="2"/>
        <scheme val="minor"/>
      </rPr>
      <t xml:space="preserve"> La Unión, La Cordillera.</t>
    </r>
    <r>
      <rPr>
        <b/>
        <sz val="16"/>
        <color theme="1"/>
        <rFont val="Calibri"/>
        <family val="2"/>
        <scheme val="minor"/>
      </rPr>
      <t xml:space="preserve"> Provincia de Pichincha:</t>
    </r>
    <r>
      <rPr>
        <sz val="16"/>
        <color theme="1"/>
        <rFont val="Calibri"/>
        <family val="2"/>
        <scheme val="minor"/>
      </rPr>
      <t xml:space="preserve"> Puerto Quito, Pedro Vicente Maldonado, San Miguel de los Bancos.</t>
    </r>
  </si>
  <si>
    <r>
      <rPr>
        <b/>
        <sz val="16"/>
        <color theme="1"/>
        <rFont val="Calibri"/>
        <family val="2"/>
        <scheme val="minor"/>
      </rPr>
      <t xml:space="preserve">Provincia de Esmeraldas: </t>
    </r>
    <r>
      <rPr>
        <sz val="16"/>
        <color rgb="FFFF0000"/>
        <rFont val="Calibri"/>
        <family val="2"/>
        <scheme val="minor"/>
      </rPr>
      <t>Esmeraldas, Atacames, Eloy Alfaro, Muisne, Quinindé, Rioverde y San Lorenzo.</t>
    </r>
  </si>
  <si>
    <r>
      <rPr>
        <b/>
        <sz val="16"/>
        <color theme="1"/>
        <rFont val="Calibri"/>
        <family val="2"/>
        <scheme val="minor"/>
      </rPr>
      <t xml:space="preserve">Provincia de Esmeraldas: </t>
    </r>
    <r>
      <rPr>
        <sz val="16"/>
        <color theme="1"/>
        <rFont val="Calibri"/>
        <family val="2"/>
        <scheme val="minor"/>
      </rPr>
      <t>Tachina,</t>
    </r>
    <r>
      <rPr>
        <sz val="16"/>
        <color rgb="FFFF0000"/>
        <rFont val="Calibri"/>
        <family val="2"/>
        <scheme val="minor"/>
      </rPr>
      <t xml:space="preserve"> Esmeraldas,</t>
    </r>
    <r>
      <rPr>
        <sz val="16"/>
        <color theme="1"/>
        <rFont val="Calibri"/>
        <family val="2"/>
        <scheme val="minor"/>
      </rPr>
      <t xml:space="preserve"> Tonsupa, Camarones,  Viche, </t>
    </r>
    <r>
      <rPr>
        <sz val="16"/>
        <color rgb="FFFF0000"/>
        <rFont val="Calibri"/>
        <family val="2"/>
        <scheme val="minor"/>
      </rPr>
      <t>Atacames,</t>
    </r>
    <r>
      <rPr>
        <sz val="16"/>
        <color theme="1"/>
        <rFont val="Calibri"/>
        <family val="2"/>
        <scheme val="minor"/>
      </rPr>
      <t xml:space="preserve"> Palestina, Sua,</t>
    </r>
    <r>
      <rPr>
        <sz val="16"/>
        <color rgb="FFFF0000"/>
        <rFont val="Calibri"/>
        <family val="2"/>
        <scheme val="minor"/>
      </rPr>
      <t xml:space="preserve"> Río Verde</t>
    </r>
    <r>
      <rPr>
        <sz val="16"/>
        <color theme="1"/>
        <rFont val="Calibri"/>
        <family val="2"/>
        <scheme val="minor"/>
      </rPr>
      <t>, Same, Rocafuerte, Tonchigue, La Tola,</t>
    </r>
    <r>
      <rPr>
        <sz val="16"/>
        <color rgb="FFFF0000"/>
        <rFont val="Calibri"/>
        <family val="2"/>
        <scheme val="minor"/>
      </rPr>
      <t xml:space="preserve"> Muisne, </t>
    </r>
    <r>
      <rPr>
        <sz val="16"/>
        <color theme="1"/>
        <rFont val="Calibri"/>
        <family val="2"/>
        <scheme val="minor"/>
      </rPr>
      <t xml:space="preserve">Montalvo, San José de Chamanga, Limones, Borbón, </t>
    </r>
    <r>
      <rPr>
        <sz val="16"/>
        <color rgb="FFFF0000"/>
        <rFont val="Calibri"/>
        <family val="2"/>
        <scheme val="minor"/>
      </rPr>
      <t>San Lorenzo</t>
    </r>
  </si>
  <si>
    <r>
      <rPr>
        <b/>
        <sz val="16"/>
        <color theme="1"/>
        <rFont val="Calibri"/>
        <family val="2"/>
        <scheme val="minor"/>
      </rPr>
      <t xml:space="preserve">Provincia de Pichincha: </t>
    </r>
    <r>
      <rPr>
        <sz val="16"/>
        <color theme="1"/>
        <rFont val="Calibri"/>
        <family val="2"/>
        <scheme val="minor"/>
      </rPr>
      <t>San Miguel de los Bancos, Pedro Vicente Maldonado, Puerto Quito, Nono, Nanegal, Calacalí, Pacto y Gualea.</t>
    </r>
    <r>
      <rPr>
        <b/>
        <sz val="16"/>
        <color theme="1"/>
        <rFont val="Calibri"/>
        <family val="2"/>
        <scheme val="minor"/>
      </rPr>
      <t xml:space="preserve"> Provincia de Santo Domingo: </t>
    </r>
    <r>
      <rPr>
        <sz val="16"/>
        <color theme="1"/>
        <rFont val="Calibri"/>
        <family val="2"/>
        <scheme val="minor"/>
      </rPr>
      <t xml:space="preserve">Santo Domingo y La Concordia, </t>
    </r>
    <r>
      <rPr>
        <b/>
        <sz val="16"/>
        <color theme="1"/>
        <rFont val="Calibri"/>
        <family val="2"/>
        <scheme val="minor"/>
      </rPr>
      <t xml:space="preserve">Provincia de Esmeraldas: </t>
    </r>
    <r>
      <rPr>
        <sz val="16"/>
        <color rgb="FFFF0000"/>
        <rFont val="Calibri"/>
        <family val="2"/>
        <scheme val="minor"/>
      </rPr>
      <t>Quinindé, Río Verde y Esmeraldas.</t>
    </r>
  </si>
  <si>
    <r>
      <rPr>
        <b/>
        <sz val="16"/>
        <color theme="1"/>
        <rFont val="Calibri"/>
        <family val="2"/>
        <scheme val="minor"/>
      </rPr>
      <t>Provincia de Esmeraldas:</t>
    </r>
    <r>
      <rPr>
        <sz val="16"/>
        <color theme="1"/>
        <rFont val="Calibri"/>
        <family val="2"/>
        <scheme val="minor"/>
      </rPr>
      <t xml:space="preserve"> </t>
    </r>
    <r>
      <rPr>
        <sz val="16"/>
        <color rgb="FFFF0000"/>
        <rFont val="Calibri"/>
        <family val="2"/>
        <scheme val="minor"/>
      </rPr>
      <t>Esmeraldas, Atacames, Eloy Alfaro, Muisne, Quinindé, Rioverde y San Lorenzo.</t>
    </r>
  </si>
  <si>
    <r>
      <rPr>
        <b/>
        <sz val="16"/>
        <color theme="1"/>
        <rFont val="Calibri"/>
        <family val="2"/>
        <scheme val="minor"/>
      </rPr>
      <t xml:space="preserve">Provincia de Esmeraldas: </t>
    </r>
    <r>
      <rPr>
        <sz val="16"/>
        <color rgb="FFFF0000"/>
        <rFont val="Calibri"/>
        <family val="2"/>
        <scheme val="minor"/>
      </rPr>
      <t>Esmeraldas, Atacames, Eloy Alfaro</t>
    </r>
    <r>
      <rPr>
        <sz val="16"/>
        <color theme="1"/>
        <rFont val="Calibri"/>
        <family val="2"/>
        <scheme val="minor"/>
      </rPr>
      <t>,</t>
    </r>
    <r>
      <rPr>
        <sz val="16"/>
        <color rgb="FFFF0000"/>
        <rFont val="Calibri"/>
        <family val="2"/>
        <scheme val="minor"/>
      </rPr>
      <t xml:space="preserve"> Muisne, Quinindé, Rioverde y San Lorenzo.</t>
    </r>
  </si>
  <si>
    <r>
      <rPr>
        <b/>
        <sz val="16"/>
        <color theme="1"/>
        <rFont val="Calibri"/>
        <family val="2"/>
        <scheme val="minor"/>
      </rPr>
      <t xml:space="preserve">Provincia de Pichincha: </t>
    </r>
    <r>
      <rPr>
        <sz val="16"/>
        <color theme="1"/>
        <rFont val="Calibri"/>
        <family val="2"/>
        <scheme val="minor"/>
      </rPr>
      <t xml:space="preserve">Quito, Cayambe, Mejía, Pedro Moncayo, Pedro Vicente Maldonado, Puerto Quito, </t>
    </r>
    <r>
      <rPr>
        <sz val="16"/>
        <color rgb="FFFF0000"/>
        <rFont val="Calibri"/>
        <family val="2"/>
        <scheme val="minor"/>
      </rPr>
      <t xml:space="preserve">Rumiñahui </t>
    </r>
    <r>
      <rPr>
        <sz val="16"/>
        <color theme="1"/>
        <rFont val="Calibri"/>
        <family val="2"/>
        <scheme val="minor"/>
      </rPr>
      <t xml:space="preserve">y San Miguel de Los Bancos. Provincia de Cotopaxi: Latacunga, La Maná, Pangua, Pujilí, Salcedo, Saquisilí y Sigchos. </t>
    </r>
    <r>
      <rPr>
        <b/>
        <sz val="16"/>
        <color theme="1"/>
        <rFont val="Calibri"/>
        <family val="2"/>
        <scheme val="minor"/>
      </rPr>
      <t>Provincia de Tungurahua</t>
    </r>
    <r>
      <rPr>
        <sz val="16"/>
        <color theme="1"/>
        <rFont val="Calibri"/>
        <family val="2"/>
        <scheme val="minor"/>
      </rPr>
      <t xml:space="preserve">: Ambato, Baños, Cevallos, Mocha, Patate, Pelileo, Quero, Santiago de Píllaro y Tisaleo. </t>
    </r>
  </si>
  <si>
    <r>
      <rPr>
        <b/>
        <sz val="16"/>
        <color theme="1"/>
        <rFont val="Calibri"/>
        <family val="2"/>
        <scheme val="minor"/>
      </rPr>
      <t>Provincia de Pichincha:</t>
    </r>
    <r>
      <rPr>
        <sz val="16"/>
        <color theme="1"/>
        <rFont val="Calibri"/>
        <family val="2"/>
        <scheme val="minor"/>
      </rPr>
      <t xml:space="preserve"> Quito, Cayambe, Mejía, Pedro Moncayo, Pedro Vicente Maldonado, Puerto Quito, </t>
    </r>
    <r>
      <rPr>
        <sz val="16"/>
        <color rgb="FFFF0000"/>
        <rFont val="Calibri"/>
        <family val="2"/>
        <scheme val="minor"/>
      </rPr>
      <t>Rumiñahui y</t>
    </r>
    <r>
      <rPr>
        <sz val="16"/>
        <color theme="1"/>
        <rFont val="Calibri"/>
        <family val="2"/>
        <scheme val="minor"/>
      </rPr>
      <t xml:space="preserve"> San Miguel de Los Bancos. </t>
    </r>
  </si>
  <si>
    <r>
      <rPr>
        <b/>
        <sz val="16"/>
        <color theme="1"/>
        <rFont val="Calibri"/>
        <family val="2"/>
        <scheme val="minor"/>
      </rPr>
      <t>Provincia de Pichincha:</t>
    </r>
    <r>
      <rPr>
        <sz val="16"/>
        <color theme="1"/>
        <rFont val="Calibri"/>
        <family val="2"/>
        <scheme val="minor"/>
      </rPr>
      <t xml:space="preserve"> Quito, Cayambe, Mejía, Pedro Moncayo, Pedro Vicente Maldonado, Puerto Quito, </t>
    </r>
    <r>
      <rPr>
        <sz val="16"/>
        <color rgb="FFFF0000"/>
        <rFont val="Calibri"/>
        <family val="2"/>
        <scheme val="minor"/>
      </rPr>
      <t>Rumiñahui</t>
    </r>
    <r>
      <rPr>
        <sz val="16"/>
        <color theme="1"/>
        <rFont val="Calibri"/>
        <family val="2"/>
        <scheme val="minor"/>
      </rPr>
      <t xml:space="preserve"> y San Miguel de Los Bancos. </t>
    </r>
    <r>
      <rPr>
        <b/>
        <sz val="16"/>
        <color theme="1"/>
        <rFont val="Calibri"/>
        <family val="2"/>
        <scheme val="minor"/>
      </rPr>
      <t>Provincia de Santo Domingo</t>
    </r>
    <r>
      <rPr>
        <sz val="16"/>
        <color theme="1"/>
        <rFont val="Calibri"/>
        <family val="2"/>
        <scheme val="minor"/>
      </rPr>
      <t>: Santo Domingo y La Concordia</t>
    </r>
  </si>
  <si>
    <r>
      <rPr>
        <b/>
        <sz val="16"/>
        <color theme="1"/>
        <rFont val="Calibri"/>
        <family val="2"/>
        <scheme val="minor"/>
      </rPr>
      <t xml:space="preserve">Provincia de Pichincha: </t>
    </r>
    <r>
      <rPr>
        <sz val="16"/>
        <color theme="1"/>
        <rFont val="Calibri"/>
        <family val="2"/>
        <scheme val="minor"/>
      </rPr>
      <t xml:space="preserve">Quito, Cayambe, Mejía, Pedro Moncayo, Pedro Vicente Maldonado, Puerto Quito, </t>
    </r>
    <r>
      <rPr>
        <sz val="16"/>
        <color rgb="FFFF0000"/>
        <rFont val="Calibri"/>
        <family val="2"/>
        <scheme val="minor"/>
      </rPr>
      <t>Rumiñahui</t>
    </r>
    <r>
      <rPr>
        <sz val="16"/>
        <color theme="1"/>
        <rFont val="Calibri"/>
        <family val="2"/>
        <scheme val="minor"/>
      </rPr>
      <t xml:space="preserve"> y San Miguel de Los Bancos. Provincia de Esmeraldas: Esmeraldas, Atacames, Eloy Alfaro, Muisne, Quinindé, Rioverde y San Lorenzo.</t>
    </r>
    <r>
      <rPr>
        <b/>
        <sz val="16"/>
        <color theme="1"/>
        <rFont val="Calibri"/>
        <family val="2"/>
        <scheme val="minor"/>
      </rPr>
      <t xml:space="preserve"> Provincia de Santo Domingo:</t>
    </r>
    <r>
      <rPr>
        <sz val="16"/>
        <color theme="1"/>
        <rFont val="Calibri"/>
        <family val="2"/>
        <scheme val="minor"/>
      </rPr>
      <t xml:space="preserve"> Santo Domingo y La Concordia</t>
    </r>
  </si>
  <si>
    <t xml:space="preserve">Provincia de Zamora Chinchipe: Yantzaza, Yacuambi, Zamora, Centinela del Cóndor, Paquisha, Nangariza, Pangui. Provincia de Morona Santiago: Morona, Gualaquiza, Huamboya, Limón Indanza, Logroño, Pablo Sexto, Palora, San Juan Bosco, Santiago de Méndez, Sucúa, Taisha y Tiwintza. </t>
  </si>
  <si>
    <t>Provincia de Zamora Chinchipe: Zamora, Centinela del Cóndor, Chinchipe, El Pangui, Nangaritza, Palanda, Paquisha, Yacuambi y Yantzaza.</t>
  </si>
  <si>
    <t>Provincia de Zamora Chinchipe: Yantzaza, Centinela del Condor, Paquisha, Nangaritza y Zamora</t>
  </si>
  <si>
    <t>Provincia de Pastaza: Pastaza, Arajuno, Mera y Santa Clara.</t>
  </si>
  <si>
    <t>Provincia de Pastaza: Pastaza, Mera y Santa Clara. Provincia de Morona Santiago: Palora, Guanbaya y Pablo Sexto.</t>
  </si>
  <si>
    <t>Provincia de Pastaza: Pastaza, Mera, Sta Clara, Arajuno. Provincia de Tungurahua: Baños.</t>
  </si>
  <si>
    <t>Provincia de Pastaza: Mera, Sta Clara, Arajuno</t>
  </si>
  <si>
    <t xml:space="preserve">Provincia de Pastaza: Pastaza, Arajuno, Mera y Santa Clara. Provincia del Napo: Tena, Archidona, Carlos Julio Arosemena Tola, El Chaco y Quijos. </t>
  </si>
  <si>
    <t xml:space="preserve">Provincia de Galápagos: San Cristóbal, Isabela, y Santa Cruz. </t>
  </si>
  <si>
    <t>Provincia de El Oro: Piñas, Zaruma, Portovelo.  Provincia del Guayas: Guayaquil,
 Alfredo Baquerizo Moreno, Balao, Balzar, Colimes, Daule, Durán, El Empalme, El Triunfo, General Antonio Elizalde, Isidro Ayora, Lomas de Sargentillo, Marcelino Maridueña, Milagro, Naranjal, Naranjito, Nobol, Palestina, Pedro Carbo, Playas, Salitre, Samborondón, Santa Lucía, Simón Bolívar y Yaguachi. Provincia del Cañar: Azogues, Biblián, Cañar, Déleg, El Tambo, La Troncal y Suscal. Provincia del Azuay: Cuenca, Camilo Ponce Enríquez, Chordeleg, El Pan, Girón, Guachapala, Gualaceo, Nabón, Oña, Paute, Pucará, San Fernando, Santa Isabel, Sevilla de Oro y Sígsig. Provincia de Loja: Loja, Calvas, Catamayo, Celica, Chaguarpamba, Espíndola, Gonzanamá, Macará, Olmedo, Paltas, Pindal, Puyango, Quilanga, Saraguro, Sozoranga y Zapotillo. Península de Santa Elena: Santa Elena, La Libertad y Salinas.</t>
  </si>
  <si>
    <t>Provincia de El Oro: Machala, Arenillas, Atahualpa, Balsas, Chilla, El Guabo, Huaquillas, Las Lajas, Marcabelí, Pasaje, Piñas, Portovelo, Santa Rosa y Zaruma.</t>
  </si>
  <si>
    <t>Provincia de El Oro: Machala, Arenillas, Atahualpa, Balsas, Chilla, El Guabo, Huaquillas, Las Lajas, Marcabelí, Pasaje, Piñas, 
Portovelo, Santa Rosa y Zaruma.</t>
  </si>
  <si>
    <t>Provincia de El Oro: Machala, Arenillas, Atahualpa, Balsas, Chilla, El Guabo, Huaquillas, Las Lajas, Marcabelí, Pasaje, Piñas,
Portovelo, Santa Rosa y Zaruma.</t>
  </si>
  <si>
    <t>Provincia de El Oro: Machala, Arenillas, Atahualpa, Balsas, Chilla, El Guabo, Huaquillas, Las Lajas, Marcabelí, Pasaje, Piñas, Portovelo
, Santa Rosa y Zaruma.</t>
  </si>
  <si>
    <t>Provincia de El Oro: Machala, Arenillas, Paccha (Atahualpa), El Guabo, Huaquillas,Pasaje, Santa Rosa. Provincia del Azuay: Cuenca, Camilo Ponce  Enríquez, Chordeleg, El Pan, Girón, Guachapala, Gualaceo, Nabón, Oña, Paute, Pucará, San Fernando, Santa Isabel, Sevilla de Oro y Sígsig.  Provincia de Loja: Loja, Calvas, Catamayo, Celica, Chaguarpamba, Espíndola, Gonzanamá, Macará, Olmedo, Paltas, Pindal, Puyango, Quilanga, Saraguro, Sozoranga y Zapotillo. Provincia del Guayas: Balao. Península de Santa Elena: Salinas, Santa Elena, La Libertad y Zona Norte: Manglaralto, Montañita, Olón.</t>
  </si>
  <si>
    <t>Provincia de El Oro: Machala, Arenillas, Atahualpa, Balsas, Chilla, El Guabo, Huaquillas, Las Lajas, Marcabelí, Pasaje, Piñas, Portovelo, Santa Rosa y Zaruma. Provincia de Loja: Catacocha, Olmedo y Chaguarpamba.</t>
  </si>
  <si>
    <t>Provincia del Carchi: Tulcán, Bolivar, Espejo, Mira, Montúfar y San Pedro de Huaca.</t>
  </si>
  <si>
    <t>Provincia del Carchi: Tulcán, Espejo, Montufar.</t>
  </si>
  <si>
    <t>Provincia del Carchi: Tulcán, Espejo, Montufar, el Angel, San Isidro, La Paz, Julio Andrade, Tufiño, Urbina.</t>
  </si>
  <si>
    <t>Provincia del Carchi: Tulcán, Julio Andrade, Huaca, Cristobal Colón, San Gabriel, Bolívar, La Paz.</t>
  </si>
  <si>
    <r>
      <rPr>
        <b/>
        <sz val="16"/>
        <color theme="1"/>
        <rFont val="Calibri"/>
        <family val="2"/>
        <scheme val="minor"/>
      </rPr>
      <t xml:space="preserve">Provincia de Cotopaxi: </t>
    </r>
    <r>
      <rPr>
        <sz val="16"/>
        <color theme="1"/>
        <rFont val="Calibri"/>
        <family val="2"/>
        <scheme val="minor"/>
      </rPr>
      <t xml:space="preserve">Latacunga, La Maná, Pangua, Pujilí, Salcedo, Saquisilí y Sigchos. </t>
    </r>
    <r>
      <rPr>
        <b/>
        <sz val="16"/>
        <color theme="1"/>
        <rFont val="Calibri"/>
        <family val="2"/>
        <scheme val="minor"/>
      </rPr>
      <t>Provincia de Chimborazo:</t>
    </r>
    <r>
      <rPr>
        <sz val="16"/>
        <color theme="1"/>
        <rFont val="Calibri"/>
        <family val="2"/>
        <scheme val="minor"/>
      </rPr>
      <t xml:space="preserve"> Riobamba, Alausí, Chambo, Chunchi, Colta, Cumandá, Guamote, Guano, Pallatanga y Penipe. </t>
    </r>
    <r>
      <rPr>
        <b/>
        <sz val="16"/>
        <color theme="1"/>
        <rFont val="Calibri"/>
        <family val="2"/>
        <scheme val="minor"/>
      </rPr>
      <t>Provincia de Tungurahua:</t>
    </r>
    <r>
      <rPr>
        <sz val="16"/>
        <color theme="1"/>
        <rFont val="Calibri"/>
        <family val="2"/>
        <scheme val="minor"/>
      </rPr>
      <t xml:space="preserve"> Ambato, Baños, Cevallos, Mocha, Patate, Pelileo, Quero, Santiago de Píllaro y Tisaleo. </t>
    </r>
  </si>
  <si>
    <r>
      <rPr>
        <b/>
        <sz val="16"/>
        <color theme="1"/>
        <rFont val="Calibri"/>
        <family val="2"/>
        <scheme val="minor"/>
      </rPr>
      <t xml:space="preserve">Provincia de Pastaza: </t>
    </r>
    <r>
      <rPr>
        <sz val="16"/>
        <color theme="1"/>
        <rFont val="Calibri"/>
        <family val="2"/>
        <scheme val="minor"/>
      </rPr>
      <t xml:space="preserve">Pastaza, Arajuno, Mera y Santa Clara. </t>
    </r>
    <r>
      <rPr>
        <b/>
        <sz val="16"/>
        <color theme="1"/>
        <rFont val="Calibri"/>
        <family val="2"/>
        <scheme val="minor"/>
      </rPr>
      <t xml:space="preserve">Provincia del Napo: </t>
    </r>
    <r>
      <rPr>
        <sz val="16"/>
        <color theme="1"/>
        <rFont val="Calibri"/>
        <family val="2"/>
        <scheme val="minor"/>
      </rPr>
      <t xml:space="preserve">Tena, Archidona, Carlos Julio Arosemena Tola,
 El Chaco y Quijos. </t>
    </r>
  </si>
  <si>
    <r>
      <rPr>
        <b/>
        <sz val="16"/>
        <color theme="1"/>
        <rFont val="Calibri"/>
        <family val="2"/>
        <scheme val="minor"/>
      </rPr>
      <t>Provincia de Sucumbíos:</t>
    </r>
    <r>
      <rPr>
        <sz val="16"/>
        <color rgb="FFFF0000"/>
        <rFont val="Calibri"/>
        <family val="2"/>
        <scheme val="minor"/>
      </rPr>
      <t xml:space="preserve"> Lago Agrio, </t>
    </r>
    <r>
      <rPr>
        <sz val="16"/>
        <color theme="1"/>
        <rFont val="Calibri"/>
        <family val="2"/>
        <scheme val="minor"/>
      </rPr>
      <t>Cascales,Lumbaqui,</t>
    </r>
    <r>
      <rPr>
        <sz val="16"/>
        <color rgb="FFFF0000"/>
        <rFont val="Calibri"/>
        <family val="2"/>
        <scheme val="minor"/>
      </rPr>
      <t>Shushufindi.</t>
    </r>
    <r>
      <rPr>
        <sz val="16"/>
        <color theme="1"/>
        <rFont val="Calibri"/>
        <family val="2"/>
        <scheme val="minor"/>
      </rPr>
      <t xml:space="preserve"> Provincia de Orellana: Coca, La Joya de los Sachas.</t>
    </r>
  </si>
  <si>
    <r>
      <rPr>
        <b/>
        <sz val="16"/>
        <color theme="1"/>
        <rFont val="Calibri"/>
        <family val="2"/>
        <scheme val="minor"/>
      </rPr>
      <t>Provincia de Sucumbíos</t>
    </r>
    <r>
      <rPr>
        <sz val="16"/>
        <color theme="1"/>
        <rFont val="Calibri"/>
        <family val="2"/>
        <scheme val="minor"/>
      </rPr>
      <t xml:space="preserve">: </t>
    </r>
    <r>
      <rPr>
        <sz val="16"/>
        <color rgb="FFFF0000"/>
        <rFont val="Calibri"/>
        <family val="2"/>
        <scheme val="minor"/>
      </rPr>
      <t xml:space="preserve">Lago Agrio, </t>
    </r>
    <r>
      <rPr>
        <sz val="16"/>
        <color theme="1"/>
        <rFont val="Calibri"/>
        <family val="2"/>
        <scheme val="minor"/>
      </rPr>
      <t xml:space="preserve">Cascales, Cuyabeno, Gonzalo Pizarro, </t>
    </r>
    <r>
      <rPr>
        <sz val="16"/>
        <color rgb="FFFF0000"/>
        <rFont val="Calibri"/>
        <family val="2"/>
        <scheme val="minor"/>
      </rPr>
      <t>Putumayo, Shushufundi y</t>
    </r>
    <r>
      <rPr>
        <sz val="16"/>
        <color theme="1"/>
        <rFont val="Calibri"/>
        <family val="2"/>
        <scheme val="minor"/>
      </rPr>
      <t xml:space="preserve"> Sucumbíos. </t>
    </r>
  </si>
  <si>
    <r>
      <rPr>
        <b/>
        <sz val="16"/>
        <color theme="1"/>
        <rFont val="Calibri"/>
        <family val="2"/>
        <scheme val="minor"/>
      </rPr>
      <t>Provincia de Sucumbíos:</t>
    </r>
    <r>
      <rPr>
        <sz val="16"/>
        <color rgb="FFFF0000"/>
        <rFont val="Calibri"/>
        <family val="2"/>
        <scheme val="minor"/>
      </rPr>
      <t xml:space="preserve"> Lago Agrio, </t>
    </r>
    <r>
      <rPr>
        <sz val="16"/>
        <color theme="1"/>
        <rFont val="Calibri"/>
        <family val="2"/>
        <scheme val="minor"/>
      </rPr>
      <t>Gonzalo Pizarro, Cuyabeno</t>
    </r>
  </si>
  <si>
    <r>
      <rPr>
        <b/>
        <sz val="16"/>
        <color theme="1"/>
        <rFont val="Calibri"/>
        <family val="2"/>
        <scheme val="minor"/>
      </rPr>
      <t>Provincia de Sucumbíos:</t>
    </r>
    <r>
      <rPr>
        <sz val="16"/>
        <color theme="1"/>
        <rFont val="Calibri"/>
        <family val="2"/>
        <scheme val="minor"/>
      </rPr>
      <t xml:space="preserve"> </t>
    </r>
    <r>
      <rPr>
        <sz val="16"/>
        <color rgb="FFFF0000"/>
        <rFont val="Calibri"/>
        <family val="2"/>
        <scheme val="minor"/>
      </rPr>
      <t>Lago Agrio</t>
    </r>
    <r>
      <rPr>
        <sz val="16"/>
        <color theme="1"/>
        <rFont val="Calibri"/>
        <family val="2"/>
        <scheme val="minor"/>
      </rPr>
      <t>, Cascales,</t>
    </r>
    <r>
      <rPr>
        <sz val="16"/>
        <color rgb="FFFF0000"/>
        <rFont val="Calibri"/>
        <family val="2"/>
        <scheme val="minor"/>
      </rPr>
      <t xml:space="preserve"> Putumayo, </t>
    </r>
    <r>
      <rPr>
        <sz val="16"/>
        <color theme="1"/>
        <rFont val="Calibri"/>
        <family val="2"/>
        <scheme val="minor"/>
      </rPr>
      <t>Cuyabeno</t>
    </r>
  </si>
  <si>
    <r>
      <rPr>
        <b/>
        <sz val="16"/>
        <color theme="1"/>
        <rFont val="Calibri"/>
        <family val="2"/>
        <scheme val="minor"/>
      </rPr>
      <t>Provincia de Sucumbíos:</t>
    </r>
    <r>
      <rPr>
        <sz val="16"/>
        <color rgb="FFFF0000"/>
        <rFont val="Calibri"/>
        <family val="2"/>
        <scheme val="minor"/>
      </rPr>
      <t xml:space="preserve"> Lago Agrio</t>
    </r>
  </si>
  <si>
    <r>
      <rPr>
        <b/>
        <sz val="16"/>
        <color theme="1"/>
        <rFont val="Calibri"/>
        <family val="2"/>
        <scheme val="minor"/>
      </rPr>
      <t>Provincia de Sucumbíos:</t>
    </r>
    <r>
      <rPr>
        <b/>
        <sz val="16"/>
        <color rgb="FFFF0000"/>
        <rFont val="Calibri"/>
        <family val="2"/>
        <scheme val="minor"/>
      </rPr>
      <t xml:space="preserve"> S</t>
    </r>
    <r>
      <rPr>
        <sz val="16"/>
        <color rgb="FFFF0000"/>
        <rFont val="Calibri"/>
        <family val="2"/>
        <scheme val="minor"/>
      </rPr>
      <t>hushufindi ,</t>
    </r>
    <r>
      <rPr>
        <sz val="16"/>
        <color theme="1"/>
        <rFont val="Calibri"/>
        <family val="2"/>
        <scheme val="minor"/>
      </rPr>
      <t xml:space="preserve"> La Joya ,</t>
    </r>
    <r>
      <rPr>
        <sz val="16"/>
        <color rgb="FFFF0000"/>
        <rFont val="Calibri"/>
        <family val="2"/>
        <scheme val="minor"/>
      </rPr>
      <t xml:space="preserve">Putumayo. </t>
    </r>
  </si>
  <si>
    <r>
      <rPr>
        <b/>
        <sz val="16"/>
        <color theme="1"/>
        <rFont val="Calibri"/>
        <family val="2"/>
        <scheme val="minor"/>
      </rPr>
      <t xml:space="preserve">Provincia de Cotopaxi: </t>
    </r>
    <r>
      <rPr>
        <sz val="16"/>
        <color theme="1"/>
        <rFont val="Calibri"/>
        <family val="2"/>
        <scheme val="minor"/>
      </rPr>
      <t xml:space="preserve">Latacunga, La Maná, Pangua, Pujilí, Salcedo, Saquisilí y Sigchos. </t>
    </r>
  </si>
  <si>
    <r>
      <rPr>
        <b/>
        <sz val="16"/>
        <color theme="1"/>
        <rFont val="Calibri"/>
        <family val="2"/>
        <scheme val="minor"/>
      </rPr>
      <t xml:space="preserve">Provincia de Loja: </t>
    </r>
    <r>
      <rPr>
        <sz val="16"/>
        <color theme="1"/>
        <rFont val="Calibri"/>
        <family val="2"/>
        <scheme val="minor"/>
      </rPr>
      <t>Loja, Calvas, Catamayo, Celica, Chaguarpamba, Espíndola, Gonzanamá, Macará, Olmedo, Paltas, Pindal, Puyango, Quilanga, Saraguro, Sozoranga y Zapotillo.</t>
    </r>
    <r>
      <rPr>
        <b/>
        <sz val="16"/>
        <color theme="1"/>
        <rFont val="Calibri"/>
        <family val="2"/>
        <scheme val="minor"/>
      </rPr>
      <t xml:space="preserve"> Provincia de El Oro:</t>
    </r>
    <r>
      <rPr>
        <sz val="16"/>
        <color theme="1"/>
        <rFont val="Calibri"/>
        <family val="2"/>
        <scheme val="minor"/>
      </rPr>
      <t xml:space="preserve"> Machala, Arenillas, Atahualpa, Balsas, Chilla, El Guabo, Huaquillas, Las Lajas, Marcabelí, Pasaje, Piñas, Portovelo, Santa Rosa y Zaruma. Provincia de Zamora Chinchipe: Zamora, Centinela del Cóndor, Chinchipe, El Pangui, Nangaritza, Palanda, Paquisha, Yacuambi y Yantzaza.</t>
    </r>
  </si>
  <si>
    <r>
      <rPr>
        <b/>
        <sz val="16"/>
        <color theme="1"/>
        <rFont val="Calibri"/>
        <family val="2"/>
        <scheme val="minor"/>
      </rPr>
      <t xml:space="preserve">Provincia de Loja: </t>
    </r>
    <r>
      <rPr>
        <sz val="16"/>
        <color theme="1"/>
        <rFont val="Calibri"/>
        <family val="2"/>
        <scheme val="minor"/>
      </rPr>
      <t xml:space="preserve">Loja, Calvas, Catamayo, Celica, Chaguarpamba, Espíndola, Gonzanamá, Macará, Olmedo, Paltas, Pindal, Puyango, Quilanga, Saraguro, Sozoranga y Zapotillo. </t>
    </r>
  </si>
  <si>
    <r>
      <rPr>
        <b/>
        <sz val="16"/>
        <color theme="1"/>
        <rFont val="Calibri"/>
        <family val="2"/>
        <scheme val="minor"/>
      </rPr>
      <t>Provincia de Loja:</t>
    </r>
    <r>
      <rPr>
        <sz val="16"/>
        <color theme="1"/>
        <rFont val="Calibri"/>
        <family val="2"/>
        <scheme val="minor"/>
      </rPr>
      <t xml:space="preserve"> Loja, Calvas, Catamayo, Celica, Chaguarpamba, Espíndola, Gonzanamá, Macará, Olmedo, Paltas, Pindal, Puyango, Quilanga, Saraguro, Sozoranga y Zapotillo. </t>
    </r>
  </si>
  <si>
    <r>
      <rPr>
        <b/>
        <sz val="16"/>
        <color theme="1"/>
        <rFont val="Calibri"/>
        <family val="2"/>
        <scheme val="minor"/>
      </rPr>
      <t xml:space="preserve">Provincia de Loja: </t>
    </r>
    <r>
      <rPr>
        <sz val="16"/>
        <color theme="1"/>
        <rFont val="Calibri"/>
        <family val="2"/>
        <scheme val="minor"/>
      </rPr>
      <t xml:space="preserve">Loja, Calvas, Catamayo, Celica, Chaguarpamba, Espíndola, Gonzanamá, Macará, Olmedo, Paltas, Pindal, Puyango, Quilanga, Saraguro, Sozoranga y Zapotillo. </t>
    </r>
    <r>
      <rPr>
        <b/>
        <sz val="16"/>
        <color theme="1"/>
        <rFont val="Calibri"/>
        <family val="2"/>
        <scheme val="minor"/>
      </rPr>
      <t xml:space="preserve">Provincia de El Oro: </t>
    </r>
    <r>
      <rPr>
        <sz val="16"/>
        <color theme="1"/>
        <rFont val="Calibri"/>
        <family val="2"/>
        <scheme val="minor"/>
      </rPr>
      <t xml:space="preserve">Machala, Arenillas, Atahualpa, Balsas, Chilla, El Guabo, Huaquillas, Las Lajas, Marcabelí, Pasaje, Piñas, Portovelo, Santa Rosa y Zaruma. </t>
    </r>
  </si>
  <si>
    <r>
      <rPr>
        <b/>
        <sz val="16"/>
        <color theme="1"/>
        <rFont val="Calibri"/>
        <family val="2"/>
        <scheme val="minor"/>
      </rPr>
      <t>Provincia de Loja:</t>
    </r>
    <r>
      <rPr>
        <sz val="16"/>
        <color theme="1"/>
        <rFont val="Calibri"/>
        <family val="2"/>
        <scheme val="minor"/>
      </rPr>
      <t xml:space="preserve"> Loja, Calvas, Catamayo, Celica, Chaguarpamba, Espíndola, Gonzanamá, Macará, Olmedo, Paltas, Pindal, Puyango, Quilanga, Saraguro, Sozoranga y Zapotillo. </t>
    </r>
    <r>
      <rPr>
        <b/>
        <sz val="16"/>
        <color theme="1"/>
        <rFont val="Calibri"/>
        <family val="2"/>
        <scheme val="minor"/>
      </rPr>
      <t xml:space="preserve">Provincia de El Oro: </t>
    </r>
    <r>
      <rPr>
        <sz val="16"/>
        <color theme="1"/>
        <rFont val="Calibri"/>
        <family val="2"/>
        <scheme val="minor"/>
      </rPr>
      <t xml:space="preserve">Machala, Arenillas, Atahualpa, Balsas, Chilla, El Guabo, Huaquillas, Las Lajas, Marcabelí, Pasaje, Piñas, Portovelo, Santa Rosa y Zaruma. </t>
    </r>
  </si>
  <si>
    <r>
      <rPr>
        <b/>
        <sz val="16"/>
        <color theme="1"/>
        <rFont val="Calibri"/>
        <family val="2"/>
        <scheme val="minor"/>
      </rPr>
      <t>Provincia de Loja</t>
    </r>
    <r>
      <rPr>
        <sz val="16"/>
        <color theme="1"/>
        <rFont val="Calibri"/>
        <family val="2"/>
        <scheme val="minor"/>
      </rPr>
      <t>: Loja,Cariamanga,Celica, Zapotillo, Paltas,Chaguarpanga, Olmedo,Sozoranga,Gonzanama, Malacatos, Vilcabamba, Catamayo, Pindal, Macara, Alamor,Espindola, Quilanga, Saraguro.</t>
    </r>
  </si>
  <si>
    <r>
      <rPr>
        <b/>
        <sz val="16"/>
        <color theme="1"/>
        <rFont val="Calibri"/>
        <family val="2"/>
        <scheme val="minor"/>
      </rPr>
      <t xml:space="preserve">Provincia de Loja: </t>
    </r>
    <r>
      <rPr>
        <sz val="16"/>
        <color theme="1"/>
        <rFont val="Calibri"/>
        <family val="2"/>
        <scheme val="minor"/>
      </rPr>
      <t xml:space="preserve">Loja, Calvas, Catamayo, Celica, Chaguarpamba, Espíndola, Gonzanamá, Macará, Olmedo, Paltas, Pindal, Puyango, Quilanga, Saraguro, Sozoranga y Zapotillo. Provincia de </t>
    </r>
    <r>
      <rPr>
        <b/>
        <sz val="16"/>
        <color theme="1"/>
        <rFont val="Calibri"/>
        <family val="2"/>
        <scheme val="minor"/>
      </rPr>
      <t>El Oro:</t>
    </r>
    <r>
      <rPr>
        <sz val="16"/>
        <color theme="1"/>
        <rFont val="Calibri"/>
        <family val="2"/>
        <scheme val="minor"/>
      </rPr>
      <t xml:space="preserve"> Piñas, Portovelo y Zaruma. </t>
    </r>
  </si>
  <si>
    <r>
      <rPr>
        <b/>
        <sz val="16"/>
        <color theme="1"/>
        <rFont val="Calibri"/>
        <family val="2"/>
        <scheme val="minor"/>
      </rPr>
      <t xml:space="preserve">Provincia de Loja: </t>
    </r>
    <r>
      <rPr>
        <sz val="16"/>
        <color theme="1"/>
        <rFont val="Calibri"/>
        <family val="2"/>
        <scheme val="minor"/>
      </rPr>
      <t>Loja</t>
    </r>
  </si>
  <si>
    <r>
      <rPr>
        <b/>
        <sz val="16"/>
        <color theme="1"/>
        <rFont val="Calibri"/>
        <family val="2"/>
        <scheme val="minor"/>
      </rPr>
      <t>Provincia de Chimborazo:</t>
    </r>
    <r>
      <rPr>
        <sz val="16"/>
        <color theme="1"/>
        <rFont val="Calibri"/>
        <family val="2"/>
        <scheme val="minor"/>
      </rPr>
      <t xml:space="preserve"> Riobamba, Alausí, Chambo, Chunchi, Colta, Cumandá, Guamote, Guano, Pallatanga y Penipe. Provincia de Tungurahua: Ambato, Baños, Cevallos, Mocha, Patate, Pelileo, Quero, Santiago de Píllaro y Tisaleo. </t>
    </r>
    <r>
      <rPr>
        <b/>
        <sz val="16"/>
        <color theme="1"/>
        <rFont val="Calibri"/>
        <family val="2"/>
        <scheme val="minor"/>
      </rPr>
      <t xml:space="preserve">Provincia de Cotopaxi: </t>
    </r>
    <r>
      <rPr>
        <sz val="16"/>
        <color theme="1"/>
        <rFont val="Calibri"/>
        <family val="2"/>
        <scheme val="minor"/>
      </rPr>
      <t xml:space="preserve">Latacunga, La Maná, Pangua, Pujilí, Salcedo, Saquisilí y Sigchos. </t>
    </r>
    <r>
      <rPr>
        <b/>
        <sz val="16"/>
        <color theme="1"/>
        <rFont val="Calibri"/>
        <family val="2"/>
        <scheme val="minor"/>
      </rPr>
      <t>Provincia de Pastaza:</t>
    </r>
    <r>
      <rPr>
        <sz val="16"/>
        <color theme="1"/>
        <rFont val="Calibri"/>
        <family val="2"/>
        <scheme val="minor"/>
      </rPr>
      <t xml:space="preserve"> Pastaza, Arajuno, Mera y Santa Clara.</t>
    </r>
  </si>
  <si>
    <r>
      <rPr>
        <b/>
        <sz val="16"/>
        <color theme="1"/>
        <rFont val="Calibri"/>
        <family val="2"/>
        <scheme val="minor"/>
      </rPr>
      <t>Provincia de Chimborazo:</t>
    </r>
    <r>
      <rPr>
        <sz val="16"/>
        <color theme="1"/>
        <rFont val="Calibri"/>
        <family val="2"/>
        <scheme val="minor"/>
      </rPr>
      <t xml:space="preserve"> Riobamba, Alausí, Chambo, Chunchi, Colta, Cumandá, Guamote, Guano, Pallatanga y Penipe.</t>
    </r>
  </si>
  <si>
    <r>
      <rPr>
        <b/>
        <sz val="16"/>
        <color theme="1"/>
        <rFont val="Calibri"/>
        <family val="2"/>
        <scheme val="minor"/>
      </rPr>
      <t xml:space="preserve">Provincia de Chimborazo: </t>
    </r>
    <r>
      <rPr>
        <sz val="16"/>
        <color theme="1"/>
        <rFont val="Calibri"/>
        <family val="2"/>
        <scheme val="minor"/>
      </rPr>
      <t xml:space="preserve">Riobamba, Alausí, Chambo, Chunchi, Colta, Cumandá, Guamote, Guano, Pallatanga y Penipe. </t>
    </r>
    <r>
      <rPr>
        <b/>
        <sz val="16"/>
        <color theme="1"/>
        <rFont val="Calibri"/>
        <family val="2"/>
        <scheme val="minor"/>
      </rPr>
      <t xml:space="preserve">Provincia de Tungurahua: </t>
    </r>
    <r>
      <rPr>
        <sz val="16"/>
        <color theme="1"/>
        <rFont val="Calibri"/>
        <family val="2"/>
        <scheme val="minor"/>
      </rPr>
      <t xml:space="preserve">Ambato, Baños, Cevallos, Mocha, Patate, Pelileo, Quero, Santiago de Píllaro y Tisaleo. </t>
    </r>
    <r>
      <rPr>
        <b/>
        <sz val="16"/>
        <color theme="1"/>
        <rFont val="Calibri"/>
        <family val="2"/>
        <scheme val="minor"/>
      </rPr>
      <t>Provincia de Cotopaxi:</t>
    </r>
    <r>
      <rPr>
        <sz val="16"/>
        <color theme="1"/>
        <rFont val="Calibri"/>
        <family val="2"/>
        <scheme val="minor"/>
      </rPr>
      <t xml:space="preserve"> Latacunga, La Maná, Pangua, Pujilí, Salcedo, Saquisilí y Sigchos. </t>
    </r>
  </si>
  <si>
    <r>
      <rPr>
        <b/>
        <sz val="16"/>
        <color theme="1"/>
        <rFont val="Calibri"/>
        <family val="2"/>
        <scheme val="minor"/>
      </rPr>
      <t xml:space="preserve">Provincia de Chimborazo: </t>
    </r>
    <r>
      <rPr>
        <sz val="16"/>
        <color theme="1"/>
        <rFont val="Calibri"/>
        <family val="2"/>
        <scheme val="minor"/>
      </rPr>
      <t>Riobamba, Alausí, Chambo, Chunchi, Colta, Cumandá, Guamote, Guano, Pallatanga y Penipe.</t>
    </r>
  </si>
  <si>
    <r>
      <rPr>
        <b/>
        <sz val="16"/>
        <color theme="1"/>
        <rFont val="Calibri"/>
        <family val="2"/>
        <scheme val="minor"/>
      </rPr>
      <t xml:space="preserve">Provincia de Chimborazo: </t>
    </r>
    <r>
      <rPr>
        <sz val="16"/>
        <color theme="1"/>
        <rFont val="Calibri"/>
        <family val="2"/>
        <scheme val="minor"/>
      </rPr>
      <t>Riobamaba, Chammbo, Guano, Penipe y Colta</t>
    </r>
  </si>
  <si>
    <r>
      <rPr>
        <b/>
        <sz val="16"/>
        <color theme="1"/>
        <rFont val="Calibri"/>
        <family val="2"/>
        <scheme val="minor"/>
      </rPr>
      <t xml:space="preserve">Provincia de Chimborazo: </t>
    </r>
    <r>
      <rPr>
        <sz val="16"/>
        <color theme="1"/>
        <rFont val="Calibri"/>
        <family val="2"/>
        <scheme val="minor"/>
      </rPr>
      <t xml:space="preserve">Riobamba, Alausí, Chambo, Chunchi, Colta, Cumandá, Guamote, Guano, Pallatanga y Penipe. </t>
    </r>
    <r>
      <rPr>
        <b/>
        <sz val="16"/>
        <color theme="1"/>
        <rFont val="Calibri"/>
        <family val="2"/>
        <scheme val="minor"/>
      </rPr>
      <t xml:space="preserve">Provincia de Tungurahua: </t>
    </r>
    <r>
      <rPr>
        <sz val="16"/>
        <color theme="1"/>
        <rFont val="Calibri"/>
        <family val="2"/>
        <scheme val="minor"/>
      </rPr>
      <t>Ambato, Baños, Cevallos, Mocha, Patate, Pelileo, Quero, Santiago de Píllaro y Tisaleo</t>
    </r>
    <r>
      <rPr>
        <b/>
        <sz val="16"/>
        <color theme="1"/>
        <rFont val="Calibri"/>
        <family val="2"/>
        <scheme val="minor"/>
      </rPr>
      <t>. Provincia de Cotopaxi:</t>
    </r>
    <r>
      <rPr>
        <sz val="16"/>
        <color theme="1"/>
        <rFont val="Calibri"/>
        <family val="2"/>
        <scheme val="minor"/>
      </rPr>
      <t xml:space="preserve"> Latacunga, La Maná, Pangua, Pujilí, Salcedo, Saquisilí y Sigchos. </t>
    </r>
  </si>
  <si>
    <r>
      <rPr>
        <b/>
        <sz val="16"/>
        <color theme="1"/>
        <rFont val="Calibri"/>
        <family val="2"/>
        <scheme val="minor"/>
      </rPr>
      <t>Provincia de Chimborazo:</t>
    </r>
    <r>
      <rPr>
        <sz val="16"/>
        <color theme="1"/>
        <rFont val="Calibri"/>
        <family val="2"/>
        <scheme val="minor"/>
      </rPr>
      <t xml:space="preserve"> Riobamba, Alausí, Chambo, Chunchi, Colta, Cumandá, Guamote, Guano, Pallatanga y Penipe. Provincia de Tungurahua: Ambato, Baños, Cevallos, Mocha, Patate, Pelileo, Quero, Santiago de Píllaro y Tisaleo. Provincia de Cotopaxi: Latacunga, La Maná, Pangua, Pujilí, Salcedo, Saquisilí y Sigchos. </t>
    </r>
  </si>
  <si>
    <r>
      <rPr>
        <b/>
        <sz val="16"/>
        <color theme="1"/>
        <rFont val="Calibri"/>
        <family val="2"/>
        <scheme val="minor"/>
      </rPr>
      <t>Provincia de Santo Domingo:</t>
    </r>
    <r>
      <rPr>
        <sz val="16"/>
        <color theme="1"/>
        <rFont val="Calibri"/>
        <family val="2"/>
        <scheme val="minor"/>
      </rPr>
      <t xml:space="preserve"> Santo Domingo y La Concordia.</t>
    </r>
  </si>
  <si>
    <r>
      <rPr>
        <b/>
        <sz val="16"/>
        <color theme="1"/>
        <rFont val="Calibri"/>
        <family val="2"/>
        <scheme val="minor"/>
      </rPr>
      <t xml:space="preserve">Provincia de Santo Domingo: </t>
    </r>
    <r>
      <rPr>
        <sz val="16"/>
        <color theme="1"/>
        <rFont val="Calibri"/>
        <family val="2"/>
        <scheme val="minor"/>
      </rPr>
      <t xml:space="preserve">Santo Domingo y La Concordia. </t>
    </r>
    <r>
      <rPr>
        <b/>
        <sz val="16"/>
        <color theme="1"/>
        <rFont val="Calibri"/>
        <family val="2"/>
        <scheme val="minor"/>
      </rPr>
      <t xml:space="preserve">Provincia de Los Ríos: </t>
    </r>
    <r>
      <rPr>
        <sz val="16"/>
        <color theme="1"/>
        <rFont val="Calibri"/>
        <family val="2"/>
        <scheme val="minor"/>
      </rPr>
      <t xml:space="preserve">Babahoyo, Baba, Buena Fe, Mochache, Montalvo, Palenque, Puebloviejo, Quevedo, Quinsaloma, Urdaneta, Valencia, Ventanas y Vinces. </t>
    </r>
  </si>
  <si>
    <r>
      <rPr>
        <b/>
        <sz val="16"/>
        <color theme="1"/>
        <rFont val="Calibri"/>
        <family val="2"/>
        <scheme val="minor"/>
      </rPr>
      <t>Provincia de Santo Domingo: S</t>
    </r>
    <r>
      <rPr>
        <sz val="16"/>
        <color theme="1"/>
        <rFont val="Calibri"/>
        <family val="2"/>
        <scheme val="minor"/>
      </rPr>
      <t>anto Domingo y La Concordia.</t>
    </r>
  </si>
  <si>
    <t xml:space="preserve"> 
LA VOZ 
DEL TRIUNFO
</t>
  </si>
  <si>
    <t>NUEVA SATELITAL 
DE LOJA</t>
  </si>
  <si>
    <t>CANELA AZUAY</t>
  </si>
  <si>
    <t>CANELA  IBARRA</t>
  </si>
  <si>
    <t>CANELA  AMBATO</t>
  </si>
  <si>
    <t>CANELA  CHIMBORAZO</t>
  </si>
  <si>
    <t>CANELA MACAS</t>
  </si>
  <si>
    <t>VERO ALBAN</t>
  </si>
  <si>
    <r>
      <rPr>
        <b/>
        <sz val="16"/>
        <color theme="1"/>
        <rFont val="Calibri"/>
        <family val="2"/>
        <scheme val="minor"/>
      </rPr>
      <t xml:space="preserve">Provincia de Tungurahua: </t>
    </r>
    <r>
      <rPr>
        <sz val="16"/>
        <color theme="1"/>
        <rFont val="Calibri"/>
        <family val="2"/>
        <scheme val="minor"/>
      </rPr>
      <t xml:space="preserve">Ambato, Baños, Cevallos, Mocha, Patate, Pelileo, Quero, Santiago de Píllaro y Tisaleo. Provincia de Cotopaxi: Latacunga, La Maná, Pangua, Pujilí, Salcedo, Saquisilí y Sigchos. </t>
    </r>
    <r>
      <rPr>
        <b/>
        <sz val="16"/>
        <color theme="1"/>
        <rFont val="Calibri"/>
        <family val="2"/>
        <scheme val="minor"/>
      </rPr>
      <t xml:space="preserve">Provincia de Chimborazo: </t>
    </r>
    <r>
      <rPr>
        <sz val="16"/>
        <color theme="1"/>
        <rFont val="Calibri"/>
        <family val="2"/>
        <scheme val="minor"/>
      </rPr>
      <t>Riobamba, Alausí, Chambo, Chunchi, Colta, Cumandá, Guamote, Guano, Pallatanga y Penipe.</t>
    </r>
    <r>
      <rPr>
        <b/>
        <sz val="16"/>
        <color theme="1"/>
        <rFont val="Calibri"/>
        <family val="2"/>
        <scheme val="minor"/>
      </rPr>
      <t xml:space="preserve"> Provincia de Cotopaxi: </t>
    </r>
    <r>
      <rPr>
        <sz val="16"/>
        <color theme="1"/>
        <rFont val="Calibri"/>
        <family val="2"/>
        <scheme val="minor"/>
      </rPr>
      <t>Latacunga</t>
    </r>
  </si>
  <si>
    <t>CANELA  SUCUMBIOS</t>
  </si>
  <si>
    <t>09:00-13:00</t>
  </si>
  <si>
    <t>CARIBE</t>
  </si>
  <si>
    <r>
      <rPr>
        <b/>
        <sz val="16"/>
        <color theme="1"/>
        <rFont val="Calibri"/>
        <family val="2"/>
        <scheme val="minor"/>
      </rPr>
      <t xml:space="preserve">Provincia de Esmeraldas: </t>
    </r>
    <r>
      <rPr>
        <sz val="16"/>
        <color rgb="FFFF0000"/>
        <rFont val="Calibri"/>
        <family val="2"/>
        <scheme val="minor"/>
      </rPr>
      <t xml:space="preserve">Esmeraldas, Atacames, Eloy Alfaro, Muisne, Quinindé, Rioverde y San Lorenzo. </t>
    </r>
    <r>
      <rPr>
        <b/>
        <sz val="16"/>
        <color theme="1"/>
        <rFont val="Calibri"/>
        <family val="2"/>
        <scheme val="minor"/>
      </rPr>
      <t xml:space="preserve">Provincia Santo Domingo: </t>
    </r>
    <r>
      <rPr>
        <sz val="16"/>
        <color theme="1"/>
        <rFont val="Calibri"/>
        <family val="2"/>
        <scheme val="minor"/>
      </rPr>
      <t>Santo Domingo, El Carmen, La Concordia, Pedernales, Quevedo, San Miguel de los Bancos, Pedro Vicente Maldonado, Puerto Quito.</t>
    </r>
  </si>
  <si>
    <t>CANELA MACHALA</t>
  </si>
  <si>
    <t>EXA DE TULCÁN</t>
  </si>
  <si>
    <t>ESTEREO 
LATACUNGA</t>
  </si>
  <si>
    <t>RITMO</t>
  </si>
  <si>
    <r>
      <rPr>
        <b/>
        <sz val="16"/>
        <color theme="1"/>
        <rFont val="Calibri"/>
        <family val="2"/>
        <scheme val="minor"/>
      </rPr>
      <t>Provincia de Imbabura:</t>
    </r>
    <r>
      <rPr>
        <sz val="16"/>
        <color theme="1"/>
        <rFont val="Calibri"/>
        <family val="2"/>
        <scheme val="minor"/>
      </rPr>
      <t xml:space="preserve"> Antonio Ante, Cotacachi, Ibarra y San Miguel de Urcuqui, Otavalo</t>
    </r>
  </si>
  <si>
    <t>MUSICAL</t>
  </si>
  <si>
    <t>ESTELAR 
COSTA 99.3</t>
  </si>
  <si>
    <t>PAUTA DE RADIO NACIONAL</t>
  </si>
  <si>
    <t>NACIONAL</t>
  </si>
  <si>
    <t>PLATINUM</t>
  </si>
  <si>
    <t>METRO</t>
  </si>
  <si>
    <t>TROPICALIDA</t>
  </si>
  <si>
    <t>GALAXIA</t>
  </si>
  <si>
    <t>LIKE FM</t>
  </si>
  <si>
    <t>JC LA BRUJA</t>
  </si>
  <si>
    <t>SONORAMA</t>
  </si>
  <si>
    <t>PUBLICA</t>
  </si>
  <si>
    <t>12:00-13:00</t>
  </si>
  <si>
    <t>CARAVANA</t>
  </si>
  <si>
    <t>ARMONICA</t>
  </si>
  <si>
    <t>URBANA</t>
  </si>
  <si>
    <t>MAS CANDELA</t>
  </si>
  <si>
    <t>VISIÓN</t>
  </si>
  <si>
    <t>CRE</t>
  </si>
  <si>
    <t xml:space="preserve">6:00 - 8:00 </t>
  </si>
  <si>
    <t>LAS VOCES DE LA NOTICIA</t>
  </si>
  <si>
    <t>EL INFORMADOR</t>
  </si>
  <si>
    <t>18:30-19:30</t>
  </si>
  <si>
    <t>C.R.E. NOTICIAS</t>
  </si>
  <si>
    <t>HUANCAVILCA</t>
  </si>
  <si>
    <t>07:00 -08:00</t>
  </si>
  <si>
    <t>RADIO SUCRE</t>
  </si>
  <si>
    <t>ZARACAY</t>
  </si>
  <si>
    <t xml:space="preserve">MENCIÓN </t>
  </si>
  <si>
    <t>ALFA STEREO</t>
  </si>
  <si>
    <t>HCJB LA VOZ DE LOS ANDES</t>
  </si>
  <si>
    <t>FRANCISCO STEREO</t>
  </si>
  <si>
    <t>12:00 -20:00</t>
  </si>
  <si>
    <t>07:00-20:00</t>
  </si>
  <si>
    <t>NOTICIERO 
PLATINUM</t>
  </si>
  <si>
    <t>ANDRES 
CARRIÓN</t>
  </si>
  <si>
    <t>16:00-19:00</t>
  </si>
  <si>
    <t>6:00-9:00</t>
  </si>
  <si>
    <t>NOTICIERO 
LA PALABRA</t>
  </si>
  <si>
    <t>6:30-8:30</t>
  </si>
  <si>
    <t>6:00-7:00</t>
  </si>
  <si>
    <t>BUENOS 
DÍAS</t>
  </si>
  <si>
    <t>07:00-9:00</t>
  </si>
  <si>
    <t>NOTICIERO
CONTRA PUNTO</t>
  </si>
  <si>
    <t>RUNACUNAPAC</t>
  </si>
  <si>
    <t>LA VOZ DE INGAPIRCA</t>
  </si>
  <si>
    <t>CASA DE LA CULTURA</t>
  </si>
  <si>
    <t>EL BUEN PASTOR</t>
  </si>
  <si>
    <t>RADIO LATACUNGA</t>
  </si>
  <si>
    <t>LA VOZ DEL UPANO</t>
  </si>
  <si>
    <t>CATÓLICA CUENCA</t>
  </si>
  <si>
    <t>RADIO SANTIAGO</t>
  </si>
  <si>
    <t>6:30 - 7:30</t>
  </si>
  <si>
    <t>NOTICIERO
 ECUADOR
 EN CONTACTO</t>
  </si>
  <si>
    <t>RADIO SUCUMBIOS</t>
  </si>
  <si>
    <t xml:space="preserve">ERPE </t>
  </si>
  <si>
    <t>8:00 - 9:00</t>
  </si>
  <si>
    <t>7:30 - 8:30</t>
  </si>
  <si>
    <t>8:30 - 9:30</t>
  </si>
  <si>
    <t>13:00 -14:00</t>
  </si>
  <si>
    <t>ESTEREO IDEAL</t>
  </si>
  <si>
    <t>14:00 - 15:00</t>
  </si>
  <si>
    <t>19:00 - 20:00</t>
  </si>
  <si>
    <t>19:45 - 20:45</t>
  </si>
  <si>
    <t>17:30 - 18:30</t>
  </si>
  <si>
    <t>MORONA</t>
  </si>
  <si>
    <t>18:30 - 19:30</t>
  </si>
  <si>
    <t>PÚBLICA NOTICIAS</t>
  </si>
  <si>
    <t>PÚBLICA NOTICIAS II</t>
  </si>
  <si>
    <t>ACTUALIZACIÓN CARTÓGRAFICA</t>
  </si>
  <si>
    <t>CANELA</t>
  </si>
  <si>
    <t>10:00-20:00</t>
  </si>
  <si>
    <t xml:space="preserve">MORONA </t>
  </si>
  <si>
    <t>TV</t>
  </si>
  <si>
    <t>OOH</t>
  </si>
  <si>
    <t>PRENAS</t>
  </si>
  <si>
    <t>6:00 - 20:00</t>
  </si>
  <si>
    <t>Adicionales</t>
  </si>
  <si>
    <t>|</t>
  </si>
  <si>
    <t>7:00 -20:00</t>
  </si>
  <si>
    <t>INFEYAL</t>
  </si>
  <si>
    <r>
      <rPr>
        <b/>
        <sz val="12"/>
        <color theme="1"/>
        <rFont val="Calibri"/>
        <family val="2"/>
        <scheme val="minor"/>
      </rPr>
      <t xml:space="preserve">Pichincha: </t>
    </r>
    <r>
      <rPr>
        <sz val="12"/>
        <color theme="1"/>
        <rFont val="Calibri"/>
        <family val="2"/>
        <scheme val="minor"/>
      </rPr>
      <t xml:space="preserve">Quito, Rumiñahui, Mejía, Pedro Vicente Maldonado, Puerto Quito, San Miguel de los Bancos. </t>
    </r>
    <r>
      <rPr>
        <b/>
        <sz val="12"/>
        <color theme="1"/>
        <rFont val="Calibri"/>
        <family val="2"/>
        <scheme val="minor"/>
      </rPr>
      <t xml:space="preserve">Santo Domingo: </t>
    </r>
    <r>
      <rPr>
        <sz val="12"/>
        <color theme="1"/>
        <rFont val="Calibri"/>
        <family val="2"/>
        <scheme val="minor"/>
      </rPr>
      <t xml:space="preserve">La Concordia. </t>
    </r>
    <r>
      <rPr>
        <b/>
        <sz val="12"/>
        <color theme="1"/>
        <rFont val="Calibri"/>
        <family val="2"/>
        <scheme val="minor"/>
      </rPr>
      <t xml:space="preserve">Esmeraldas: </t>
    </r>
    <r>
      <rPr>
        <sz val="12"/>
        <color theme="1"/>
        <rFont val="Calibri"/>
        <family val="2"/>
        <scheme val="minor"/>
      </rPr>
      <t xml:space="preserve">Monpiche. </t>
    </r>
    <r>
      <rPr>
        <b/>
        <sz val="12"/>
        <color theme="1"/>
        <rFont val="Calibri"/>
        <family val="2"/>
        <scheme val="minor"/>
      </rPr>
      <t>Cotopaxi:</t>
    </r>
    <r>
      <rPr>
        <sz val="12"/>
        <color theme="1"/>
        <rFont val="Calibri"/>
        <family val="2"/>
        <scheme val="minor"/>
      </rPr>
      <t xml:space="preserve"> Pujilí, Latacunga, Salcedo, Saquisilí. </t>
    </r>
    <r>
      <rPr>
        <b/>
        <sz val="12"/>
        <color theme="1"/>
        <rFont val="Calibri"/>
        <family val="2"/>
        <scheme val="minor"/>
      </rPr>
      <t xml:space="preserve">Tungurahua: </t>
    </r>
    <r>
      <rPr>
        <sz val="12"/>
        <color theme="1"/>
        <rFont val="Calibri"/>
        <family val="2"/>
        <scheme val="minor"/>
      </rPr>
      <t xml:space="preserve">Ambato, Santiago de Píllaro, Patate, San Pedro de Pelileo, Cevallos, Quero, Tisaleo, Mocha. </t>
    </r>
    <r>
      <rPr>
        <b/>
        <sz val="12"/>
        <color theme="1"/>
        <rFont val="Calibri"/>
        <family val="2"/>
        <scheme val="minor"/>
      </rPr>
      <t>Manabí:</t>
    </r>
    <r>
      <rPr>
        <sz val="12"/>
        <color theme="1"/>
        <rFont val="Calibri"/>
        <family val="2"/>
        <scheme val="minor"/>
      </rPr>
      <t xml:space="preserve"> El Carmen, Flavio Alfaro, Pedernales, Cojimies,  Bahía de Caráquez. </t>
    </r>
    <r>
      <rPr>
        <b/>
        <sz val="12"/>
        <color theme="1"/>
        <rFont val="Calibri"/>
        <family val="2"/>
        <scheme val="minor"/>
      </rPr>
      <t xml:space="preserve">Los Ríos: </t>
    </r>
    <r>
      <rPr>
        <sz val="12"/>
        <color theme="1"/>
        <rFont val="Calibri"/>
        <family val="2"/>
        <scheme val="minor"/>
      </rPr>
      <t xml:space="preserve">Quevedo, Baba, Babahoyo, Montalvo, Puebloviejo, Urdaneta, Ventanas, Vinces, Buena Fe, Mocache, Palenque, Valencia. </t>
    </r>
    <r>
      <rPr>
        <b/>
        <sz val="12"/>
        <color theme="1"/>
        <rFont val="Calibri"/>
        <family val="2"/>
        <scheme val="minor"/>
      </rPr>
      <t>Bolivar:</t>
    </r>
    <r>
      <rPr>
        <sz val="12"/>
        <color theme="1"/>
        <rFont val="Calibri"/>
        <family val="2"/>
        <scheme val="minor"/>
      </rPr>
      <t xml:space="preserve"> Echandía, Caluma. </t>
    </r>
    <r>
      <rPr>
        <b/>
        <sz val="12"/>
        <color theme="1"/>
        <rFont val="Calibri"/>
        <family val="2"/>
        <scheme val="minor"/>
      </rPr>
      <t>Guayas:</t>
    </r>
    <r>
      <rPr>
        <sz val="12"/>
        <color theme="1"/>
        <rFont val="Calibri"/>
        <family val="2"/>
        <scheme val="minor"/>
      </rPr>
      <t xml:space="preserve"> Jujan, El Empalme, Balzar, Colimes, Palestina, Salitre, Santa Lucía, Isidro Ayora, Nobol, Daule, Yaguachi, Milagro, Bucay, El Triunfo, Naranjito y Puerto Inca.</t>
    </r>
  </si>
  <si>
    <r>
      <rPr>
        <b/>
        <sz val="12"/>
        <color rgb="FF000000"/>
        <rFont val="Calibri"/>
        <family val="2"/>
        <scheme val="minor"/>
      </rPr>
      <t xml:space="preserve">Esmeraldas: </t>
    </r>
    <r>
      <rPr>
        <sz val="12"/>
        <color rgb="FF000000"/>
        <rFont val="Calibri"/>
        <family val="2"/>
        <scheme val="minor"/>
      </rPr>
      <t xml:space="preserve">Atacames, Muisne, Eloy Alfaro, Río Verde, Borbón, Limones, La Tola, Quinindé (Viche, la Unión, Malimpia, 5 de Agosto,Cube, El Mirador, Cupa), San Lorenzo. </t>
    </r>
    <r>
      <rPr>
        <b/>
        <sz val="12"/>
        <color rgb="FF000000"/>
        <rFont val="Calibri"/>
        <family val="2"/>
        <scheme val="minor"/>
      </rPr>
      <t>Pichincha:</t>
    </r>
    <r>
      <rPr>
        <sz val="12"/>
        <color rgb="FF000000"/>
        <rFont val="Calibri"/>
        <family val="2"/>
        <scheme val="minor"/>
      </rPr>
      <t xml:space="preserve"> (Pedro Vicente Maldonado) una parte. 80% a la redonda. Repetidora de radio pública dificulta se filtra la señal de esa radio en Río Verde, San Lorenzo, Súa, Quinindé. </t>
    </r>
  </si>
  <si>
    <r>
      <rPr>
        <b/>
        <sz val="12"/>
        <color theme="1"/>
        <rFont val="Calibri"/>
        <family val="2"/>
        <scheme val="minor"/>
      </rPr>
      <t>Imbabura:</t>
    </r>
    <r>
      <rPr>
        <sz val="12"/>
        <color theme="1"/>
        <rFont val="Calibri"/>
        <family val="2"/>
        <scheme val="minor"/>
      </rPr>
      <t xml:space="preserve"> Cantón Otavalo: San Juan de Iluman, Dr. Miguel Egas Cabezas, Eugenio Espejo, San Luis, El Jordán, San José de Quichinche, San Rafael de la Laguna. Cantón Antonio Ante: San Roque, Cantón Cotacachi: El Sagrario, San Francisco, Quiroga, Imantag. </t>
    </r>
  </si>
  <si>
    <r>
      <rPr>
        <b/>
        <sz val="12"/>
        <color theme="1"/>
        <rFont val="Calibri"/>
        <family val="2"/>
        <scheme val="minor"/>
      </rPr>
      <t>Imbabura:</t>
    </r>
    <r>
      <rPr>
        <sz val="12"/>
        <color theme="1"/>
        <rFont val="Calibri"/>
        <family val="2"/>
        <scheme val="minor"/>
      </rPr>
      <t xml:space="preserve"> Cantón Cotacachi: 6 parroquias (Zona INTAG:  6 de julio de Cuellaje, Apuela, Peña Herrera, Vaca Galindo, Plaza Gutierrez, Selva Alegre, Garcia Moreno) Prov. Imbabura: Cantón Otavalo</t>
    </r>
  </si>
  <si>
    <r>
      <rPr>
        <b/>
        <sz val="12"/>
        <color theme="1"/>
        <rFont val="Calibri"/>
        <family val="2"/>
        <scheme val="minor"/>
      </rPr>
      <t>Loja:</t>
    </r>
    <r>
      <rPr>
        <sz val="12"/>
        <color theme="1"/>
        <rFont val="Calibri"/>
        <family val="2"/>
        <scheme val="minor"/>
      </rPr>
      <t xml:space="preserve"> Saraguro–  Cantones: Catamayo, Loja Calvas, Gonzanama, Quilanga, Macara, Sozoranga, Celica, Espindola.</t>
    </r>
  </si>
  <si>
    <r>
      <t>Chimborazo</t>
    </r>
    <r>
      <rPr>
        <sz val="12"/>
        <color rgb="FF000000"/>
        <rFont val="Calibri"/>
        <family val="2"/>
        <scheme val="minor"/>
      </rPr>
      <t>: Cantones:  Riobamba, Guano, Chambo, Colta (Villa la Unión) y Penipe.</t>
    </r>
  </si>
  <si>
    <r>
      <rPr>
        <b/>
        <sz val="12"/>
        <color theme="1"/>
        <rFont val="Calibri"/>
        <family val="2"/>
        <scheme val="minor"/>
      </rPr>
      <t>Bolivar:</t>
    </r>
    <r>
      <rPr>
        <sz val="12"/>
        <color theme="1"/>
        <rFont val="Calibri"/>
        <family val="2"/>
        <scheme val="minor"/>
      </rPr>
      <t xml:space="preserve"> Cantones Chimbo, Guaranda y San Miguel.</t>
    </r>
  </si>
  <si>
    <r>
      <rPr>
        <b/>
        <sz val="12"/>
        <color theme="1"/>
        <rFont val="Calibri"/>
        <family val="2"/>
        <scheme val="minor"/>
      </rPr>
      <t>Chimborazo:-</t>
    </r>
    <r>
      <rPr>
        <sz val="12"/>
        <color theme="1"/>
        <rFont val="Calibri"/>
        <family val="2"/>
        <scheme val="minor"/>
      </rPr>
      <t>Cantones: Guamote; Parroquias; Matriz, Palmira, Cebadas; Cantón Colta, Parroquias;  Columbre- Cajabamba, Santiago de Quito, Villa la Unión; Cantón Riobamba: Parroquias;  Flores, Chacha, Calpi, Pungala, Punin; Cantón Alausi; Parroquias; Tixan y Achupalla.</t>
    </r>
  </si>
  <si>
    <r>
      <rPr>
        <b/>
        <sz val="12"/>
        <color theme="1"/>
        <rFont val="Calibri"/>
        <family val="2"/>
        <scheme val="minor"/>
      </rPr>
      <t>Pastaza:</t>
    </r>
    <r>
      <rPr>
        <sz val="12"/>
        <color theme="1"/>
        <rFont val="Calibri"/>
        <family val="2"/>
        <scheme val="minor"/>
      </rPr>
      <t xml:space="preserve">  Mera: Parroquias rurales: Madre Tierra, Shell. Cantón Pastaza: Parroquias rurales son: Canelos, Diez de Agosto, Fátima, Montalvo, Pomona, Río Corrientes, Río Tigre, Sarayacu, Simón Bolívar, Tarqui, Teniente Hugo Ortiz, Veracruz, El Triunfo. Cantón Santa Clara: Parroquia rural San José. Cantón Arajuno: Parroquias: Curaray  - Sarayacu.</t>
    </r>
  </si>
  <si>
    <r>
      <rPr>
        <b/>
        <sz val="12"/>
        <color theme="1"/>
        <rFont val="Calibri"/>
        <family val="2"/>
        <scheme val="minor"/>
      </rPr>
      <t>Bolivar:</t>
    </r>
    <r>
      <rPr>
        <sz val="12"/>
        <color theme="1"/>
        <rFont val="Calibri"/>
        <family val="2"/>
        <scheme val="minor"/>
      </rPr>
      <t xml:space="preserve"> Cantón Guaranda: Parroquias: Simiatug, Salinas, Cuatro Esquina, Facundo Vela, San Luis de Pambil. Sectores de Echeandia y las Naves. </t>
    </r>
    <r>
      <rPr>
        <b/>
        <sz val="12"/>
        <color theme="1"/>
        <rFont val="Calibri"/>
        <family val="2"/>
        <scheme val="minor"/>
      </rPr>
      <t>Cotopaxi:</t>
    </r>
    <r>
      <rPr>
        <sz val="12"/>
        <color theme="1"/>
        <rFont val="Calibri"/>
        <family val="2"/>
        <scheme val="minor"/>
      </rPr>
      <t xml:space="preserve"> Cantón Pangua: Parroquias:El Corazón, Ramón Campaña, Pinllopata, Moraspungo. Cantón Pujilí: Parroquias Angamarca, Pilalo. </t>
    </r>
    <r>
      <rPr>
        <b/>
        <sz val="12"/>
        <color theme="1"/>
        <rFont val="Calibri"/>
        <family val="2"/>
        <scheme val="minor"/>
      </rPr>
      <t>Tungurahua:</t>
    </r>
    <r>
      <rPr>
        <sz val="12"/>
        <color theme="1"/>
        <rFont val="Calibri"/>
        <family val="2"/>
        <scheme val="minor"/>
      </rPr>
      <t xml:space="preserve"> Cantón Ambato: Parroquias Pilahuin, Santa Rosa, y las comunidades de Pasa San Fernando y  las Quisapincha.</t>
    </r>
  </si>
  <si>
    <r>
      <rPr>
        <b/>
        <sz val="12"/>
        <color theme="1"/>
        <rFont val="Calibri"/>
        <family val="2"/>
        <scheme val="minor"/>
      </rPr>
      <t>Sucumbíos: S</t>
    </r>
    <r>
      <rPr>
        <sz val="12"/>
        <color theme="1"/>
        <rFont val="Calibri"/>
        <family val="2"/>
        <scheme val="minor"/>
      </rPr>
      <t xml:space="preserve">ucumbíos, Gonzalo Pizarro, Cascales, Lago Agrio, Cuyabeno, Putumayo, Shushufindi, </t>
    </r>
    <r>
      <rPr>
        <b/>
        <sz val="12"/>
        <color theme="1"/>
        <rFont val="Calibri"/>
        <family val="2"/>
        <scheme val="minor"/>
      </rPr>
      <t xml:space="preserve">Napo: </t>
    </r>
    <r>
      <rPr>
        <sz val="12"/>
        <color theme="1"/>
        <rFont val="Calibri"/>
        <family val="2"/>
        <scheme val="minor"/>
      </rPr>
      <t xml:space="preserve">Chaco
</t>
    </r>
    <r>
      <rPr>
        <b/>
        <sz val="12"/>
        <color theme="1"/>
        <rFont val="Calibri"/>
        <family val="2"/>
        <scheme val="minor"/>
      </rPr>
      <t xml:space="preserve">Orellana: </t>
    </r>
    <r>
      <rPr>
        <sz val="12"/>
        <color theme="1"/>
        <rFont val="Calibri"/>
        <family val="2"/>
        <scheme val="minor"/>
      </rPr>
      <t xml:space="preserve">Francisco de Orellana, Joya de los Sasha, Loreto,  </t>
    </r>
    <r>
      <rPr>
        <b/>
        <sz val="12"/>
        <color theme="1"/>
        <rFont val="Calibri"/>
        <family val="2"/>
        <scheme val="minor"/>
      </rPr>
      <t>Sur Colombia:</t>
    </r>
    <r>
      <rPr>
        <sz val="12"/>
        <color theme="1"/>
        <rFont val="Calibri"/>
        <family val="2"/>
        <scheme val="minor"/>
      </rPr>
      <t xml:space="preserve"> Puerto Asis, La Dorada, Orito, Zimbanday</t>
    </r>
  </si>
  <si>
    <r>
      <rPr>
        <b/>
        <sz val="12"/>
        <color theme="1"/>
        <rFont val="Calibri"/>
        <family val="2"/>
        <scheme val="minor"/>
      </rPr>
      <t xml:space="preserve"> Galápagos:</t>
    </r>
    <r>
      <rPr>
        <sz val="12"/>
        <color theme="1"/>
        <rFont val="Calibri"/>
        <family val="2"/>
        <scheme val="minor"/>
      </rPr>
      <t xml:space="preserve"> Cantón Santa Cruz: Parroquias:  Puerto Ayora, Bellvista, recinto el Cascajo, recinto Guayabillos, recinto el 0ccidente, recinto el Camote, recinto el Carmen. Parroquia Santa Rosa , recinto Salazaca.</t>
    </r>
  </si>
  <si>
    <r>
      <rPr>
        <b/>
        <sz val="12"/>
        <color theme="1"/>
        <rFont val="Calibri"/>
        <family val="2"/>
        <scheme val="minor"/>
      </rPr>
      <t>Imbabura</t>
    </r>
    <r>
      <rPr>
        <sz val="12"/>
        <color theme="1"/>
        <rFont val="Calibri"/>
        <family val="2"/>
        <scheme val="minor"/>
      </rPr>
      <t xml:space="preserve">( Parte sur). Prov. Santo Domingo(centro via Quevedo). Prov. Cotopaxi ( Lazo) y zona que limita con Prov. Tungurahua. 
</t>
    </r>
    <r>
      <rPr>
        <b/>
        <sz val="12"/>
        <color theme="1"/>
        <rFont val="Calibri"/>
        <family val="2"/>
        <scheme val="minor"/>
      </rPr>
      <t xml:space="preserve">Frecuencia 100.9 FM: Toda la provincia de Pichincha </t>
    </r>
  </si>
  <si>
    <r>
      <t xml:space="preserve"> 
 </t>
    </r>
    <r>
      <rPr>
        <b/>
        <sz val="12"/>
        <color theme="1"/>
        <rFont val="Calibri"/>
        <family val="2"/>
        <scheme val="minor"/>
      </rPr>
      <t>Guayas:</t>
    </r>
    <r>
      <rPr>
        <sz val="12"/>
        <color theme="1"/>
        <rFont val="Calibri"/>
        <family val="2"/>
        <scheme val="minor"/>
      </rPr>
      <t xml:space="preserve"> Guayaquil, Alfredo Baquerizo Moreno, Colimes, Daule, Durán, El Triunfo, Milagro, Naranjito, Palestina, Pedro Carbo, Isidro Oyora, Samborondón, Santa Lucía, Urbina Jado, Yaguachi, Simón Bolivar, Coronel Marcelino Maridueña, Lomas de Sargentillo, Nobol, Babahoyo, Baba, Vices, Cumandá, Paján Olmedo (Manabí), Balzar , Palenque, 24 de Mayo, santa Ana, Pichincha, Urdaneta, Puebloviejo, Caluma, Ventanas, Echeandía, Mocache, El Empalme, Quevedo, Las Naves, Quinsaloma, Montalvo, Chillanes, Pallatanga, San Miguel, Chimbo, Guaranda, General Antonio Elizalde, Chunchi, Suscal, Cañar, El Tambo, La Troncal, Balao, Camilo Ponce Enriquez, El Guabo, Pasaje, Pucará, Chilla, Machala, Santa Rosa, santa Elena, Salinas, La Libertad, Playas, Alausí, Naranjal, Puerto López, Jipijapa, Portovielo, Junín, Bolivar (Manabí), Pangua, Riobamba, Guano, Colta, GUamote, Buena Fé, La Maná, Valencia, Tisaleo, Mocha, Penipe, Quero, Cevallos, Biblian, Azogues, Deleg, Cuenca, Paute, Guachapala, El Pan, Sevilla de Oro, Gualaceo, Chordeleg, Sigsig,  Girón, San Fernando , santa Isabel, Nabón, Oña, Huaquillas, Arenillas, Atahualpa, Chambo.  
 </t>
    </r>
  </si>
  <si>
    <r>
      <rPr>
        <b/>
        <sz val="12"/>
        <color theme="1"/>
        <rFont val="Calibri"/>
        <family val="2"/>
        <scheme val="minor"/>
      </rPr>
      <t>Manabí:</t>
    </r>
    <r>
      <rPr>
        <sz val="12"/>
        <color theme="1"/>
        <rFont val="Calibri"/>
        <family val="2"/>
        <scheme val="minor"/>
      </rPr>
      <t xml:space="preserve"> Cantón Jipijapa: Parroquias urbanas: San Lorenzo, Parrales y Guales y  Miguel Morán Lucio. Parroquias Rurales: El Anegado, La América, Puerto Cayo, Membrillal. </t>
    </r>
  </si>
  <si>
    <r>
      <rPr>
        <b/>
        <sz val="12"/>
        <color theme="1"/>
        <rFont val="Calibri"/>
        <family val="2"/>
        <scheme val="minor"/>
      </rPr>
      <t>Zamora Chinchipe:</t>
    </r>
    <r>
      <rPr>
        <sz val="12"/>
        <color theme="1"/>
        <rFont val="Calibri"/>
        <family val="2"/>
        <scheme val="minor"/>
      </rPr>
      <t xml:space="preserve"> Zamora, Yacuambi, Centinela del Condor: parroquia Zumbi. Cantón Nangaritza: Parroquia  Guaysimi.  Cantón Paquisha: Parroquias: Bellavista, Nuevo Quito,  los sectores mineros de Chinapinza, La Herradura, Cunguymi, y todo el Valle del Río Nangaritza. Cantón Yanzatza: Llegamos a la zona minera: Manchinanza, Cordillera del Condór, más las Parroquias rurales. Cantón El Pangui, en el sector de la mina de cobre de Tundaime.  Excepto Palanda y Chinchipe.</t>
    </r>
  </si>
  <si>
    <r>
      <rPr>
        <b/>
        <sz val="12"/>
        <color theme="1"/>
        <rFont val="Calibri"/>
        <family val="2"/>
        <scheme val="minor"/>
      </rPr>
      <t>Azuay:</t>
    </r>
    <r>
      <rPr>
        <sz val="12"/>
        <color theme="1"/>
        <rFont val="Calibri"/>
        <family val="2"/>
        <scheme val="minor"/>
      </rPr>
      <t xml:space="preserve"> Cantones Oña y Nabón </t>
    </r>
  </si>
  <si>
    <r>
      <rPr>
        <b/>
        <sz val="12"/>
        <color theme="1"/>
        <rFont val="Calibri"/>
        <family val="2"/>
        <scheme val="minor"/>
      </rPr>
      <t>Azuay:</t>
    </r>
    <r>
      <rPr>
        <sz val="12"/>
        <color theme="1"/>
        <rFont val="Calibri"/>
        <family val="2"/>
        <scheme val="minor"/>
      </rPr>
      <t xml:space="preserve">  Cantones: Chordeleg,  Cuenca, Gualaceo, Paute, Sígsig, Guachapala, El Pan  y Sevilla de Oro. </t>
    </r>
    <r>
      <rPr>
        <b/>
        <sz val="12"/>
        <color theme="1"/>
        <rFont val="Calibri"/>
        <family val="2"/>
        <scheme val="minor"/>
      </rPr>
      <t>Cañar:</t>
    </r>
    <r>
      <rPr>
        <sz val="12"/>
        <color theme="1"/>
        <rFont val="Calibri"/>
        <family val="2"/>
        <scheme val="minor"/>
      </rPr>
      <t xml:space="preserve"> Azogues, Biblián, Deleg y Cañar</t>
    </r>
  </si>
  <si>
    <r>
      <rPr>
        <b/>
        <sz val="12"/>
        <color theme="1"/>
        <rFont val="Calibri"/>
        <family val="2"/>
        <scheme val="minor"/>
      </rPr>
      <t>Frecuencia 102.1 Cotopaxi:</t>
    </r>
    <r>
      <rPr>
        <sz val="12"/>
        <color theme="1"/>
        <rFont val="Calibri"/>
        <family val="2"/>
        <scheme val="minor"/>
      </rPr>
      <t xml:space="preserve"> Latacunga, Salcedo, Saquisilí, Pangua, La Maná, Sighchos, Pujilí.  </t>
    </r>
    <r>
      <rPr>
        <b/>
        <sz val="12"/>
        <color theme="1"/>
        <rFont val="Calibri"/>
        <family val="2"/>
        <scheme val="minor"/>
      </rPr>
      <t xml:space="preserve">Tungurahua: </t>
    </r>
    <r>
      <rPr>
        <sz val="12"/>
        <color theme="1"/>
        <rFont val="Calibri"/>
        <family val="2"/>
        <scheme val="minor"/>
      </rPr>
      <t>Ambato, Baños, Píllaro, Pelileo, Patate, Cevallos, Quero, Mocha, Tisaleo</t>
    </r>
    <r>
      <rPr>
        <b/>
        <sz val="12"/>
        <color theme="1"/>
        <rFont val="Calibri"/>
        <family val="2"/>
        <scheme val="minor"/>
      </rPr>
      <t>. Frecuencia 97.1 Los Ríos:</t>
    </r>
    <r>
      <rPr>
        <sz val="12"/>
        <color theme="1"/>
        <rFont val="Calibri"/>
        <family val="2"/>
        <scheme val="minor"/>
      </rPr>
      <t xml:space="preserve"> Babahoyo, Baba, Montalvo, Pueblo Viejo, Quevedo, Urdaneta, Valencia, Catarama,  Mocache, Ventanas, Vinces, Palenque. </t>
    </r>
    <r>
      <rPr>
        <b/>
        <sz val="12"/>
        <color theme="1"/>
        <rFont val="Calibri"/>
        <family val="2"/>
        <scheme val="minor"/>
      </rPr>
      <t>1080 AM: Cotopaxi, Tungurahua, Chimborazo, Bolivar y Sur de Pichincha</t>
    </r>
    <r>
      <rPr>
        <sz val="12"/>
        <color theme="1"/>
        <rFont val="Calibri"/>
        <family val="2"/>
        <scheme val="minor"/>
      </rPr>
      <t xml:space="preserve">. </t>
    </r>
  </si>
  <si>
    <r>
      <rPr>
        <b/>
        <sz val="12"/>
        <color theme="1"/>
        <rFont val="Calibri"/>
        <family val="2"/>
        <scheme val="minor"/>
      </rPr>
      <t xml:space="preserve"> Cañar: </t>
    </r>
    <r>
      <rPr>
        <sz val="12"/>
        <color theme="1"/>
        <rFont val="Calibri"/>
        <family val="2"/>
        <scheme val="minor"/>
      </rPr>
      <t xml:space="preserve">Cantón Azogues:Parroquias rurales: Cojitambo, Guapán, Javier Loyola, Luis Cordero, Pindilig, Rivera, San Miguel, Taday. Parroquias Urbanas: Aurelio, Bayas Martinez, Azogues, Borrero, San Francisco. Azogues es la Cabecera Cantonal) Cañar: Paroquias Rurales: Chontamarca, Chorocopte, Ducar, General Morales, Gualleturo, Honorato Vásquez, Ingapirca, Juncal, San Antonio, Ventura, Zhud. Cantón Biblián: Jerusalén, Nazón, San Francisco de Sageo, Turupamba. Cantón Suscal, La Cabecera Cantonal Suscal. CantónEl Tambo: Cabecera cantonal El Tambo. Cantón La Troncal: Parroquias rurales: Manuel J Calle, Pancho Negro. Cantón Déleg: Solano. </t>
    </r>
    <r>
      <rPr>
        <b/>
        <sz val="12"/>
        <color theme="1"/>
        <rFont val="Calibri"/>
        <family val="2"/>
        <scheme val="minor"/>
      </rPr>
      <t>Chimborazo</t>
    </r>
    <r>
      <rPr>
        <sz val="12"/>
        <color theme="1"/>
        <rFont val="Calibri"/>
        <family val="2"/>
        <scheme val="minor"/>
      </rPr>
      <t xml:space="preserve">: Riobamba: Parroquias Rurales: Cacha, Calpi, Cubijíes, Flores, Licán, licto, Pungala, Punín, Quimiag, San Juan, San Luis. Parroquias Urbanas : Lizarzaburu, Maldonado, Velasco, Veloz, Yaruquíes. Riobamba es la Cabecera Cantonal) . Cantón Alausí: Parroquias Rurales: Achupallas, Guasuntos, Huigra, Multitud, Pistishi, Pumallacta, Sevilla, Sibambe, Tixán. Cantón Guamote: Parroquias rurales: Cebadas, Palmira.Cantón Chunchi: Parroquias rurales: Capzol, Comud, Gonzol, Llagos. Cantón Colta:  Parroquias rurales:Cañi, Columbe, Juan de Velasco, Santiago de Quito,Parroquia Urbana: Cajabamba. Cantón Chambo: Chambo es la parroquia urbana y Cabecera Cantonal. Cantón Cumandá: Cumandá Cabecera Cantonal.Cantón Guano: Parroquias Rurales: Guanando, Ilapo, La Providencia, San Andrés, San Gerardo de Paca icaguán, San Isidro de Patulú, San José del Chazo, Santa Fé de Galán, Valparaiso. Parroquia Urbana: El Rosario, Guano es la Cabecera Cantonal.Cantón Pallatanga. Pallatanga es la Cabecera Cantonal. Cantón Penipe: Parroquias Rurales:Bilbao, El Altar, La Candelaria, Matus, Puela, San Antonio de Bayushig. </t>
    </r>
    <r>
      <rPr>
        <b/>
        <sz val="12"/>
        <color theme="1"/>
        <rFont val="Calibri"/>
        <family val="2"/>
        <scheme val="minor"/>
      </rPr>
      <t xml:space="preserve">Azuay: </t>
    </r>
    <r>
      <rPr>
        <sz val="12"/>
        <color theme="1"/>
        <rFont val="Calibri"/>
        <family val="2"/>
        <scheme val="minor"/>
      </rPr>
      <t xml:space="preserve">Cantón Cuenca: Parroquias Rurales: Baños, Cumbe, Chaucha, Checa, Chiquintad, Llacao, Molleturo, Nulti, Octavio Cordero Palacios, Paccha, Quingeo, Ricaurte,  San Joaquín, Santa Ana, Sayausí, Sidcay, Sinincay, Tarqui, Turi, Valle, Vioctoria del Portete, . Parroquias Urbanas: Bellavista, Cañaribamba, El Batán, El Sagrario, El Vecino,Gil ramirez Dávalos, Hermano Miguel, Huayna Cápac, Machángara, Monay, San Blas, San Sebastián, Sucre, Totoracocha, Yanuncay, Cuenca es la Cabecera Cantonal.Cantón Camilo Ponce Enriquez : Parroquia rural El Carmen de Pijilí. Cantón Chordeleg: Paroquias rurales: La Unión, Luis Galarza, Orellana, San Martin de Puzhio). Cantón El Pan: Parroquia rural: San Vicente.Cantón Girón Parroquias Rurales: Asunción San Gerardo. Cantón Guachapala: Cabecera Cantonal Guachapala. Cantón Gualaceo: Parroquias rurales: Daniel Córdova Toral, Jadán, Luis Cordero Vega, Mariano Moreno, Remigio Crespo Toral, San Juan, Simón Bolivar, Zhidmad. Cabecera Catonal Gualaceo. Cantón Nabón: Parroquias rurales: Cochapata, El Progreso, Las Nieves. Cantón Oña: Parroquia rural: Susudel. Cantón Paute: Parroquias rurales: Bulán, Chicán, Dug, El Cabo, Guarainag, San Cristobal, Tomebamba. Cantón Santa Isabel: Parroquias rurales: Abdón Calderón, San salvador de Cañaribamba, Zhaglli. Cantón Sevilla de Oro: Parroquias rurales: Amaluza y Palmas. Cantón Sígsig, Parroquias rurales: Cuchil, Gima, Guel, Ludo, San Bartolomé, San José de Raranga. </t>
    </r>
    <r>
      <rPr>
        <b/>
        <sz val="12"/>
        <color theme="1"/>
        <rFont val="Calibri"/>
        <family val="2"/>
        <scheme val="minor"/>
      </rPr>
      <t xml:space="preserve">Morona Santiago: </t>
    </r>
    <r>
      <rPr>
        <sz val="12"/>
        <color theme="1"/>
        <rFont val="Calibri"/>
        <family val="2"/>
        <scheme val="minor"/>
      </rPr>
      <t xml:space="preserve">Gualaquiza, Macas </t>
    </r>
    <r>
      <rPr>
        <b/>
        <sz val="12"/>
        <color theme="1"/>
        <rFont val="Calibri"/>
        <family val="2"/>
        <scheme val="minor"/>
      </rPr>
      <t>Paztasa:</t>
    </r>
    <r>
      <rPr>
        <sz val="12"/>
        <color theme="1"/>
        <rFont val="Calibri"/>
        <family val="2"/>
        <scheme val="minor"/>
      </rPr>
      <t xml:space="preserve"> Puyo </t>
    </r>
    <r>
      <rPr>
        <b/>
        <sz val="12"/>
        <color theme="1"/>
        <rFont val="Calibri"/>
        <family val="2"/>
        <scheme val="minor"/>
      </rPr>
      <t xml:space="preserve">Bolivar: </t>
    </r>
    <r>
      <rPr>
        <sz val="12"/>
        <color theme="1"/>
        <rFont val="Calibri"/>
        <family val="2"/>
        <scheme val="minor"/>
      </rPr>
      <t xml:space="preserve">San Miguel </t>
    </r>
    <r>
      <rPr>
        <b/>
        <sz val="12"/>
        <color theme="1"/>
        <rFont val="Calibri"/>
        <family val="2"/>
        <scheme val="minor"/>
      </rPr>
      <t xml:space="preserve">Guayas: </t>
    </r>
    <r>
      <rPr>
        <sz val="12"/>
        <color theme="1"/>
        <rFont val="Calibri"/>
        <family val="2"/>
        <scheme val="minor"/>
      </rPr>
      <t xml:space="preserve">El centro de Guayaquil, El Triunfo.      </t>
    </r>
  </si>
  <si>
    <r>
      <rPr>
        <b/>
        <sz val="12"/>
        <color theme="1"/>
        <rFont val="Calibri"/>
        <family val="2"/>
        <scheme val="minor"/>
      </rPr>
      <t>Morona Santiago:</t>
    </r>
    <r>
      <rPr>
        <sz val="12"/>
        <color theme="1"/>
        <rFont val="Calibri"/>
        <family val="2"/>
        <scheme val="minor"/>
      </rPr>
      <t xml:space="preserve"> Huamboya, Logroño, Morona, Pablo Sexto,  Sucúa, Santiago, Limón Indanza, San Juan Bosco, Gualaquiza.
En menor calidad.</t>
    </r>
    <r>
      <rPr>
        <b/>
        <sz val="12"/>
        <color theme="1"/>
        <rFont val="Calibri"/>
        <family val="2"/>
        <scheme val="minor"/>
      </rPr>
      <t xml:space="preserve"> Pastaza:</t>
    </r>
    <r>
      <rPr>
        <sz val="12"/>
        <color theme="1"/>
        <rFont val="Calibri"/>
        <family val="2"/>
        <scheme val="minor"/>
      </rPr>
      <t xml:space="preserve"> Puyo, Shell, Zamora Chinchipe: El Pangui. </t>
    </r>
    <r>
      <rPr>
        <b/>
        <sz val="12"/>
        <color theme="1"/>
        <rFont val="Calibri"/>
        <family val="2"/>
        <scheme val="minor"/>
      </rPr>
      <t>País Perú: San Pedro de Perú. GRAL Leonidas plaza Limón.</t>
    </r>
  </si>
  <si>
    <r>
      <rPr>
        <b/>
        <sz val="12"/>
        <color theme="1"/>
        <rFont val="Calibri"/>
        <family val="2"/>
        <scheme val="minor"/>
      </rPr>
      <t>Azuay:</t>
    </r>
    <r>
      <rPr>
        <sz val="12"/>
        <color theme="1"/>
        <rFont val="Calibri"/>
        <family val="2"/>
        <scheme val="minor"/>
      </rPr>
      <t xml:space="preserve"> Cuenca: Parroquias rurales: Baños, Checa, Chiquintad, Sinincay, Sidcay, Turi, Tarqui, Cumbe, Octavio Cordero Palacios, Victoria del Portete, Llacao, Ricaurte, Nulti, Santa Ana, Paccha, San Joaquín, Sayausi, Quingeo, El Valle. Parroquias Urbanas: Bellavista, Sucre, Cañaribamba, Totoracocha, El Sagrario,  Hermano Miguel, Gil Ramirez Dávalos, El Vecino, El Batán, Bella Vista, Monay, San Blas, Huayna Capac, Yanuncay, San Sebastián. Sigsig: San Bartolome, Ludo, Jima, San José de Raranga, Cutchil, Guel. Cantón Oña: Susudel.  Cantón Paute: Chicán, El Cabo, San Miguel, Tomebamba, Bulan. Cantón Gualaceo:Jadan, Mariano Moreno, Daniel Cordova, Remigio Crespo, San Juan, Zhidmad, Nabón: Las Nieves, Zhiña, Patadel, Rañas, El progreso. Cantón San Fernando: Chumblin. Cantón Girón: San Gerardo, Asunción. Cantón Chordeleg: San Martín de Puzhio,  Principal, Luis Galarza O. Cantón El Pan: Cabecera Cantonal. </t>
    </r>
    <r>
      <rPr>
        <b/>
        <sz val="12"/>
        <color theme="1"/>
        <rFont val="Calibri"/>
        <family val="2"/>
        <scheme val="minor"/>
      </rPr>
      <t>Cañar:</t>
    </r>
    <r>
      <rPr>
        <sz val="12"/>
        <color theme="1"/>
        <rFont val="Calibri"/>
        <family val="2"/>
        <scheme val="minor"/>
      </rPr>
      <t xml:space="preserve"> Azogues: Guapán, Cojitambo, San Miguel de Porotos, Javier Loyola, Bayas, Luis Cordero, Parte de Taday.Cantón Bibilian: Turupamba, Nazón, Bueran. Cantón Deleg: Solano, Bayandel. </t>
    </r>
    <r>
      <rPr>
        <b/>
        <sz val="12"/>
        <color theme="1"/>
        <rFont val="Calibri"/>
        <family val="2"/>
        <scheme val="minor"/>
      </rPr>
      <t xml:space="preserve">Loja: </t>
    </r>
    <r>
      <rPr>
        <sz val="12"/>
        <color theme="1"/>
        <rFont val="Calibri"/>
        <family val="2"/>
        <scheme val="minor"/>
      </rPr>
      <t xml:space="preserve">Saraguro </t>
    </r>
    <r>
      <rPr>
        <b/>
        <sz val="12"/>
        <color theme="1"/>
        <rFont val="Calibri"/>
        <family val="2"/>
        <scheme val="minor"/>
      </rPr>
      <t>Morona Santiago</t>
    </r>
    <r>
      <rPr>
        <sz val="12"/>
        <color theme="1"/>
        <rFont val="Calibri"/>
        <family val="2"/>
        <scheme val="minor"/>
      </rPr>
      <t xml:space="preserve"> : Limon Indanza, Chimborazo: Alausi, Chunchi</t>
    </r>
  </si>
  <si>
    <r>
      <rPr>
        <b/>
        <sz val="12"/>
        <color theme="1"/>
        <rFont val="Calibri"/>
        <family val="2"/>
        <scheme val="minor"/>
      </rPr>
      <t xml:space="preserve">Provincia de Pichincha: </t>
    </r>
    <r>
      <rPr>
        <sz val="12"/>
        <color theme="1"/>
        <rFont val="Calibri"/>
        <family val="2"/>
        <scheme val="minor"/>
      </rPr>
      <t>Todos sus cantones.</t>
    </r>
  </si>
  <si>
    <r>
      <rPr>
        <b/>
        <sz val="12"/>
        <color theme="1"/>
        <rFont val="Calibri"/>
        <family val="2"/>
        <scheme val="minor"/>
      </rPr>
      <t xml:space="preserve">Napo: </t>
    </r>
    <r>
      <rPr>
        <sz val="12"/>
        <color theme="1"/>
        <rFont val="Calibri"/>
        <family val="2"/>
        <scheme val="minor"/>
      </rPr>
      <t xml:space="preserve">Todos sus cantones y parroquias excepto Quijos y el Chaco. Provincia de Orellana: Cantón Loreto, </t>
    </r>
    <r>
      <rPr>
        <b/>
        <sz val="12"/>
        <color theme="1"/>
        <rFont val="Calibri"/>
        <family val="2"/>
        <scheme val="minor"/>
      </rPr>
      <t>Pastaza:</t>
    </r>
    <r>
      <rPr>
        <sz val="12"/>
        <color theme="1"/>
        <rFont val="Calibri"/>
        <family val="2"/>
        <scheme val="minor"/>
      </rPr>
      <t xml:space="preserve"> Santa Clara y Arajuno.</t>
    </r>
  </si>
  <si>
    <t>Pichincha: Esmeraldas: Sto Domingo</t>
  </si>
  <si>
    <r>
      <rPr>
        <b/>
        <sz val="12"/>
        <color theme="1"/>
        <rFont val="Calibri"/>
        <family val="2"/>
        <scheme val="minor"/>
      </rPr>
      <t>Azuay:</t>
    </r>
    <r>
      <rPr>
        <sz val="12"/>
        <color theme="1"/>
        <rFont val="Calibri"/>
        <family val="2"/>
        <scheme val="minor"/>
      </rPr>
      <t xml:space="preserve"> Molleruto, Cuenca, Guachapala, Nabón. </t>
    </r>
    <r>
      <rPr>
        <b/>
        <sz val="12"/>
        <color theme="1"/>
        <rFont val="Calibri"/>
        <family val="2"/>
        <scheme val="minor"/>
      </rPr>
      <t xml:space="preserve">Bolivar: </t>
    </r>
    <r>
      <rPr>
        <sz val="12"/>
        <color theme="1"/>
        <rFont val="Calibri"/>
        <family val="2"/>
        <scheme val="minor"/>
      </rPr>
      <t xml:space="preserve">Guaranda, Chimbo, San Miguel, Chillanes. </t>
    </r>
    <r>
      <rPr>
        <b/>
        <sz val="12"/>
        <color theme="1"/>
        <rFont val="Calibri"/>
        <family val="2"/>
        <scheme val="minor"/>
      </rPr>
      <t xml:space="preserve">Cañar: </t>
    </r>
    <r>
      <rPr>
        <sz val="12"/>
        <color theme="1"/>
        <rFont val="Calibri"/>
        <family val="2"/>
        <scheme val="minor"/>
      </rPr>
      <t xml:space="preserve">Azogues, Déleg, Biblian, Paute. </t>
    </r>
    <r>
      <rPr>
        <b/>
        <sz val="12"/>
        <color theme="1"/>
        <rFont val="Calibri"/>
        <family val="2"/>
        <scheme val="minor"/>
      </rPr>
      <t xml:space="preserve">Carchi: </t>
    </r>
    <r>
      <rPr>
        <sz val="12"/>
        <color theme="1"/>
        <rFont val="Calibri"/>
        <family val="2"/>
        <scheme val="minor"/>
      </rPr>
      <t xml:space="preserve">El Chical, Maldonado, Tulcan, Huaca, Tobar Donoso, Pimampiro, Bolivar, Mira. </t>
    </r>
    <r>
      <rPr>
        <b/>
        <sz val="12"/>
        <color theme="1"/>
        <rFont val="Calibri"/>
        <family val="2"/>
        <scheme val="minor"/>
      </rPr>
      <t xml:space="preserve">Chimborazo: </t>
    </r>
    <r>
      <rPr>
        <sz val="12"/>
        <color theme="1"/>
        <rFont val="Calibri"/>
        <family val="2"/>
        <scheme val="minor"/>
      </rPr>
      <t xml:space="preserve">Chunchi, Guamote, Pallatanga, General Antonio Elizalde, Cumandá, Riobamba, Guano, Chambo, Penipe, Villa Unión. </t>
    </r>
    <r>
      <rPr>
        <b/>
        <sz val="12"/>
        <color theme="1"/>
        <rFont val="Calibri"/>
        <family val="2"/>
        <scheme val="minor"/>
      </rPr>
      <t xml:space="preserve">Cotopaxi: </t>
    </r>
    <r>
      <rPr>
        <sz val="12"/>
        <color theme="1"/>
        <rFont val="Calibri"/>
        <family val="2"/>
        <scheme val="minor"/>
      </rPr>
      <t xml:space="preserve">Sigchos, Zumbahua. </t>
    </r>
    <r>
      <rPr>
        <b/>
        <sz val="12"/>
        <color theme="1"/>
        <rFont val="Calibri"/>
        <family val="2"/>
        <scheme val="minor"/>
      </rPr>
      <t xml:space="preserve">Imbabura: </t>
    </r>
    <r>
      <rPr>
        <sz val="12"/>
        <color theme="1"/>
        <rFont val="Calibri"/>
        <family val="2"/>
        <scheme val="minor"/>
      </rPr>
      <t xml:space="preserve">Apuela, Plaza Gutierrez, Peñaherrera, Vacas Galindo, Cotacachi, Ibarra, Otavalo, Atuntaqui, Urcuqui. </t>
    </r>
    <r>
      <rPr>
        <b/>
        <sz val="12"/>
        <color theme="1"/>
        <rFont val="Calibri"/>
        <family val="2"/>
        <scheme val="minor"/>
      </rPr>
      <t>Loja:</t>
    </r>
    <r>
      <rPr>
        <sz val="12"/>
        <color theme="1"/>
        <rFont val="Calibri"/>
        <family val="2"/>
        <scheme val="minor"/>
      </rPr>
      <t xml:space="preserve"> Olmedo, Cotacocha, Chaguarpampa, Macará, Loja, Catamayo, Gonzanamá. </t>
    </r>
    <r>
      <rPr>
        <b/>
        <sz val="12"/>
        <color theme="1"/>
        <rFont val="Calibri"/>
        <family val="2"/>
        <scheme val="minor"/>
      </rPr>
      <t xml:space="preserve">Pichincha: </t>
    </r>
    <r>
      <rPr>
        <sz val="12"/>
        <color theme="1"/>
        <rFont val="Calibri"/>
        <family val="2"/>
        <scheme val="minor"/>
      </rPr>
      <t xml:space="preserve">Quito, Tabacundo, Cayambe, Sangolquí, Machachi. </t>
    </r>
    <r>
      <rPr>
        <b/>
        <sz val="12"/>
        <color theme="1"/>
        <rFont val="Calibri"/>
        <family val="2"/>
        <scheme val="minor"/>
      </rPr>
      <t xml:space="preserve">Tungurahua: </t>
    </r>
    <r>
      <rPr>
        <sz val="12"/>
        <color theme="1"/>
        <rFont val="Calibri"/>
        <family val="2"/>
        <scheme val="minor"/>
      </rPr>
      <t xml:space="preserve">Ambato, Latacunga, Saquisilí, Pujilí, Salcedo, Píllaro, Tisaleo, Pelileo, Cevallo, Quero, Mocha. </t>
    </r>
    <r>
      <rPr>
        <b/>
        <sz val="12"/>
        <color theme="1"/>
        <rFont val="Calibri"/>
        <family val="2"/>
        <scheme val="minor"/>
      </rPr>
      <t xml:space="preserve">El Oro: </t>
    </r>
    <r>
      <rPr>
        <sz val="12"/>
        <color theme="1"/>
        <rFont val="Calibri"/>
        <family val="2"/>
        <scheme val="minor"/>
      </rPr>
      <t xml:space="preserve">Machala, El Guabo, Pasaje, Santa Rosa, Arenillas, Huaquillas, Piñas, Paccha, Camilo Ponce Enriquez. </t>
    </r>
    <r>
      <rPr>
        <b/>
        <sz val="12"/>
        <color theme="1"/>
        <rFont val="Calibri"/>
        <family val="2"/>
        <scheme val="minor"/>
      </rPr>
      <t>Esmeraldas:</t>
    </r>
    <r>
      <rPr>
        <sz val="12"/>
        <color theme="1"/>
        <rFont val="Calibri"/>
        <family val="2"/>
        <scheme val="minor"/>
      </rPr>
      <t xml:space="preserve"> Muisne, Borbón, Río Verde, Tonchigue, San Lorenzo, Valdéz. </t>
    </r>
    <r>
      <rPr>
        <b/>
        <sz val="12"/>
        <color theme="1"/>
        <rFont val="Calibri"/>
        <family val="2"/>
        <scheme val="minor"/>
      </rPr>
      <t>Guayas:</t>
    </r>
    <r>
      <rPr>
        <sz val="12"/>
        <color theme="1"/>
        <rFont val="Calibri"/>
        <family val="2"/>
        <scheme val="minor"/>
      </rPr>
      <t xml:space="preserve"> Guayaquil, Milagro, Durán, Yaguachi nuevo, Samborondon, Narcisa de Jesús, Lomas de Sargentillo, Isidro Ayora, General Villamil. </t>
    </r>
    <r>
      <rPr>
        <b/>
        <sz val="12"/>
        <color theme="1"/>
        <rFont val="Calibri"/>
        <family val="2"/>
        <scheme val="minor"/>
      </rPr>
      <t xml:space="preserve">Los Ríos: </t>
    </r>
    <r>
      <rPr>
        <sz val="12"/>
        <color theme="1"/>
        <rFont val="Calibri"/>
        <family val="2"/>
        <scheme val="minor"/>
      </rPr>
      <t xml:space="preserve">Babahoyo, Montalvo, Caluma, Catarama, Pueblo viejo, Ventanas, Echandía, Las Naves. </t>
    </r>
    <r>
      <rPr>
        <b/>
        <sz val="12"/>
        <color theme="1"/>
        <rFont val="Calibri"/>
        <family val="2"/>
        <scheme val="minor"/>
      </rPr>
      <t xml:space="preserve">Manabí: </t>
    </r>
    <r>
      <rPr>
        <sz val="12"/>
        <color theme="1"/>
        <rFont val="Calibri"/>
        <family val="2"/>
        <scheme val="minor"/>
      </rPr>
      <t xml:space="preserve">Portoviejo, Manta, Montecristi, Jaramijó, Rocafuerte, Santa Ana de vuelta larga, Sucre, Jipijapa, Chone, Tosagua, Calceta, Olmedo, Puerto Cayo, Flavio Alfaro, Pedernales, Jama, Bahía de Caráquez, San Vicente, Puerto López. </t>
    </r>
    <r>
      <rPr>
        <b/>
        <sz val="12"/>
        <color theme="1"/>
        <rFont val="Calibri"/>
        <family val="2"/>
        <scheme val="minor"/>
      </rPr>
      <t xml:space="preserve">Santa Elena: </t>
    </r>
    <r>
      <rPr>
        <sz val="12"/>
        <color theme="1"/>
        <rFont val="Calibri"/>
        <family val="2"/>
        <scheme val="minor"/>
      </rPr>
      <t xml:space="preserve">Santa Elena, Salinas, La Libertad. </t>
    </r>
    <r>
      <rPr>
        <b/>
        <sz val="12"/>
        <color theme="1"/>
        <rFont val="Calibri"/>
        <family val="2"/>
        <scheme val="minor"/>
      </rPr>
      <t>Sto Domingo:</t>
    </r>
    <r>
      <rPr>
        <sz val="12"/>
        <color theme="1"/>
        <rFont val="Calibri"/>
        <family val="2"/>
        <scheme val="minor"/>
      </rPr>
      <t xml:space="preserve"> Sto Domingo, El Carmen, La Concordia, Pedro Vicente Maldonado. </t>
    </r>
    <r>
      <rPr>
        <b/>
        <sz val="12"/>
        <color theme="1"/>
        <rFont val="Calibri"/>
        <family val="2"/>
        <scheme val="minor"/>
      </rPr>
      <t>Morona Santiago:</t>
    </r>
    <r>
      <rPr>
        <sz val="12"/>
        <color theme="1"/>
        <rFont val="Calibri"/>
        <family val="2"/>
        <scheme val="minor"/>
      </rPr>
      <t xml:space="preserve"> Leonidad Plaza, San Juan Bosco, Santiago Méndez, Macas, Sucua, Logroño, Santiago Mendez, Gualaquiza. </t>
    </r>
    <r>
      <rPr>
        <b/>
        <sz val="12"/>
        <color theme="1"/>
        <rFont val="Calibri"/>
        <family val="2"/>
        <scheme val="minor"/>
      </rPr>
      <t>Napo:</t>
    </r>
    <r>
      <rPr>
        <sz val="12"/>
        <color theme="1"/>
        <rFont val="Calibri"/>
        <family val="2"/>
        <scheme val="minor"/>
      </rPr>
      <t xml:space="preserve"> Baeza, Chaco, Tena, Archidona. </t>
    </r>
    <r>
      <rPr>
        <b/>
        <sz val="12"/>
        <color theme="1"/>
        <rFont val="Calibri"/>
        <family val="2"/>
        <scheme val="minor"/>
      </rPr>
      <t>Orellana:</t>
    </r>
    <r>
      <rPr>
        <sz val="12"/>
        <color theme="1"/>
        <rFont val="Calibri"/>
        <family val="2"/>
        <scheme val="minor"/>
      </rPr>
      <t xml:space="preserve"> Orellana, Nuevo Rocafuerte. Pastaza: Puyo, Mera, Palora. </t>
    </r>
    <r>
      <rPr>
        <b/>
        <sz val="12"/>
        <color theme="1"/>
        <rFont val="Calibri"/>
        <family val="2"/>
        <scheme val="minor"/>
      </rPr>
      <t xml:space="preserve">Sucumbios: </t>
    </r>
    <r>
      <rPr>
        <sz val="12"/>
        <color theme="1"/>
        <rFont val="Calibri"/>
        <family val="2"/>
        <scheme val="minor"/>
      </rPr>
      <t xml:space="preserve">Dureno, Parcayacu, Nueva Loja, Lumbaquí, El Dorado de Cascales, Tarapoa, Puerto del Carmen de Putumayo. </t>
    </r>
    <r>
      <rPr>
        <b/>
        <sz val="12"/>
        <color theme="1"/>
        <rFont val="Calibri"/>
        <family val="2"/>
        <scheme val="minor"/>
      </rPr>
      <t>Zamora Chinchipe:</t>
    </r>
    <r>
      <rPr>
        <sz val="12"/>
        <color theme="1"/>
        <rFont val="Calibri"/>
        <family val="2"/>
        <scheme val="minor"/>
      </rPr>
      <t xml:space="preserve"> Zamora. </t>
    </r>
    <r>
      <rPr>
        <b/>
        <sz val="12"/>
        <color theme="1"/>
        <rFont val="Calibri"/>
        <family val="2"/>
        <scheme val="minor"/>
      </rPr>
      <t xml:space="preserve">Galápagos: </t>
    </r>
    <r>
      <rPr>
        <sz val="12"/>
        <color theme="1"/>
        <rFont val="Calibri"/>
        <family val="2"/>
        <scheme val="minor"/>
      </rPr>
      <t>Puerto Baquerizo Moreno, Puerto Ayora.</t>
    </r>
  </si>
  <si>
    <t>PLAN DE CINES</t>
  </si>
  <si>
    <t>N</t>
  </si>
  <si>
    <t>SALAS</t>
  </si>
  <si>
    <t>IMPACTOS X SEMANA</t>
  </si>
  <si>
    <t>VALOR</t>
  </si>
  <si>
    <t>COMPLEJOS</t>
  </si>
  <si>
    <t>TOTAL SALAS</t>
  </si>
  <si>
    <t>SAN MARINO</t>
  </si>
  <si>
    <t>CEIBOS</t>
  </si>
  <si>
    <t>DORADO</t>
  </si>
  <si>
    <t>6 DE DICIEMBRE</t>
  </si>
  <si>
    <t>SAN LUIS</t>
  </si>
  <si>
    <t>QUICENTRO SUR</t>
  </si>
  <si>
    <t>ENTRE RIOS</t>
  </si>
  <si>
    <t>NORTE</t>
  </si>
  <si>
    <t>BONIFICACIÓN</t>
  </si>
  <si>
    <t>9 DE OCTUBRE</t>
  </si>
  <si>
    <t xml:space="preserve">DURÁN </t>
  </si>
  <si>
    <t>LIBERTAD</t>
  </si>
  <si>
    <t>QUEVEDO</t>
  </si>
  <si>
    <t>RIOBAMBA</t>
  </si>
  <si>
    <t>BABHOYO</t>
  </si>
  <si>
    <t>DAULE</t>
  </si>
  <si>
    <t>PLAYAS</t>
  </si>
  <si>
    <t>MANTA</t>
  </si>
  <si>
    <t>STO.DOMINGO</t>
  </si>
  <si>
    <t>MILAGRO</t>
  </si>
  <si>
    <t>BAHÍA</t>
  </si>
  <si>
    <t>MACHALA</t>
  </si>
  <si>
    <t>PORTOVIEJO</t>
  </si>
  <si>
    <t>SUR</t>
  </si>
  <si>
    <t>CARAPUNGO</t>
  </si>
  <si>
    <t>PANTALLA LOBBY</t>
  </si>
  <si>
    <t>PANTALLA PASILLO</t>
  </si>
  <si>
    <r>
      <t xml:space="preserve">CHIMBORAZO
</t>
    </r>
    <r>
      <rPr>
        <b/>
        <sz val="16"/>
        <color rgb="FFFF0000"/>
        <rFont val="Calibri"/>
        <family val="2"/>
        <scheme val="minor"/>
      </rPr>
      <t>KICHWA</t>
    </r>
  </si>
  <si>
    <r>
      <t xml:space="preserve">CAÑAR
</t>
    </r>
    <r>
      <rPr>
        <b/>
        <sz val="16"/>
        <color rgb="FFFF0000"/>
        <rFont val="Calibri"/>
        <family val="2"/>
        <scheme val="minor"/>
      </rPr>
      <t>KICHWA</t>
    </r>
  </si>
  <si>
    <r>
      <t xml:space="preserve">PICHINCHA
(CAYAMBE)
</t>
    </r>
    <r>
      <rPr>
        <b/>
        <sz val="16"/>
        <color rgb="FFFF0000"/>
        <rFont val="Calibri"/>
        <family val="2"/>
        <scheme val="minor"/>
      </rPr>
      <t xml:space="preserve">KICHWA </t>
    </r>
  </si>
  <si>
    <t>INTIPACHA</t>
  </si>
  <si>
    <r>
      <t xml:space="preserve">AZUAY
</t>
    </r>
    <r>
      <rPr>
        <b/>
        <sz val="16"/>
        <color rgb="FFFF0000"/>
        <rFont val="Calibri"/>
        <family val="2"/>
        <scheme val="minor"/>
      </rPr>
      <t>KICHWA</t>
    </r>
  </si>
  <si>
    <r>
      <t xml:space="preserve">MORONA SANTIAGO
</t>
    </r>
    <r>
      <rPr>
        <b/>
        <sz val="16"/>
        <color rgb="FFFF0000"/>
        <rFont val="Calibri"/>
        <family val="2"/>
        <scheme val="minor"/>
      </rPr>
      <t>SHUAR</t>
    </r>
  </si>
  <si>
    <r>
      <t xml:space="preserve">NAPO
</t>
    </r>
    <r>
      <rPr>
        <b/>
        <sz val="16"/>
        <color rgb="FFFF0000"/>
        <rFont val="Calibri"/>
        <family val="2"/>
        <scheme val="minor"/>
      </rPr>
      <t>SHUAR</t>
    </r>
  </si>
  <si>
    <t>INTEGRACIÓN</t>
  </si>
  <si>
    <t>RADIO CUYABENO</t>
  </si>
  <si>
    <t>NACIONALES</t>
  </si>
  <si>
    <r>
      <t xml:space="preserve">ZAMORA CHINCHIPE
</t>
    </r>
    <r>
      <rPr>
        <b/>
        <sz val="16"/>
        <color rgb="FFFF0000"/>
        <rFont val="Calibri"/>
        <family val="2"/>
        <scheme val="minor"/>
      </rPr>
      <t>SHUAR</t>
    </r>
  </si>
  <si>
    <t>OLIMPICA</t>
  </si>
  <si>
    <t>CUYABENO</t>
  </si>
  <si>
    <r>
      <t xml:space="preserve">PASTAZA
</t>
    </r>
    <r>
      <rPr>
        <b/>
        <sz val="16"/>
        <color rgb="FFFF0000"/>
        <rFont val="Calibri"/>
        <family val="2"/>
        <scheme val="minor"/>
      </rPr>
      <t>KICHWA</t>
    </r>
  </si>
  <si>
    <r>
      <t xml:space="preserve">SUCUMBIOS
</t>
    </r>
    <r>
      <rPr>
        <b/>
        <sz val="16"/>
        <color rgb="FFFF0000"/>
        <rFont val="Calibri"/>
        <family val="2"/>
        <scheme val="minor"/>
      </rPr>
      <t>KICHWA</t>
    </r>
  </si>
  <si>
    <r>
      <t xml:space="preserve">Tulcán, Montúfar, San Pedro de Huaca, (Se escucha en Pimampiro y Bolivar, </t>
    </r>
    <r>
      <rPr>
        <b/>
        <sz val="12"/>
        <color theme="1"/>
        <rFont val="Calibri"/>
        <family val="2"/>
        <scheme val="minor"/>
      </rPr>
      <t xml:space="preserve"> Sucumbios: </t>
    </r>
    <r>
      <rPr>
        <sz val="12"/>
        <color theme="1"/>
        <rFont val="Calibri"/>
        <family val="2"/>
        <scheme val="minor"/>
      </rPr>
      <t>Playón y Santa Bárbara. Se  escucha bien hasta cerca de Pasto, Parte de  Nariño
( Ipiales, Las Lajas, Puquiales).</t>
    </r>
  </si>
  <si>
    <r>
      <rPr>
        <b/>
        <sz val="12"/>
        <color theme="1"/>
        <rFont val="Calibri"/>
        <family val="2"/>
        <scheme val="minor"/>
      </rPr>
      <t>Guayas</t>
    </r>
    <r>
      <rPr>
        <sz val="12"/>
        <color theme="1"/>
        <rFont val="Calibri"/>
        <family val="2"/>
        <scheme val="minor"/>
      </rPr>
      <t xml:space="preserve">: Guayaquil, Durán, Milagro, Daule, Naranjal, El Empalme, Samborondon, Yaguachi, Salitre, Balzar, El Triunfo, Pedro Carbo, Playas, Santa Lucía, Naranjito, Simón Bolivar, Alfredo Baquerizo, Colimes, Balao, Nobol, Lomas de Sargentillo, Palestina, Coronel Marcelino, Isidro Ayora, Elizalde. </t>
    </r>
    <r>
      <rPr>
        <b/>
        <sz val="12"/>
        <color theme="1"/>
        <rFont val="Calibri"/>
        <family val="2"/>
        <scheme val="minor"/>
      </rPr>
      <t>Los Ríos:</t>
    </r>
    <r>
      <rPr>
        <sz val="12"/>
        <color theme="1"/>
        <rFont val="Calibri"/>
        <family val="2"/>
        <scheme val="minor"/>
      </rPr>
      <t xml:space="preserve"> Pueblo Viejo, Catamara, Palenque, Ventanas, Babahoyo, Babas, Vinces, Mocache. </t>
    </r>
    <r>
      <rPr>
        <b/>
        <sz val="12"/>
        <color theme="1"/>
        <rFont val="Calibri"/>
        <family val="2"/>
        <scheme val="minor"/>
      </rPr>
      <t xml:space="preserve">Bolivar: </t>
    </r>
    <r>
      <rPr>
        <sz val="12"/>
        <color theme="1"/>
        <rFont val="Calibri"/>
        <family val="2"/>
        <scheme val="minor"/>
      </rPr>
      <t xml:space="preserve">Las naves, Echandia, Caluma, Chimbo, San Miguel, Chillanes, Guaranda. </t>
    </r>
    <r>
      <rPr>
        <b/>
        <sz val="12"/>
        <color theme="1"/>
        <rFont val="Calibri"/>
        <family val="2"/>
        <scheme val="minor"/>
      </rPr>
      <t xml:space="preserve">Cañar: </t>
    </r>
    <r>
      <rPr>
        <sz val="12"/>
        <color theme="1"/>
        <rFont val="Calibri"/>
        <family val="2"/>
        <scheme val="minor"/>
      </rPr>
      <t xml:space="preserve">El Troncal, Suscal, El Tambo, Cañar, </t>
    </r>
    <r>
      <rPr>
        <b/>
        <sz val="12"/>
        <color theme="1"/>
        <rFont val="Calibri"/>
        <family val="2"/>
        <scheme val="minor"/>
      </rPr>
      <t xml:space="preserve">Chimborazo: </t>
    </r>
    <r>
      <rPr>
        <sz val="12"/>
        <color theme="1"/>
        <rFont val="Calibri"/>
        <family val="2"/>
        <scheme val="minor"/>
      </rPr>
      <t xml:space="preserve">Cúmanda, Pallatanga, Chunchi, Alausi. </t>
    </r>
    <r>
      <rPr>
        <b/>
        <sz val="12"/>
        <color theme="1"/>
        <rFont val="Calibri"/>
        <family val="2"/>
        <scheme val="minor"/>
      </rPr>
      <t xml:space="preserve">Manabí: </t>
    </r>
    <r>
      <rPr>
        <sz val="12"/>
        <color theme="1"/>
        <rFont val="Calibri"/>
        <family val="2"/>
        <scheme val="minor"/>
      </rPr>
      <t>Olmedo, Pajan</t>
    </r>
  </si>
  <si>
    <r>
      <rPr>
        <b/>
        <sz val="16"/>
        <color theme="1"/>
        <rFont val="Calibri"/>
        <family val="2"/>
        <scheme val="minor"/>
      </rPr>
      <t>Pichincha:</t>
    </r>
    <r>
      <rPr>
        <sz val="16"/>
        <color theme="1"/>
        <rFont val="Calibri"/>
        <family val="2"/>
        <scheme val="minor"/>
      </rPr>
      <t xml:space="preserve"> Cayambe, Mejía, Pedro Moncayo, Quito, Rumiñahui. </t>
    </r>
    <r>
      <rPr>
        <b/>
        <sz val="16"/>
        <color theme="1"/>
        <rFont val="Calibri"/>
        <family val="2"/>
        <scheme val="minor"/>
      </rPr>
      <t>Guayas:</t>
    </r>
    <r>
      <rPr>
        <sz val="16"/>
        <color theme="1"/>
        <rFont val="Calibri"/>
        <family val="2"/>
        <scheme val="minor"/>
      </rPr>
      <t xml:space="preserve"> Durán, San Jacinto de Yaguachi, Nobol, Daule, Lomas de Sargentillo, Salitre, Samborondon, Milagro. </t>
    </r>
    <r>
      <rPr>
        <b/>
        <sz val="16"/>
        <color theme="1"/>
        <rFont val="Calibri"/>
        <family val="2"/>
        <scheme val="minor"/>
      </rPr>
      <t xml:space="preserve">Azuay: </t>
    </r>
    <r>
      <rPr>
        <sz val="16"/>
        <color theme="1"/>
        <rFont val="Calibri"/>
        <family val="2"/>
        <scheme val="minor"/>
      </rPr>
      <t xml:space="preserve">Cuenca, Biblian, Azogues, Deleg. Tungurahua: Ambato, Pujilí, Latacunga, Saquisilí, Salcedo, Santiago de Pillaro, Patate, San Pedro de Pelileo, Cevallos, Quero, Tisaleo, Mocha, Tulcán, Montufar, San Pedro de Huaca. </t>
    </r>
  </si>
  <si>
    <r>
      <rPr>
        <b/>
        <sz val="12"/>
        <color theme="1"/>
        <rFont val="Calibri"/>
        <family val="2"/>
        <scheme val="minor"/>
      </rPr>
      <t>Guayas:</t>
    </r>
    <r>
      <rPr>
        <sz val="12"/>
        <color theme="1"/>
        <rFont val="Calibri"/>
        <family val="2"/>
        <scheme val="minor"/>
      </rPr>
      <t xml:space="preserve"> Guayaquil, Eloy Alfaro, Milagro, SanJacinto, Samborondon, Naranjito, Coronel Marcelino Maridueña, Simón Bolivar, Alfredo Baquerizo Moreno, El Triunfo, Naranjal, El Salitre, Daule, Lomas de Sangentillo, Pedro Carbo, Santa Lucía, Narcisa de Jesús, Palestima, Colimes, General Villamil, Balao, Salinas, La Libertad, Santa Elena, Pajan, Olmedo, Bahía de Caraquez, Puerto López, Jipijapa, Baba, Vinces, Publo viejo, Catarama, Palenque, La Trocal. Cumandá, Chillanes y Caluma.</t>
    </r>
  </si>
  <si>
    <r>
      <rPr>
        <b/>
        <sz val="16"/>
        <color theme="1"/>
        <rFont val="Calibri"/>
        <family val="2"/>
        <scheme val="minor"/>
      </rPr>
      <t xml:space="preserve">Pichincha: </t>
    </r>
    <r>
      <rPr>
        <sz val="16"/>
        <color theme="1"/>
        <rFont val="Calibri"/>
        <family val="2"/>
        <scheme val="minor"/>
      </rPr>
      <t xml:space="preserve">Mejía, Pedro Moncayo, Rumiñahui, Quito, Cayambe. </t>
    </r>
    <r>
      <rPr>
        <b/>
        <sz val="16"/>
        <color theme="1"/>
        <rFont val="Calibri"/>
        <family val="2"/>
        <scheme val="minor"/>
      </rPr>
      <t xml:space="preserve">Tungurahua: </t>
    </r>
    <r>
      <rPr>
        <sz val="16"/>
        <color theme="1"/>
        <rFont val="Calibri"/>
        <family val="2"/>
        <scheme val="minor"/>
      </rPr>
      <t xml:space="preserve">Salcedo, Saquisilí, Ambato, Cevallos, Mocha, Patate, Quero, San Pedro de Pelileo. </t>
    </r>
    <r>
      <rPr>
        <b/>
        <sz val="16"/>
        <color theme="1"/>
        <rFont val="Calibri"/>
        <family val="2"/>
        <scheme val="minor"/>
      </rPr>
      <t xml:space="preserve">Esmeraldas: </t>
    </r>
    <r>
      <rPr>
        <sz val="16"/>
        <color theme="1"/>
        <rFont val="Calibri"/>
        <family val="2"/>
        <scheme val="minor"/>
      </rPr>
      <t xml:space="preserve">Esmeraldas, Atacames, Rio Verde. </t>
    </r>
    <r>
      <rPr>
        <b/>
        <sz val="16"/>
        <color theme="1"/>
        <rFont val="Calibri"/>
        <family val="2"/>
        <scheme val="minor"/>
      </rPr>
      <t>Manabí:</t>
    </r>
    <r>
      <rPr>
        <sz val="16"/>
        <color theme="1"/>
        <rFont val="Calibri"/>
        <family val="2"/>
        <scheme val="minor"/>
      </rPr>
      <t xml:space="preserve"> Chone, Jipijapa, Junin, Manta, Montecrisis, Rocafuerte, Santa Ana, Tosagua, 24 de Mayo</t>
    </r>
  </si>
  <si>
    <r>
      <rPr>
        <b/>
        <sz val="16"/>
        <color theme="1"/>
        <rFont val="Calibri"/>
        <family val="2"/>
        <scheme val="minor"/>
      </rPr>
      <t xml:space="preserve">Pichincha: </t>
    </r>
    <r>
      <rPr>
        <sz val="16"/>
        <color theme="1"/>
        <rFont val="Calibri"/>
        <family val="2"/>
        <scheme val="minor"/>
      </rPr>
      <t xml:space="preserve">Quito, Pedro Moncayo, Cayambe, Rumiñahui, mejía. </t>
    </r>
    <r>
      <rPr>
        <b/>
        <sz val="16"/>
        <color theme="1"/>
        <rFont val="Calibri"/>
        <family val="2"/>
        <scheme val="minor"/>
      </rPr>
      <t>Guayas:</t>
    </r>
    <r>
      <rPr>
        <sz val="16"/>
        <color theme="1"/>
        <rFont val="Calibri"/>
        <family val="2"/>
        <scheme val="minor"/>
      </rPr>
      <t xml:space="preserve"> Daule, Lomas de Sargentillo, Salitre, Durán, Milagro, Samborondón, Guayaquil, Nobol, Yaguachi</t>
    </r>
  </si>
  <si>
    <r>
      <rPr>
        <b/>
        <sz val="16"/>
        <color theme="1"/>
        <rFont val="Calibri"/>
        <family val="2"/>
        <scheme val="minor"/>
      </rPr>
      <t xml:space="preserve">Pichincha: </t>
    </r>
    <r>
      <rPr>
        <sz val="16"/>
        <color theme="1"/>
        <rFont val="Calibri"/>
        <family val="2"/>
        <scheme val="minor"/>
      </rPr>
      <t xml:space="preserve">Cayambe, Mejía, Pedro Moncayo, Quito, Rumiñahui. </t>
    </r>
    <r>
      <rPr>
        <b/>
        <sz val="16"/>
        <color theme="1"/>
        <rFont val="Calibri"/>
        <family val="2"/>
        <scheme val="minor"/>
      </rPr>
      <t xml:space="preserve">Guayas: </t>
    </r>
    <r>
      <rPr>
        <sz val="16"/>
        <color theme="1"/>
        <rFont val="Calibri"/>
        <family val="2"/>
        <scheme val="minor"/>
      </rPr>
      <t xml:space="preserve">Daule, Durán, Guayaquil, Lomas de Satgentillo, Milagro, Nobol, Salitre, Samborondon, San Jacinto de Yaguachi. </t>
    </r>
    <r>
      <rPr>
        <b/>
        <sz val="16"/>
        <color theme="1"/>
        <rFont val="Calibri"/>
        <family val="2"/>
        <scheme val="minor"/>
      </rPr>
      <t>Esmeraldas:</t>
    </r>
    <r>
      <rPr>
        <sz val="16"/>
        <color theme="1"/>
        <rFont val="Calibri"/>
        <family val="2"/>
        <scheme val="minor"/>
      </rPr>
      <t xml:space="preserve"> Esmeraldas. </t>
    </r>
    <r>
      <rPr>
        <b/>
        <sz val="16"/>
        <color theme="1"/>
        <rFont val="Calibri"/>
        <family val="2"/>
        <scheme val="minor"/>
      </rPr>
      <t>Carchi:</t>
    </r>
    <r>
      <rPr>
        <sz val="16"/>
        <color theme="1"/>
        <rFont val="Calibri"/>
        <family val="2"/>
        <scheme val="minor"/>
      </rPr>
      <t xml:space="preserve"> Montufar, San Pedro de Huaca, Tulcan. Cascales, Gonzalo Pizarro, Lago Agrio. </t>
    </r>
    <r>
      <rPr>
        <b/>
        <sz val="16"/>
        <color theme="1"/>
        <rFont val="Calibri"/>
        <family val="2"/>
        <scheme val="minor"/>
      </rPr>
      <t xml:space="preserve">Azogues: </t>
    </r>
    <r>
      <rPr>
        <sz val="16"/>
        <color theme="1"/>
        <rFont val="Calibri"/>
        <family val="2"/>
        <scheme val="minor"/>
      </rPr>
      <t xml:space="preserve">Cuenca, Deleg. Santa Elena: La Libertad, Salinas. Orellana: Orellana, La Joya de los Sachas. </t>
    </r>
  </si>
  <si>
    <t>JINGLE</t>
  </si>
  <si>
    <t>NOTICIERO
 ECUADOR
 EN CONTACTO
+
 HORARIO ROTATIVO</t>
  </si>
  <si>
    <t>LA VOZ DE SU AMIGO</t>
  </si>
  <si>
    <t>UNIÓN</t>
  </si>
  <si>
    <t>ARUTAM</t>
  </si>
  <si>
    <t>TAISHA</t>
  </si>
  <si>
    <t>RADIO CASCADA</t>
  </si>
  <si>
    <t>RADIO MUNICIPAL</t>
  </si>
  <si>
    <t>BONIFICADO</t>
  </si>
  <si>
    <t>LA NEGRITA</t>
  </si>
  <si>
    <t>STEREO 
SIAPIDAARADE 90.7 FM</t>
  </si>
  <si>
    <t xml:space="preserve">CANDELA </t>
  </si>
  <si>
    <t>COBERTURA NACIONAL</t>
  </si>
  <si>
    <t>COBERTURA</t>
  </si>
  <si>
    <r>
      <t xml:space="preserve">
Saraguro 	Sector Urbano del Cantón Saraguro.  </t>
    </r>
    <r>
      <rPr>
        <b/>
        <sz val="12"/>
        <color theme="1"/>
        <rFont val="Calibri"/>
        <family val="2"/>
        <scheme val="minor"/>
      </rPr>
      <t>Sur de Azuay:</t>
    </r>
    <r>
      <rPr>
        <sz val="12"/>
        <color theme="1"/>
        <rFont val="Calibri"/>
        <family val="2"/>
        <scheme val="minor"/>
      </rPr>
      <t xml:space="preserve">  Oña, Nabón, Girón, Santa Isabel, Pucará, San Fernando,  Girón y Norte de la Provincia de Loja. 
	</t>
    </r>
  </si>
  <si>
    <t>ARUTAN</t>
  </si>
  <si>
    <t>Taisha</t>
  </si>
  <si>
    <t>RADIO MUNICIPAL TIWINSA</t>
  </si>
  <si>
    <t>Tiwinza</t>
  </si>
  <si>
    <t xml:space="preserve">SOL Y MAR </t>
  </si>
  <si>
    <t>ESTEREO
 SIAPIDAARADE 90.7</t>
  </si>
  <si>
    <t>CANDELA</t>
  </si>
  <si>
    <t>INTEPACHA</t>
  </si>
  <si>
    <t>CAYAMBE</t>
  </si>
  <si>
    <r>
      <rPr>
        <b/>
        <sz val="16"/>
        <color theme="1"/>
        <rFont val="Calibri"/>
        <family val="2"/>
        <scheme val="minor"/>
      </rPr>
      <t>Guayas:</t>
    </r>
    <r>
      <rPr>
        <sz val="16"/>
        <color theme="1"/>
        <rFont val="Calibri"/>
        <family val="2"/>
        <scheme val="minor"/>
      </rPr>
      <t xml:space="preserve"> Daule, Durán, Guayaquil, Lomas de Sargentillo, Milagro, Nobol,  Salitre, Samborondón, Yaguachi, 24 de Mayo, Bolivar. </t>
    </r>
    <r>
      <rPr>
        <b/>
        <sz val="16"/>
        <color theme="1"/>
        <rFont val="Calibri"/>
        <family val="2"/>
        <scheme val="minor"/>
      </rPr>
      <t xml:space="preserve">Manabí: </t>
    </r>
    <r>
      <rPr>
        <sz val="16"/>
        <color theme="1"/>
        <rFont val="Calibri"/>
        <family val="2"/>
        <scheme val="minor"/>
      </rPr>
      <t xml:space="preserve">Chone, Jipijapa, Junin, Manta, Montecristi, Olmedo, Portoviejo, Rocafuerte, Santa Ana, Tosagua. </t>
    </r>
    <r>
      <rPr>
        <b/>
        <sz val="16"/>
        <color theme="1"/>
        <rFont val="Calibri"/>
        <family val="2"/>
        <scheme val="minor"/>
      </rPr>
      <t>Pichincha:</t>
    </r>
    <r>
      <rPr>
        <sz val="16"/>
        <color theme="1"/>
        <rFont val="Calibri"/>
        <family val="2"/>
        <scheme val="minor"/>
      </rPr>
      <t xml:space="preserve"> Cayambe, Mejía, Pedro Moncayo, Quito, Rumiñahui. </t>
    </r>
    <r>
      <rPr>
        <b/>
        <sz val="16"/>
        <color theme="1"/>
        <rFont val="Calibri"/>
        <family val="2"/>
        <scheme val="minor"/>
      </rPr>
      <t xml:space="preserve">Azuay: </t>
    </r>
    <r>
      <rPr>
        <sz val="16"/>
        <color theme="1"/>
        <rFont val="Calibri"/>
        <family val="2"/>
        <scheme val="minor"/>
      </rPr>
      <t>Azogues, Biblian, Cuenca, Deleg</t>
    </r>
  </si>
  <si>
    <r>
      <rPr>
        <b/>
        <sz val="16"/>
        <color theme="1"/>
        <rFont val="Calibri"/>
        <family val="2"/>
        <scheme val="minor"/>
      </rPr>
      <t xml:space="preserve">Manabí: </t>
    </r>
    <r>
      <rPr>
        <sz val="16"/>
        <color theme="1"/>
        <rFont val="Calibri"/>
        <family val="2"/>
        <scheme val="minor"/>
      </rPr>
      <t>Portoviejo, Calceta, Chone, Jipijapa, Junín, Manta, Montecristi, Rocafuerte, Santa Ana, Sucre, Tosagua, Olmedo.</t>
    </r>
    <r>
      <rPr>
        <b/>
        <sz val="16"/>
        <color theme="1"/>
        <rFont val="Calibri"/>
        <family val="2"/>
        <scheme val="minor"/>
      </rPr>
      <t xml:space="preserve"> Los Ríos:</t>
    </r>
    <r>
      <rPr>
        <sz val="16"/>
        <color theme="1"/>
        <rFont val="Calibri"/>
        <family val="2"/>
        <scheme val="minor"/>
      </rPr>
      <t xml:space="preserve"> Quevedo,  San Jacinto. </t>
    </r>
    <r>
      <rPr>
        <b/>
        <sz val="16"/>
        <color theme="1"/>
        <rFont val="Calibri"/>
        <family val="2"/>
        <scheme val="minor"/>
      </rPr>
      <t xml:space="preserve">Sto Domingo: </t>
    </r>
    <r>
      <rPr>
        <sz val="16"/>
        <color theme="1"/>
        <rFont val="Calibri"/>
        <family val="2"/>
        <scheme val="minor"/>
      </rPr>
      <t xml:space="preserve">Sto Domingo, El Carmen. </t>
    </r>
    <r>
      <rPr>
        <b/>
        <sz val="16"/>
        <color theme="1"/>
        <rFont val="Calibri"/>
        <family val="2"/>
        <scheme val="minor"/>
      </rPr>
      <t xml:space="preserve">Pichincha: </t>
    </r>
    <r>
      <rPr>
        <sz val="16"/>
        <color theme="1"/>
        <rFont val="Calibri"/>
        <family val="2"/>
        <scheme val="minor"/>
      </rPr>
      <t xml:space="preserve">Pedro Vicente Maldonado, Quito, Tabacundo, Cayambe, Sangolqui, Machacho. </t>
    </r>
    <r>
      <rPr>
        <b/>
        <sz val="16"/>
        <color theme="1"/>
        <rFont val="Calibri"/>
        <family val="2"/>
        <scheme val="minor"/>
      </rPr>
      <t xml:space="preserve">Guayas: </t>
    </r>
    <r>
      <rPr>
        <sz val="16"/>
        <color theme="1"/>
        <rFont val="Calibri"/>
        <family val="2"/>
        <scheme val="minor"/>
      </rPr>
      <t xml:space="preserve">Guayaquil, Durán, Yaguachi, Narcisa de Jesús, Daule, Lomas de Sargentillo, Salitre, Samborondon, Milagro. </t>
    </r>
    <r>
      <rPr>
        <b/>
        <sz val="16"/>
        <color theme="1"/>
        <rFont val="Calibri"/>
        <family val="2"/>
        <scheme val="minor"/>
      </rPr>
      <t>El Oro:</t>
    </r>
    <r>
      <rPr>
        <sz val="16"/>
        <color theme="1"/>
        <rFont val="Calibri"/>
        <family val="2"/>
        <scheme val="minor"/>
      </rPr>
      <t xml:space="preserve"> Machala, Balao, El Guabo, Pasaje, Huaquillas, Santa Rosa, Chilla, Arenillas, Paccha, Piñas, Zaruma, Portovelo, Balsas, Marcabeli. </t>
    </r>
    <r>
      <rPr>
        <b/>
        <sz val="16"/>
        <color theme="1"/>
        <rFont val="Calibri"/>
        <family val="2"/>
        <scheme val="minor"/>
      </rPr>
      <t xml:space="preserve">Azuay: </t>
    </r>
    <r>
      <rPr>
        <sz val="16"/>
        <color theme="1"/>
        <rFont val="Calibri"/>
        <family val="2"/>
        <scheme val="minor"/>
      </rPr>
      <t xml:space="preserve">Cuenca, Biblian, Azogues, Deleg. </t>
    </r>
    <r>
      <rPr>
        <b/>
        <sz val="16"/>
        <color theme="1"/>
        <rFont val="Calibri"/>
        <family val="2"/>
        <scheme val="minor"/>
      </rPr>
      <t>Santa Elena:</t>
    </r>
    <r>
      <rPr>
        <sz val="16"/>
        <color theme="1"/>
        <rFont val="Calibri"/>
        <family val="2"/>
        <scheme val="minor"/>
      </rPr>
      <t xml:space="preserve"> Salinas, La Libertad, Santa Elena</t>
    </r>
  </si>
  <si>
    <r>
      <rPr>
        <b/>
        <sz val="16"/>
        <color theme="1"/>
        <rFont val="Calibri"/>
        <family val="2"/>
        <scheme val="minor"/>
      </rPr>
      <t xml:space="preserve">Pichincha: </t>
    </r>
    <r>
      <rPr>
        <sz val="16"/>
        <color theme="1"/>
        <rFont val="Calibri"/>
        <family val="2"/>
        <scheme val="minor"/>
      </rPr>
      <t xml:space="preserve">Cayambe, Mejía, Pedro Moncayo, Quito, Rumiñahui. </t>
    </r>
    <r>
      <rPr>
        <b/>
        <sz val="16"/>
        <color theme="1"/>
        <rFont val="Calibri"/>
        <family val="2"/>
        <scheme val="minor"/>
      </rPr>
      <t>Guayas:</t>
    </r>
    <r>
      <rPr>
        <sz val="16"/>
        <color theme="1"/>
        <rFont val="Calibri"/>
        <family val="2"/>
        <scheme val="minor"/>
      </rPr>
      <t xml:space="preserve"> Daule, Durán, Gayaquil, Lomas de Sargentillo, Milagro, Nobol, Salitre, Samborondon, Yaguachi.</t>
    </r>
  </si>
  <si>
    <r>
      <t xml:space="preserve">Pichincha: Pedro Vicente Maldonado, Cayambe, Mejía, Pedro Moncayo, Quito, Rumiñahui, </t>
    </r>
    <r>
      <rPr>
        <b/>
        <sz val="16"/>
        <color theme="1"/>
        <rFont val="Calibri"/>
        <family val="2"/>
        <scheme val="minor"/>
      </rPr>
      <t xml:space="preserve">El Oro: </t>
    </r>
    <r>
      <rPr>
        <sz val="16"/>
        <color theme="1"/>
        <rFont val="Calibri"/>
        <family val="2"/>
        <scheme val="minor"/>
      </rPr>
      <t xml:space="preserve">Arenillas, Atahualpa, Balao, Balsas, Chilla,  El Guabo, Huaquillas, Machala, Marcabeli, Pasaje, Piñas, Portovelo, Santa Rosa, Zaruma, San Vicente. </t>
    </r>
    <r>
      <rPr>
        <b/>
        <sz val="16"/>
        <color theme="1"/>
        <rFont val="Calibri"/>
        <family val="2"/>
        <scheme val="minor"/>
      </rPr>
      <t xml:space="preserve">Santo Domingo: </t>
    </r>
    <r>
      <rPr>
        <sz val="16"/>
        <color theme="1"/>
        <rFont val="Calibri"/>
        <family val="2"/>
        <scheme val="minor"/>
      </rPr>
      <t xml:space="preserve">Santo Domingo. </t>
    </r>
    <r>
      <rPr>
        <b/>
        <sz val="16"/>
        <color theme="1"/>
        <rFont val="Calibri"/>
        <family val="2"/>
        <scheme val="minor"/>
      </rPr>
      <t>Imbabura:</t>
    </r>
    <r>
      <rPr>
        <sz val="16"/>
        <color theme="1"/>
        <rFont val="Calibri"/>
        <family val="2"/>
        <scheme val="minor"/>
      </rPr>
      <t xml:space="preserve"> Antonio Ante, Cotacachi, Ibarra, Otavalo, Urcuqui.</t>
    </r>
    <r>
      <rPr>
        <b/>
        <sz val="16"/>
        <color theme="1"/>
        <rFont val="Calibri"/>
        <family val="2"/>
        <scheme val="minor"/>
      </rPr>
      <t>Carchi:</t>
    </r>
    <r>
      <rPr>
        <sz val="16"/>
        <color theme="1"/>
        <rFont val="Calibri"/>
        <family val="2"/>
        <scheme val="minor"/>
      </rPr>
      <t xml:space="preserve"> Montufar, Huaca, Tulcan. </t>
    </r>
    <r>
      <rPr>
        <b/>
        <sz val="16"/>
        <color theme="1"/>
        <rFont val="Calibri"/>
        <family val="2"/>
        <scheme val="minor"/>
      </rPr>
      <t xml:space="preserve">Tungurahua: </t>
    </r>
    <r>
      <rPr>
        <sz val="16"/>
        <color theme="1"/>
        <rFont val="Calibri"/>
        <family val="2"/>
        <scheme val="minor"/>
      </rPr>
      <t xml:space="preserve">Ambato, Cevallos, Latacunga, Mocha, Patate, Pujili, Quero, Salcedo, Pelileo, Pillaro, Tisaleo. </t>
    </r>
    <r>
      <rPr>
        <b/>
        <sz val="16"/>
        <color theme="1"/>
        <rFont val="Calibri"/>
        <family val="2"/>
        <scheme val="minor"/>
      </rPr>
      <t xml:space="preserve">Chimborazo: </t>
    </r>
    <r>
      <rPr>
        <sz val="16"/>
        <color theme="1"/>
        <rFont val="Calibri"/>
        <family val="2"/>
        <scheme val="minor"/>
      </rPr>
      <t xml:space="preserve">Chambo, Colta, Guano, Penipe, Riobamba. 
</t>
    </r>
    <r>
      <rPr>
        <b/>
        <sz val="16"/>
        <color theme="1"/>
        <rFont val="Calibri"/>
        <family val="2"/>
        <scheme val="minor"/>
      </rPr>
      <t xml:space="preserve">Azuay: </t>
    </r>
    <r>
      <rPr>
        <sz val="16"/>
        <color theme="1"/>
        <rFont val="Calibri"/>
        <family val="2"/>
        <scheme val="minor"/>
      </rPr>
      <t xml:space="preserve">Cuenca, Biblian, Deleg.  </t>
    </r>
    <r>
      <rPr>
        <b/>
        <sz val="16"/>
        <color theme="1"/>
        <rFont val="Calibri"/>
        <family val="2"/>
        <scheme val="minor"/>
      </rPr>
      <t xml:space="preserve">Cañar: </t>
    </r>
    <r>
      <rPr>
        <sz val="16"/>
        <color theme="1"/>
        <rFont val="Calibri"/>
        <family val="2"/>
        <scheme val="minor"/>
      </rPr>
      <t xml:space="preserve">Azogues. </t>
    </r>
    <r>
      <rPr>
        <b/>
        <sz val="16"/>
        <color theme="1"/>
        <rFont val="Calibri"/>
        <family val="2"/>
        <scheme val="minor"/>
      </rPr>
      <t>Esmeraldas:</t>
    </r>
    <r>
      <rPr>
        <sz val="16"/>
        <color theme="1"/>
        <rFont val="Calibri"/>
        <family val="2"/>
        <scheme val="minor"/>
      </rPr>
      <t xml:space="preserve"> Esmeraldas. </t>
    </r>
    <r>
      <rPr>
        <b/>
        <sz val="16"/>
        <color theme="1"/>
        <rFont val="Calibri"/>
        <family val="2"/>
        <scheme val="minor"/>
      </rPr>
      <t xml:space="preserve">Manabí: </t>
    </r>
    <r>
      <rPr>
        <sz val="16"/>
        <color theme="1"/>
        <rFont val="Calibri"/>
        <family val="2"/>
        <scheme val="minor"/>
      </rPr>
      <t xml:space="preserve">24 de Mayo, Bolivar, Chone, Jipijapa, Junín, Manta, Montecristi, Olmedo, Portoviejo, Santa Ana, Tosagua. </t>
    </r>
    <r>
      <rPr>
        <b/>
        <sz val="16"/>
        <color theme="1"/>
        <rFont val="Calibri"/>
        <family val="2"/>
        <scheme val="minor"/>
      </rPr>
      <t xml:space="preserve">Santa Elena: </t>
    </r>
    <r>
      <rPr>
        <sz val="16"/>
        <color theme="1"/>
        <rFont val="Calibri"/>
        <family val="2"/>
        <scheme val="minor"/>
      </rPr>
      <t xml:space="preserve">La Libertad, Salinas, Santa Elena. </t>
    </r>
    <r>
      <rPr>
        <b/>
        <sz val="16"/>
        <color theme="1"/>
        <rFont val="Calibri"/>
        <family val="2"/>
        <scheme val="minor"/>
      </rPr>
      <t xml:space="preserve">Loja: </t>
    </r>
    <r>
      <rPr>
        <sz val="16"/>
        <color theme="1"/>
        <rFont val="Calibri"/>
        <family val="2"/>
        <scheme val="minor"/>
      </rPr>
      <t xml:space="preserve">Loja, Cayamayo. </t>
    </r>
    <r>
      <rPr>
        <b/>
        <sz val="16"/>
        <color theme="1"/>
        <rFont val="Calibri"/>
        <family val="2"/>
        <scheme val="minor"/>
      </rPr>
      <t>Cotopaxi:</t>
    </r>
    <r>
      <rPr>
        <sz val="16"/>
        <color theme="1"/>
        <rFont val="Calibri"/>
        <family val="2"/>
        <scheme val="minor"/>
      </rPr>
      <t xml:space="preserve"> Buena Fe, La Maná, Las Naves, Pangua, Quevedo.</t>
    </r>
  </si>
  <si>
    <r>
      <rPr>
        <b/>
        <sz val="16"/>
        <color theme="1"/>
        <rFont val="Calibri"/>
        <family val="2"/>
        <scheme val="minor"/>
      </rPr>
      <t xml:space="preserve">Guayas: </t>
    </r>
    <r>
      <rPr>
        <sz val="16"/>
        <color theme="1"/>
        <rFont val="Calibri"/>
        <family val="2"/>
        <scheme val="minor"/>
      </rPr>
      <t xml:space="preserve">Alfredo Baquerizo Moreno, Daule, Durán, Guayaquil, Lomas de Sargentillo, Milagro, Nobol, Salitre, Samborondon, Yaguachi, Simón Bolivar. </t>
    </r>
    <r>
      <rPr>
        <b/>
        <sz val="16"/>
        <color theme="1"/>
        <rFont val="Calibri"/>
        <family val="2"/>
        <scheme val="minor"/>
      </rPr>
      <t xml:space="preserve">Pichincha: </t>
    </r>
    <r>
      <rPr>
        <sz val="16"/>
        <color theme="1"/>
        <rFont val="Calibri"/>
        <family val="2"/>
        <scheme val="minor"/>
      </rPr>
      <t xml:space="preserve">Pedro Vicente Maldonado, Cayambe, Mejía, Pedro Moncayo, Quito, Rumiñahui. </t>
    </r>
    <r>
      <rPr>
        <b/>
        <sz val="16"/>
        <color theme="1"/>
        <rFont val="Calibri"/>
        <family val="2"/>
        <scheme val="minor"/>
      </rPr>
      <t>Santa Elena:</t>
    </r>
    <r>
      <rPr>
        <sz val="16"/>
        <color theme="1"/>
        <rFont val="Calibri"/>
        <family val="2"/>
        <scheme val="minor"/>
      </rPr>
      <t xml:space="preserve"> La Libertad, Santa Elena, Salinas. </t>
    </r>
    <r>
      <rPr>
        <b/>
        <sz val="16"/>
        <color theme="1"/>
        <rFont val="Calibri"/>
        <family val="2"/>
        <scheme val="minor"/>
      </rPr>
      <t xml:space="preserve">Santo Domingo: </t>
    </r>
    <r>
      <rPr>
        <sz val="16"/>
        <color theme="1"/>
        <rFont val="Calibri"/>
        <family val="2"/>
        <scheme val="minor"/>
      </rPr>
      <t>Santo Domingo, El Carmen</t>
    </r>
  </si>
  <si>
    <r>
      <rPr>
        <b/>
        <sz val="16"/>
        <color theme="1"/>
        <rFont val="Calibri"/>
        <family val="2"/>
        <scheme val="minor"/>
      </rPr>
      <t xml:space="preserve">Tungurahua: </t>
    </r>
    <r>
      <rPr>
        <sz val="16"/>
        <color theme="1"/>
        <rFont val="Calibri"/>
        <family val="2"/>
        <scheme val="minor"/>
      </rPr>
      <t xml:space="preserve">Ambato, Cevallos, Latacunga, Mocha, Patate, Pujili, Quero, Salcedo, Pelileo, Pillaro, Tisaleo. </t>
    </r>
    <r>
      <rPr>
        <b/>
        <sz val="16"/>
        <color theme="1"/>
        <rFont val="Calibri"/>
        <family val="2"/>
        <scheme val="minor"/>
      </rPr>
      <t xml:space="preserve">Cotopaxi: </t>
    </r>
    <r>
      <rPr>
        <sz val="16"/>
        <color theme="1"/>
        <rFont val="Calibri"/>
        <family val="2"/>
        <scheme val="minor"/>
      </rPr>
      <t>Latacunga, La Mana, Pangua, Pujilí, Salcedo Saquisilí, Sigchos</t>
    </r>
  </si>
  <si>
    <r>
      <rPr>
        <b/>
        <sz val="16"/>
        <color theme="1"/>
        <rFont val="Calibri"/>
        <family val="2"/>
        <scheme val="minor"/>
      </rPr>
      <t xml:space="preserve">Chimborazo: </t>
    </r>
    <r>
      <rPr>
        <sz val="16"/>
        <color theme="1"/>
        <rFont val="Calibri"/>
        <family val="2"/>
        <scheme val="minor"/>
      </rPr>
      <t>Riobamba, Alausí, Chambo, Chunchi, Colta, Cumandá, Guamote, Guano, Pallatanga, Penipe.</t>
    </r>
  </si>
  <si>
    <r>
      <rPr>
        <b/>
        <sz val="16"/>
        <color theme="1"/>
        <rFont val="Calibri"/>
        <family val="2"/>
        <scheme val="minor"/>
      </rPr>
      <t>Azuay:</t>
    </r>
    <r>
      <rPr>
        <sz val="16"/>
        <color theme="1"/>
        <rFont val="Calibri"/>
        <family val="2"/>
        <scheme val="minor"/>
      </rPr>
      <t xml:space="preserve"> Cuenca, Camilo Ponce, Chordeleg, El Pan, Girón, Guachapala, Gualaceo, Nabón, Oña, Paute, Pucará, San Fernando, Santa Isabel, Sevilla de Oro, Sigsig. </t>
    </r>
    <r>
      <rPr>
        <b/>
        <sz val="16"/>
        <color theme="1"/>
        <rFont val="Calibri"/>
        <family val="2"/>
        <scheme val="minor"/>
      </rPr>
      <t xml:space="preserve">Cañar: </t>
    </r>
    <r>
      <rPr>
        <sz val="16"/>
        <color theme="1"/>
        <rFont val="Calibri"/>
        <family val="2"/>
        <scheme val="minor"/>
      </rPr>
      <t>Azogues, Biblian, Cañar, Déleg, Tambo, Troncal, Suscal</t>
    </r>
  </si>
  <si>
    <r>
      <rPr>
        <b/>
        <sz val="18"/>
        <rFont val="Calibri"/>
        <family val="2"/>
        <scheme val="minor"/>
      </rPr>
      <t>Guayas:</t>
    </r>
    <r>
      <rPr>
        <sz val="18"/>
        <rFont val="Calibri"/>
        <family val="2"/>
        <scheme val="minor"/>
      </rPr>
      <t xml:space="preserve"> Daule, Durán, Guayaquil, Milagro, Nobol, Salitre, Samborondon, Yaguachi.</t>
    </r>
  </si>
  <si>
    <r>
      <rPr>
        <b/>
        <sz val="16"/>
        <color theme="1"/>
        <rFont val="Calibri"/>
        <family val="2"/>
        <scheme val="minor"/>
      </rPr>
      <t xml:space="preserve">Carchi: </t>
    </r>
    <r>
      <rPr>
        <sz val="16"/>
        <color theme="1"/>
        <rFont val="Calibri"/>
        <family val="2"/>
        <scheme val="minor"/>
      </rPr>
      <t xml:space="preserve">Tulcán, Bolivar, Espejo, Mira, Montufar, Huaca. </t>
    </r>
    <r>
      <rPr>
        <b/>
        <sz val="16"/>
        <color theme="1"/>
        <rFont val="Calibri"/>
        <family val="2"/>
        <scheme val="minor"/>
      </rPr>
      <t>Imbabura:</t>
    </r>
    <r>
      <rPr>
        <sz val="16"/>
        <color theme="1"/>
        <rFont val="Calibri"/>
        <family val="2"/>
        <scheme val="minor"/>
      </rPr>
      <t xml:space="preserve"> Ibarra, Antonia Ante, Cotacachi, Otavalo, Pimampiro, Urcuquí.</t>
    </r>
  </si>
  <si>
    <r>
      <rPr>
        <b/>
        <sz val="16"/>
        <color theme="1"/>
        <rFont val="Calibri"/>
        <family val="2"/>
        <scheme val="minor"/>
      </rPr>
      <t xml:space="preserve">Napo: </t>
    </r>
    <r>
      <rPr>
        <sz val="16"/>
        <color theme="1"/>
        <rFont val="Calibri"/>
        <family val="2"/>
        <scheme val="minor"/>
      </rPr>
      <t>Tena, Archidona, Arosemena, El Chaco, Quijos.</t>
    </r>
  </si>
  <si>
    <r>
      <rPr>
        <b/>
        <sz val="16"/>
        <color theme="1"/>
        <rFont val="Calibri"/>
        <family val="2"/>
        <scheme val="minor"/>
      </rPr>
      <t xml:space="preserve">Sucumbíos: </t>
    </r>
    <r>
      <rPr>
        <sz val="16"/>
        <color theme="1"/>
        <rFont val="Calibri"/>
        <family val="2"/>
        <scheme val="minor"/>
      </rPr>
      <t>Lago Agrio, Cascales, Cuyabeno, Gonzalo Pizarro, Putumayo, Shushufindi, Sucumbíos.</t>
    </r>
  </si>
  <si>
    <r>
      <rPr>
        <b/>
        <sz val="16"/>
        <color theme="1"/>
        <rFont val="Calibri"/>
        <family val="2"/>
        <scheme val="minor"/>
      </rPr>
      <t xml:space="preserve">Morona Santiago: </t>
    </r>
    <r>
      <rPr>
        <sz val="16"/>
        <color theme="1"/>
        <rFont val="Calibri"/>
        <family val="2"/>
        <scheme val="minor"/>
      </rPr>
      <t>Morona, Gualaquiza, Huamboya, Limón Indanza, Logroño, Pablo Sexto, Palora, Juan Bosco, Santiago de Mendez, Sucúa, Taisha, Tiwintza.</t>
    </r>
  </si>
  <si>
    <r>
      <rPr>
        <b/>
        <sz val="16"/>
        <color theme="1"/>
        <rFont val="Calibri"/>
        <family val="2"/>
        <scheme val="minor"/>
      </rPr>
      <t xml:space="preserve">El Oro: </t>
    </r>
    <r>
      <rPr>
        <sz val="16"/>
        <color theme="1"/>
        <rFont val="Calibri"/>
        <family val="2"/>
        <scheme val="minor"/>
      </rPr>
      <t>Machala, Arenillas, Atahualpa, Balsas, Chilla, Guabo, Huaquillas, Las Lajas, Marcabelí, Pasaje, Piñas, Portovelo, Santa Rosa, Zaruma</t>
    </r>
  </si>
  <si>
    <r>
      <rPr>
        <b/>
        <sz val="16"/>
        <color theme="1"/>
        <rFont val="Calibri"/>
        <family val="2"/>
        <scheme val="minor"/>
      </rPr>
      <t xml:space="preserve">Esmeraldas: </t>
    </r>
    <r>
      <rPr>
        <sz val="16"/>
        <color theme="1"/>
        <rFont val="Calibri"/>
        <family val="2"/>
        <scheme val="minor"/>
      </rPr>
      <t xml:space="preserve">Esmeraldas, Atacames, Sua, Camarones, Tonsupa. Manabí: Portoviejo, Calceta, Manta, Jipijapa. </t>
    </r>
    <r>
      <rPr>
        <b/>
        <sz val="16"/>
        <color theme="1"/>
        <rFont val="Calibri"/>
        <family val="2"/>
        <scheme val="minor"/>
      </rPr>
      <t xml:space="preserve">Guayas: </t>
    </r>
    <r>
      <rPr>
        <sz val="16"/>
        <color theme="1"/>
        <rFont val="Calibri"/>
        <family val="2"/>
        <scheme val="minor"/>
      </rPr>
      <t xml:space="preserve">Guayaquil, Durán, Milagro, Naranjito, Daule, El Triunfo, El Troncal. </t>
    </r>
    <r>
      <rPr>
        <b/>
        <sz val="16"/>
        <color theme="1"/>
        <rFont val="Calibri"/>
        <family val="2"/>
        <scheme val="minor"/>
      </rPr>
      <t xml:space="preserve">Santa Elena: </t>
    </r>
    <r>
      <rPr>
        <sz val="16"/>
        <color theme="1"/>
        <rFont val="Calibri"/>
        <family val="2"/>
        <scheme val="minor"/>
      </rPr>
      <t xml:space="preserve">Santa Elena, Salinas, Libertad. </t>
    </r>
    <r>
      <rPr>
        <b/>
        <sz val="16"/>
        <color theme="1"/>
        <rFont val="Calibri"/>
        <family val="2"/>
        <scheme val="minor"/>
      </rPr>
      <t>El Oro:</t>
    </r>
    <r>
      <rPr>
        <sz val="16"/>
        <color theme="1"/>
        <rFont val="Calibri"/>
        <family val="2"/>
        <scheme val="minor"/>
      </rPr>
      <t xml:space="preserve"> Machala, Santa Rosa, Pasaje, Puerto Bolivar, Guabo, Arenillas, Huaquilla. </t>
    </r>
    <r>
      <rPr>
        <b/>
        <sz val="16"/>
        <color theme="1"/>
        <rFont val="Calibri"/>
        <family val="2"/>
        <scheme val="minor"/>
      </rPr>
      <t>Lor Ríos:</t>
    </r>
    <r>
      <rPr>
        <sz val="16"/>
        <color theme="1"/>
        <rFont val="Calibri"/>
        <family val="2"/>
        <scheme val="minor"/>
      </rPr>
      <t xml:space="preserve"> Babahoyo, Vinces, Ventanas, Quevedo, El Empalme, San Carlos. </t>
    </r>
    <r>
      <rPr>
        <b/>
        <sz val="16"/>
        <color theme="1"/>
        <rFont val="Calibri"/>
        <family val="2"/>
        <scheme val="minor"/>
      </rPr>
      <t xml:space="preserve">Carchí: </t>
    </r>
    <r>
      <rPr>
        <sz val="16"/>
        <color theme="1"/>
        <rFont val="Calibri"/>
        <family val="2"/>
        <scheme val="minor"/>
      </rPr>
      <t xml:space="preserve">Tulcan, Urbina, Julio Andrade, Huaca, El Angel. </t>
    </r>
    <r>
      <rPr>
        <b/>
        <sz val="16"/>
        <color theme="1"/>
        <rFont val="Calibri"/>
        <family val="2"/>
        <scheme val="minor"/>
      </rPr>
      <t>Bolivar:</t>
    </r>
    <r>
      <rPr>
        <sz val="16"/>
        <color theme="1"/>
        <rFont val="Calibri"/>
        <family val="2"/>
        <scheme val="minor"/>
      </rPr>
      <t xml:space="preserve"> Guaranda, San Miguel. </t>
    </r>
    <r>
      <rPr>
        <b/>
        <sz val="16"/>
        <color theme="1"/>
        <rFont val="Calibri"/>
        <family val="2"/>
        <scheme val="minor"/>
      </rPr>
      <t xml:space="preserve">Pichincha: </t>
    </r>
    <r>
      <rPr>
        <sz val="16"/>
        <color theme="1"/>
        <rFont val="Calibri"/>
        <family val="2"/>
        <scheme val="minor"/>
      </rPr>
      <t xml:space="preserve">Quito, Sangolqui, Tumbaco, Cayambe, Amaguaña, Aloag, Pifo, Tabacundo, Machachi, El Quinche, Yaruquí. </t>
    </r>
    <r>
      <rPr>
        <b/>
        <sz val="16"/>
        <color theme="1"/>
        <rFont val="Calibri"/>
        <family val="2"/>
        <scheme val="minor"/>
      </rPr>
      <t xml:space="preserve">Cotopaxi: </t>
    </r>
    <r>
      <rPr>
        <sz val="16"/>
        <color theme="1"/>
        <rFont val="Calibri"/>
        <family val="2"/>
        <scheme val="minor"/>
      </rPr>
      <t xml:space="preserve">Latacunga, Pijilí, Saquisilí, Salcedo. </t>
    </r>
    <r>
      <rPr>
        <b/>
        <sz val="16"/>
        <color theme="1"/>
        <rFont val="Calibri"/>
        <family val="2"/>
        <scheme val="minor"/>
      </rPr>
      <t>Tungurahua:</t>
    </r>
    <r>
      <rPr>
        <sz val="16"/>
        <color theme="1"/>
        <rFont val="Calibri"/>
        <family val="2"/>
        <scheme val="minor"/>
      </rPr>
      <t xml:space="preserve"> Ambato, Pillaro, Quero.</t>
    </r>
    <r>
      <rPr>
        <b/>
        <sz val="16"/>
        <color theme="1"/>
        <rFont val="Calibri"/>
        <family val="2"/>
        <scheme val="minor"/>
      </rPr>
      <t xml:space="preserve"> Imbabura: </t>
    </r>
    <r>
      <rPr>
        <sz val="16"/>
        <color theme="1"/>
        <rFont val="Calibri"/>
        <family val="2"/>
        <scheme val="minor"/>
      </rPr>
      <t xml:space="preserve">Ibarra, Otavalo, Cotacachi, Mira, Atuntaqui, Urcuquí. </t>
    </r>
    <r>
      <rPr>
        <b/>
        <sz val="16"/>
        <color theme="1"/>
        <rFont val="Calibri"/>
        <family val="2"/>
        <scheme val="minor"/>
      </rPr>
      <t xml:space="preserve">Chimborazo: </t>
    </r>
    <r>
      <rPr>
        <sz val="16"/>
        <color theme="1"/>
        <rFont val="Calibri"/>
        <family val="2"/>
        <scheme val="minor"/>
      </rPr>
      <t xml:space="preserve">Riobamba, Guano, Cajabamba, Guamote, Chambo, Colta, Penipe. </t>
    </r>
    <r>
      <rPr>
        <b/>
        <sz val="16"/>
        <color theme="1"/>
        <rFont val="Calibri"/>
        <family val="2"/>
        <scheme val="minor"/>
      </rPr>
      <t xml:space="preserve">Cañar: </t>
    </r>
    <r>
      <rPr>
        <sz val="16"/>
        <color theme="1"/>
        <rFont val="Calibri"/>
        <family val="2"/>
        <scheme val="minor"/>
      </rPr>
      <t xml:space="preserve">Azogues, Biblian, Cañar. </t>
    </r>
    <r>
      <rPr>
        <b/>
        <sz val="16"/>
        <color theme="1"/>
        <rFont val="Calibri"/>
        <family val="2"/>
        <scheme val="minor"/>
      </rPr>
      <t xml:space="preserve">Azuay: </t>
    </r>
    <r>
      <rPr>
        <sz val="16"/>
        <color theme="1"/>
        <rFont val="Calibri"/>
        <family val="2"/>
        <scheme val="minor"/>
      </rPr>
      <t>Cuenca, San Joaquin, Valle Ricaurte.</t>
    </r>
    <r>
      <rPr>
        <b/>
        <sz val="16"/>
        <color theme="1"/>
        <rFont val="Calibri"/>
        <family val="2"/>
        <scheme val="minor"/>
      </rPr>
      <t xml:space="preserve"> Loja: </t>
    </r>
    <r>
      <rPr>
        <sz val="16"/>
        <color theme="1"/>
        <rFont val="Calibri"/>
        <family val="2"/>
        <scheme val="minor"/>
      </rPr>
      <t>Loja, Cariamanga, Cotacocha, Gonzanamá, Catamayo.</t>
    </r>
    <r>
      <rPr>
        <b/>
        <sz val="16"/>
        <color theme="1"/>
        <rFont val="Calibri"/>
        <family val="2"/>
        <scheme val="minor"/>
      </rPr>
      <t xml:space="preserve"> Oriente:</t>
    </r>
    <r>
      <rPr>
        <sz val="16"/>
        <color theme="1"/>
        <rFont val="Calibri"/>
        <family val="2"/>
        <scheme val="minor"/>
      </rPr>
      <t xml:space="preserve"> Zamora Chinchipe.</t>
    </r>
  </si>
  <si>
    <r>
      <rPr>
        <b/>
        <sz val="16"/>
        <color theme="1"/>
        <rFont val="Calibri"/>
        <family val="2"/>
        <scheme val="minor"/>
      </rPr>
      <t xml:space="preserve">Cayambe: </t>
    </r>
    <r>
      <rPr>
        <sz val="16"/>
        <color theme="1"/>
        <rFont val="Calibri"/>
        <family val="2"/>
        <scheme val="minor"/>
      </rPr>
      <t>Ascazubi, Cayambe. Juan Montalvo, Cangahua, Cusubamba, Olmedo</t>
    </r>
  </si>
  <si>
    <r>
      <rPr>
        <b/>
        <sz val="16"/>
        <color theme="1"/>
        <rFont val="Calibri"/>
        <family val="2"/>
        <scheme val="minor"/>
      </rPr>
      <t xml:space="preserve">Esmeladas: </t>
    </r>
    <r>
      <rPr>
        <sz val="16"/>
        <color theme="1"/>
        <rFont val="Calibri"/>
        <family val="2"/>
        <scheme val="minor"/>
      </rPr>
      <t>Esmeraldas, Rio Verde, Atacames, Eloy Alfaro</t>
    </r>
  </si>
  <si>
    <r>
      <rPr>
        <b/>
        <sz val="18"/>
        <color theme="1"/>
        <rFont val="Calibri"/>
        <family val="2"/>
        <scheme val="minor"/>
      </rPr>
      <t>Esmeraldas:</t>
    </r>
    <r>
      <rPr>
        <sz val="18"/>
        <color theme="1"/>
        <rFont val="Calibri"/>
        <family val="2"/>
        <scheme val="minor"/>
      </rPr>
      <t xml:space="preserve"> Esmeraldas, Quininde, Atacames, Eloy Alfaro, Muisne, Río Verde</t>
    </r>
  </si>
  <si>
    <r>
      <rPr>
        <b/>
        <sz val="16"/>
        <color theme="1"/>
        <rFont val="Calibri"/>
        <family val="2"/>
        <scheme val="minor"/>
      </rPr>
      <t xml:space="preserve">Esmeraldas: </t>
    </r>
    <r>
      <rPr>
        <sz val="16"/>
        <color theme="1"/>
        <rFont val="Calibri"/>
        <family val="2"/>
        <scheme val="minor"/>
      </rPr>
      <t>Tachina, Esmeraldas, Tonsupa, Camarones,  Viche, Atacames, Palestina, Sua, Río Verde, Same, Rocafuerte, Tonchigue, La Tola, Muisne, Montalvo, San José de Chamanga, Limones, Borbón, San Lorenzo</t>
    </r>
  </si>
  <si>
    <r>
      <rPr>
        <b/>
        <sz val="16"/>
        <color theme="1"/>
        <rFont val="Calibri"/>
        <family val="2"/>
        <scheme val="minor"/>
      </rPr>
      <t xml:space="preserve">Esmeraldas: </t>
    </r>
    <r>
      <rPr>
        <sz val="16"/>
        <color theme="1"/>
        <rFont val="Calibri"/>
        <family val="2"/>
        <scheme val="minor"/>
      </rPr>
      <t>Esmeraldas, San Lorenzo, Eloy Alfaro, Río Verde, Atacames, Muisne</t>
    </r>
  </si>
  <si>
    <r>
      <rPr>
        <b/>
        <sz val="16"/>
        <color theme="1"/>
        <rFont val="Calibri"/>
        <family val="2"/>
        <scheme val="minor"/>
      </rPr>
      <t>Esmeraldas:</t>
    </r>
    <r>
      <rPr>
        <sz val="16"/>
        <color theme="1"/>
        <rFont val="Calibri"/>
        <family val="2"/>
        <scheme val="minor"/>
      </rPr>
      <t xml:space="preserve"> Esmeraldas, Borbon, Valdez, San Lorenzo</t>
    </r>
  </si>
  <si>
    <r>
      <rPr>
        <b/>
        <sz val="16"/>
        <color theme="1"/>
        <rFont val="Calibri"/>
        <family val="2"/>
        <scheme val="minor"/>
      </rPr>
      <t xml:space="preserve">Esmeraldas: </t>
    </r>
    <r>
      <rPr>
        <sz val="16"/>
        <color theme="1"/>
        <rFont val="Calibri"/>
        <family val="2"/>
        <scheme val="minor"/>
      </rPr>
      <t>Esmeraldas, Atacames, Eloy Alfaro, Muisne, Río Verde</t>
    </r>
  </si>
  <si>
    <r>
      <rPr>
        <b/>
        <sz val="16"/>
        <color theme="1"/>
        <rFont val="Calibri"/>
        <family val="2"/>
        <scheme val="minor"/>
      </rPr>
      <t xml:space="preserve">Sucumbios: </t>
    </r>
    <r>
      <rPr>
        <sz val="16"/>
        <color theme="1"/>
        <rFont val="Calibri"/>
        <family val="2"/>
        <scheme val="minor"/>
      </rPr>
      <t>Lago Agrio, Cascales, Guyabeno, Gonzalo Pizarro, Putumayo, Sucumbios.</t>
    </r>
  </si>
  <si>
    <r>
      <rPr>
        <b/>
        <sz val="16"/>
        <color theme="1"/>
        <rFont val="Calibri"/>
        <family val="2"/>
        <scheme val="minor"/>
      </rPr>
      <t xml:space="preserve">Morona Santiago: </t>
    </r>
    <r>
      <rPr>
        <sz val="16"/>
        <color theme="1"/>
        <rFont val="Calibri"/>
        <family val="2"/>
        <scheme val="minor"/>
      </rPr>
      <t>Morona, Sucua, Juan Bosco, Logroño, Pablo Sexto</t>
    </r>
  </si>
  <si>
    <r>
      <rPr>
        <b/>
        <sz val="16"/>
        <color theme="1"/>
        <rFont val="Calibri"/>
        <family val="2"/>
        <scheme val="minor"/>
      </rPr>
      <t xml:space="preserve">Napo: </t>
    </r>
    <r>
      <rPr>
        <sz val="16"/>
        <color theme="1"/>
        <rFont val="Calibri"/>
        <family val="2"/>
        <scheme val="minor"/>
      </rPr>
      <t>Tena, Archidona, Arosemena,Quijos.</t>
    </r>
  </si>
  <si>
    <r>
      <rPr>
        <b/>
        <sz val="16"/>
        <color theme="1"/>
        <rFont val="Calibri"/>
        <family val="2"/>
        <scheme val="minor"/>
      </rPr>
      <t>Zamora Chinchipe:</t>
    </r>
    <r>
      <rPr>
        <sz val="16"/>
        <color theme="1"/>
        <rFont val="Calibri"/>
        <family val="2"/>
        <scheme val="minor"/>
      </rPr>
      <t xml:space="preserve"> Zamora, Yacuambi, Centinela del Condor, Chinchipe, Pangui, Palanda, Yantzaza</t>
    </r>
  </si>
  <si>
    <r>
      <rPr>
        <b/>
        <sz val="16"/>
        <color theme="1"/>
        <rFont val="Calibri"/>
        <family val="2"/>
        <scheme val="minor"/>
      </rPr>
      <t>Pastaza:</t>
    </r>
    <r>
      <rPr>
        <sz val="16"/>
        <color theme="1"/>
        <rFont val="Calibri"/>
        <family val="2"/>
        <scheme val="minor"/>
      </rPr>
      <t>Puyo, Arajuno, Mera, Santa Clara</t>
    </r>
  </si>
  <si>
    <r>
      <t xml:space="preserve">24 de Mayo, Alausi, Alfredo Baquerizo Moreno, Baba, Babahoyo, Balao, Balzar, Biblian, Caluma, Camilo Ponce Enriquez, Cañar, Chillanes, Chimbo, Chunchi, Colimes, Maridueña, Cuenca, Cumandá, Daule, Deleg, Duran, Echandia, El Guabo, el Tambo, El Triunfo, El Empalme, Bucay, Guaranda, Guayaquil, Huaquillas, Isidro Ayora, Jipijapa, La Libertad, La Troncal, Las naves, Lomas de Sargentillo, Machala, Milagro, Mocache, Montalvo, Naranjal, Naranjito, Nobol, Olmedo, Pajan, Palenque, Palestina, Pallatanga, Pasaje, Pedro Carbo, Pichincha, Playas, Portoviejo, Pucara, Pueblo Viejo, Puerto Lopez. Quinsaloma, Salinas, Salitre, Samborondon, San Fernando, Yaguachi, San Miguel, Santa Ana, Santa Elena, Santa Lucia, Santa Rosa, Simón Bolivar, Suscal, Urdaneta, Ventanas, Vinces. </t>
    </r>
    <r>
      <rPr>
        <b/>
        <sz val="16"/>
        <color theme="1"/>
        <rFont val="Calibri"/>
        <family val="2"/>
        <scheme val="minor"/>
      </rPr>
      <t>Pichincha:</t>
    </r>
    <r>
      <rPr>
        <sz val="16"/>
        <color theme="1"/>
        <rFont val="Calibri"/>
        <family val="2"/>
        <scheme val="minor"/>
      </rPr>
      <t xml:space="preserve"> Cayambe, Mejía, Pedro Moncayo, Quito, Rumiñahui.</t>
    </r>
  </si>
  <si>
    <t>CUÑA</t>
  </si>
  <si>
    <t>TROPICÁLIDA</t>
  </si>
  <si>
    <t>MÁS CANDELA</t>
  </si>
  <si>
    <t xml:space="preserve">BONIFICADO </t>
  </si>
  <si>
    <t>TIWINTZA</t>
  </si>
  <si>
    <t xml:space="preserve">SUCUMBÍOS </t>
  </si>
  <si>
    <t xml:space="preserve">SEDUCCIÓN </t>
  </si>
  <si>
    <t xml:space="preserve">OLÍMPICA STEREO </t>
  </si>
  <si>
    <t>SUCUMBÍOS</t>
  </si>
  <si>
    <t xml:space="preserve">CUÑA </t>
  </si>
  <si>
    <t xml:space="preserve">STEREO CISNE </t>
  </si>
  <si>
    <t xml:space="preserve">IMBABURA </t>
  </si>
  <si>
    <t>EXA IBARRA</t>
  </si>
  <si>
    <t xml:space="preserve">JINGLE </t>
  </si>
  <si>
    <t xml:space="preserve">CANELA IBARRA </t>
  </si>
  <si>
    <t xml:space="preserve">LOS LAGOS </t>
  </si>
  <si>
    <t xml:space="preserve">ACTIVA DE IBARRA </t>
  </si>
  <si>
    <t>LA OTRA UIO</t>
  </si>
  <si>
    <t xml:space="preserve">RUMBERA </t>
  </si>
  <si>
    <t xml:space="preserve">LA RED </t>
  </si>
  <si>
    <t>EXA UIO</t>
  </si>
  <si>
    <t xml:space="preserve">LATINA </t>
  </si>
  <si>
    <t>CANELA UIO</t>
  </si>
  <si>
    <t>7:00-20:00</t>
  </si>
  <si>
    <t>HORA</t>
  </si>
  <si>
    <t>DIAS</t>
  </si>
  <si>
    <t>TARIFA 
REAL</t>
  </si>
  <si>
    <t>INVERSIÓN
 REAL</t>
  </si>
  <si>
    <t>INVERSIÓN
 NEGOCIADA</t>
  </si>
  <si>
    <t xml:space="preserve">UNSIÓN TV </t>
  </si>
  <si>
    <t>VIVE UNSIÓN</t>
  </si>
  <si>
    <t>LMXJV</t>
  </si>
  <si>
    <t>CUENCA EN DIRECTO</t>
  </si>
  <si>
    <t>INFORMATIVO NACIONAL</t>
  </si>
  <si>
    <t>TOTAL UNSIÓN TV</t>
  </si>
  <si>
    <t>SEMANA 4</t>
  </si>
  <si>
    <t>ECOTEL TV</t>
  </si>
  <si>
    <t>MUNDO VISIÓN I EMISIÓN</t>
  </si>
  <si>
    <t>COMUNICANDO</t>
  </si>
  <si>
    <t>MUNDO VISIÓN I ESTELAR</t>
  </si>
  <si>
    <t>RESUMEN SEMANAL DE NOTICIAS (S)</t>
  </si>
  <si>
    <t>MUNDO VISIÓN INTERNACIONAL (D)</t>
  </si>
  <si>
    <t>TOTAL ECOTEL TV</t>
  </si>
  <si>
    <t>UV TELEVISIÓN</t>
  </si>
  <si>
    <t xml:space="preserve">UV NOTICIAS I EMISIÓN </t>
  </si>
  <si>
    <t>JOHANNA JARAM</t>
  </si>
  <si>
    <t xml:space="preserve">UV NOTICIAS II EMISIÓN </t>
  </si>
  <si>
    <t xml:space="preserve">UV NOTICIAS III EMISIÓN </t>
  </si>
  <si>
    <t>TOTAL UV TELEVISIÓN</t>
  </si>
  <si>
    <t>ZARACAY TV</t>
  </si>
  <si>
    <t>SANTO 
DOMINGO</t>
  </si>
  <si>
    <t>ZARACAY NOTICIAS 1ERA EMISIÓN</t>
  </si>
  <si>
    <t>ZARACAY NOTICIAS 2DA EMISIÓN</t>
  </si>
  <si>
    <t>ZARACAY NOTICIAS 3ERA EMISIÓN</t>
  </si>
  <si>
    <t>ZARACAY NOTICIAS DOMINICAL</t>
  </si>
  <si>
    <t xml:space="preserve">ZARACAY NOTICIAS 3ERA EMISIÓN Ad.  </t>
  </si>
  <si>
    <t>TOTAL ZARACAY TV</t>
  </si>
  <si>
    <t>UNIMAX TV</t>
  </si>
  <si>
    <t>NOTICIERO UNIMAX</t>
  </si>
  <si>
    <t>NOTICIERO UNIMAX MEDIO DÍA</t>
  </si>
  <si>
    <t>NOTICIERO UNIMAX ESTELAR</t>
  </si>
  <si>
    <t>TOTAL UNIMAX TV</t>
  </si>
  <si>
    <t>OK TV</t>
  </si>
  <si>
    <t>TOTAL OK TV</t>
  </si>
  <si>
    <t>TV ORO</t>
  </si>
  <si>
    <t>NOTICIERO ORO</t>
  </si>
  <si>
    <t>NOTICIERO ORO MEDIO DÍA</t>
  </si>
  <si>
    <t>NOTICIERO ORO ESTELAR</t>
  </si>
  <si>
    <t>TOTAL TV ORO</t>
  </si>
  <si>
    <t>TELECOSTA</t>
  </si>
  <si>
    <t>TELEMUNDO</t>
  </si>
  <si>
    <t>TELEMUNDO MEDIO DÍA</t>
  </si>
  <si>
    <t>TELEMUNDO ESTELAR</t>
  </si>
  <si>
    <t>TOTAL TELEMAR</t>
  </si>
  <si>
    <t>PALMAS TV</t>
  </si>
  <si>
    <t>NOTICIAS 41 MATINAL</t>
  </si>
  <si>
    <t>NOTICIAS 41 MEDIO DÍA</t>
  </si>
  <si>
    <t>NOTICIAS 41 ESTELAR</t>
  </si>
  <si>
    <t>TOTAL PALMAS TV</t>
  </si>
  <si>
    <t>REY TV</t>
  </si>
  <si>
    <t>REY NOTICIAS</t>
  </si>
  <si>
    <t>REY NOTICIAS SEGUNDA EDICIÓN</t>
  </si>
  <si>
    <t>REY NOTICIAS ESTELAR</t>
  </si>
  <si>
    <t>Gabriela 
Tacla</t>
  </si>
  <si>
    <t>MANAVISIÓN</t>
  </si>
  <si>
    <t>NOTICIERO EN LA COMUNIDAD</t>
  </si>
  <si>
    <t xml:space="preserve">NOTICIERO 1ERA EMISIÓN </t>
  </si>
  <si>
    <t xml:space="preserve">NOTICIERO 2DA EMISIÓN </t>
  </si>
  <si>
    <t xml:space="preserve">NOTICIERO 3ERA EMISIÓN </t>
  </si>
  <si>
    <t>TOTAL MANAVISIÓN</t>
  </si>
  <si>
    <t>CECILIA
 CARDENAS</t>
  </si>
  <si>
    <t>OROMAR</t>
  </si>
  <si>
    <t>NTI AM</t>
  </si>
  <si>
    <t>WALKER TEXAS RANGER</t>
  </si>
  <si>
    <t>BONANZA I</t>
  </si>
  <si>
    <t>EL AUTO FANTÁSTICO</t>
  </si>
  <si>
    <t>WALKER TEXAS RANGER III</t>
  </si>
  <si>
    <t>BONANZA (S)</t>
  </si>
  <si>
    <t>WALKER TEXAS RANGER (SD)</t>
  </si>
  <si>
    <t>EL AUTO FANTÁSTICO (SD)</t>
  </si>
  <si>
    <t>BUTACA PREMIER (I)</t>
  </si>
  <si>
    <t>BUTACA PREMIER (II)</t>
  </si>
  <si>
    <t>TNV. DUELE AMAR</t>
  </si>
  <si>
    <t>NTI ESTELAR</t>
  </si>
  <si>
    <t>WALKER TEXAS RANGER II</t>
  </si>
  <si>
    <t>TOTAL TV MANABITA</t>
  </si>
  <si>
    <t>SANTA
ELENA</t>
  </si>
  <si>
    <t>CONTV</t>
  </si>
  <si>
    <t>MORONA
SANTIAGO</t>
  </si>
  <si>
    <t>TOTAL CONTV</t>
  </si>
  <si>
    <t>LOGROÑO TV</t>
  </si>
  <si>
    <t>TOTAL LOGROÑO TV</t>
  </si>
  <si>
    <t>ORELLANA TV</t>
  </si>
  <si>
    <t>TOTAL ORELLANA TV</t>
  </si>
  <si>
    <t>TV ZAMORA</t>
  </si>
  <si>
    <t>ZAMORA 
CHIMCHIPE</t>
  </si>
  <si>
    <t>EN CONTEXTO</t>
  </si>
  <si>
    <t>CONSTRUYENDO IGUALDAD</t>
  </si>
  <si>
    <t>ENCUENTRO INFORMATIVO</t>
  </si>
  <si>
    <t>TOTAL TV ZAMORA</t>
  </si>
  <si>
    <t>TELEGALÁPAGOS</t>
  </si>
  <si>
    <t>TOTAL TELEGALÁPAGOS</t>
  </si>
  <si>
    <t>TOTAL PAUTA</t>
  </si>
  <si>
    <t>INV.TOTAL</t>
  </si>
  <si>
    <t>VIVIANA TEDES</t>
  </si>
  <si>
    <t>LA OTRA GYE</t>
  </si>
  <si>
    <t>CANELA GYE</t>
  </si>
  <si>
    <t>NOT SOLAR</t>
  </si>
  <si>
    <t>NOTICIERO</t>
  </si>
  <si>
    <t>Derechos adicionales</t>
  </si>
  <si>
    <t>6:00 - 8:00</t>
  </si>
  <si>
    <t>06:00-08:00</t>
  </si>
  <si>
    <t>RADIO 
DINÁMIK 99,7</t>
  </si>
  <si>
    <t>RADIO 
ZAPOTILLO</t>
  </si>
  <si>
    <t>RADIO 
INTEGRACIÓN</t>
  </si>
  <si>
    <t>6:30 a 8:30</t>
  </si>
  <si>
    <t>07:00-10:00</t>
  </si>
  <si>
    <t>NUEVA 
SATELITAL 
DE LOJA</t>
  </si>
  <si>
    <t>MENCION</t>
  </si>
  <si>
    <t>RADIO PRIMAVERA</t>
  </si>
  <si>
    <t>MARIELA VILLAREAL</t>
  </si>
  <si>
    <t>RADIO YUMBO</t>
  </si>
  <si>
    <t xml:space="preserve">PABLO PROAÑO </t>
  </si>
  <si>
    <t>LA REDONDA  QUITO</t>
  </si>
  <si>
    <t>09:00-19:00</t>
  </si>
  <si>
    <t xml:space="preserve">CANELA  QUITO </t>
  </si>
  <si>
    <t>NOTI HOY</t>
  </si>
  <si>
    <t>PEDRO VICENTE MALDONADO</t>
  </si>
  <si>
    <t>RADIO MAR</t>
  </si>
  <si>
    <t>BÉLEN DELGADO</t>
  </si>
  <si>
    <t>NOTICERO</t>
  </si>
  <si>
    <t>6:00 A 7:00</t>
  </si>
  <si>
    <t>NOTICIERO SIN CORRUPCIÓN</t>
  </si>
  <si>
    <t>9:00 - 10:00</t>
  </si>
  <si>
    <t xml:space="preserve">NOTICIERO </t>
  </si>
  <si>
    <t>MODELO
 NOTICIAS</t>
  </si>
  <si>
    <t>05:30-07:30</t>
  </si>
  <si>
    <t>PUERTO LÓPEZ</t>
  </si>
  <si>
    <t xml:space="preserve">CONTACTO </t>
  </si>
  <si>
    <t>PAUTA CENSO EXPERIMENTAL - TELEVISIÓN LOCAL</t>
  </si>
  <si>
    <t xml:space="preserve">PAUTA RADIO NACIONAL - ACTUALIZACIÓN CARTOGRÁFICA </t>
  </si>
  <si>
    <t xml:space="preserve">PAUTA RADIO LOCAL - CENSO EXPERIMENTAL </t>
  </si>
  <si>
    <t xml:space="preserve">RCN
</t>
  </si>
  <si>
    <t xml:space="preserve">AMERICA UIO
</t>
  </si>
  <si>
    <t xml:space="preserve">PODER
</t>
  </si>
  <si>
    <t xml:space="preserve">LOJA
</t>
  </si>
  <si>
    <t xml:space="preserve">TRICOLOR
</t>
  </si>
  <si>
    <t xml:space="preserve">CANELA CHIMBORAZO
</t>
  </si>
  <si>
    <t xml:space="preserve">RIOBAMBA STEREO
</t>
  </si>
  <si>
    <t xml:space="preserve">SULTANA
</t>
  </si>
  <si>
    <t xml:space="preserve">RADIO SOL
</t>
  </si>
  <si>
    <t>CELICA</t>
  </si>
  <si>
    <t>CUMANDÁ</t>
  </si>
  <si>
    <t>RADIO 
PUCARÁ</t>
  </si>
  <si>
    <t>BAHÍA 
STEREO</t>
  </si>
  <si>
    <t xml:space="preserve">PAUTA MEDIOS IMPRESOS - CENSO EXPERIMENTAL </t>
  </si>
  <si>
    <t>TAMAÑO Y FORMATO</t>
  </si>
  <si>
    <t>MEDIDAS</t>
  </si>
  <si>
    <t>PÁGINA</t>
  </si>
  <si>
    <t>AVISOS</t>
  </si>
  <si>
    <t>LOJA
CANTÓN CELICA</t>
  </si>
  <si>
    <t>CRÓNICA</t>
  </si>
  <si>
    <t xml:space="preserve">
1 PÁGINA</t>
  </si>
  <si>
    <t>23 CM 
X 
31.50 CM</t>
  </si>
  <si>
    <t>DERECHA 
F/C</t>
  </si>
  <si>
    <t>LA HORA</t>
  </si>
  <si>
    <t>26 CM 
X 
34 CM</t>
  </si>
  <si>
    <t>MANABÍ 
CANTÓN PUERTO LÓPEZ</t>
  </si>
  <si>
    <t>EL DIARIO</t>
  </si>
  <si>
    <t>26 CM 
X 
33.35 CM</t>
  </si>
  <si>
    <t>MERCURIO</t>
  </si>
  <si>
    <t>24 CM 
X 
30 CM</t>
  </si>
  <si>
    <t>CHIMBORAZO
CANTÓN CUMANDÁ</t>
  </si>
  <si>
    <t>LOS ANDES</t>
  </si>
  <si>
    <t>29,4 CM
X
39 CM</t>
  </si>
  <si>
    <t>LA PRENSA</t>
  </si>
  <si>
    <t>27,3 CM
X
52.3 CM</t>
  </si>
  <si>
    <t>PROGRESO</t>
  </si>
  <si>
    <t>1 PÁGINA</t>
  </si>
  <si>
    <t>28 CM  x 37 CM</t>
  </si>
  <si>
    <t>PICHINCHA
CANTÓN 
PEDRO VICENTE MALDONADO</t>
  </si>
  <si>
    <t>ULTIMA NOTICIAS</t>
  </si>
  <si>
    <t>25.40 CM
X 
28.79 CM</t>
  </si>
  <si>
    <t>LA HORA
(STO.  DOMINGO)</t>
  </si>
  <si>
    <t>CÉLICA
CÚMANDA
PEDRO VICENTE MALDONADO
PUERTO LÓPEZ</t>
  </si>
  <si>
    <t>EL QUÉ</t>
  </si>
  <si>
    <r>
      <t xml:space="preserve">
PORTADA FALSA
 DE 4 CARILLAS
</t>
    </r>
    <r>
      <rPr>
        <b/>
        <sz val="20"/>
        <color rgb="FFFF0000"/>
        <rFont val="Calibri"/>
        <family val="2"/>
        <scheme val="minor"/>
      </rPr>
      <t xml:space="preserve">+ </t>
    </r>
    <r>
      <rPr>
        <sz val="16"/>
        <color theme="1"/>
        <rFont val="Calibri"/>
        <family val="2"/>
        <scheme val="minor"/>
      </rPr>
      <t xml:space="preserve">
14 HUMANS BANNERS
</t>
    </r>
  </si>
  <si>
    <t>24.8  CM
X 
29 CM</t>
  </si>
  <si>
    <t>4 CARILLAS</t>
  </si>
  <si>
    <t>TOTAL PRENSA</t>
  </si>
  <si>
    <t>CENSO EXPERIMENTAL 2019</t>
  </si>
  <si>
    <t xml:space="preserve">CORAPE </t>
  </si>
  <si>
    <t xml:space="preserve">TOTAL TARIFA </t>
  </si>
  <si>
    <t xml:space="preserve">INVERSIÓN
</t>
  </si>
  <si>
    <t xml:space="preserve">TOTAL 
TARIFA </t>
  </si>
  <si>
    <t xml:space="preserve">INVERSIÓN
 </t>
  </si>
  <si>
    <t>MEDIOS DE COMUNICACIÓN</t>
  </si>
  <si>
    <t>No. DE MEDIOS</t>
  </si>
  <si>
    <t>MONTO CONTRATADO</t>
  </si>
  <si>
    <t>CANTIDAD DE ESPACIO PAUTADO Y/O MINUTOS PAUTADOS</t>
  </si>
  <si>
    <t>PORCENTAJE DEL PPTO. DEL PAUTAJE QUE SE DESTINÓ A MEDIOS LOCALES Y REGIONALES</t>
  </si>
  <si>
    <t>PORCENTAJE DEL PPTO. DEL PAUTAJE QUE SE DESTINÓ A MEDIOS NACIONALES</t>
  </si>
  <si>
    <t>LINK AL MEDIO DE VERIFICACIÓN PUBLICADO EN LA PÁG. WEB DE LA INSTITUCIÓN</t>
  </si>
  <si>
    <t>Radio:</t>
  </si>
  <si>
    <t>14.610 impactos actualización cartográfica / 7.736 impactos censo experiental</t>
  </si>
  <si>
    <t>46% actualización cartográfica</t>
  </si>
  <si>
    <t>54% actualización cartográfica</t>
  </si>
  <si>
    <t>Prensa:</t>
  </si>
  <si>
    <t>Censo experimental  9</t>
  </si>
  <si>
    <t>17 páginas (diferentes dimensiones) y 2 portadas falsas de 4 carillas de 24.8cm x 29cm.</t>
  </si>
  <si>
    <t>Televisión:</t>
  </si>
  <si>
    <t>Censo experimental 5</t>
  </si>
  <si>
    <t>278 impactos  actualizac. Cart</t>
  </si>
  <si>
    <t>112 (actualización cartográfica 75 incluido radios Corape); (37 censo experimental)</t>
  </si>
  <si>
    <t>USD 40. 201,35</t>
  </si>
  <si>
    <t>USD 33.788,65</t>
  </si>
  <si>
    <t>USD 100.568.63 actualiz / USD 67.073.04 censo experimental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</si>
</sst>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4" formatCode="_ &quot;$&quot;* #,##0.00_ ;_ &quot;$&quot;* \-#,##0.00_ ;_ &quot;$&quot;* &quot;-&quot;??_ ;_ @_ "/>
    <numFmt numFmtId="164" formatCode="_-* #,##0.00\ _$_-;\-* #,##0.00\ _$_-;_-* &quot;-&quot;??\ _$_-;_-@_-"/>
    <numFmt numFmtId="165" formatCode="_(&quot;$&quot;\ * #,##0.00_);_(&quot;$&quot;\ * \(#,##0.00\);_(&quot;$&quot;\ * &quot;-&quot;??_);_(@_)"/>
    <numFmt numFmtId="166" formatCode="_(* #,##0.00_);_(* \(#,##0.00\);_(* &quot;-&quot;??_);_(@_)"/>
    <numFmt numFmtId="167" formatCode="&quot;$&quot;#,##0.00;[Red]&quot;$&quot;#,##0.00"/>
    <numFmt numFmtId="168" formatCode="&quot;$&quot;\ #,##0.00"/>
    <numFmt numFmtId="169" formatCode="_-* #,##0.00\ _€_-;\-* #,##0.00\ _€_-;_-* &quot;-&quot;??\ _€_-;_-@_-"/>
    <numFmt numFmtId="170" formatCode="_(&quot;$&quot;* #,##0.00_);_(&quot;$&quot;* \(#,##0.00\);_(&quot;$&quot;* &quot;-&quot;??_);_(@_)"/>
    <numFmt numFmtId="171" formatCode="0;[Red]0"/>
    <numFmt numFmtId="172" formatCode="&quot;$&quot;#,##0.00"/>
    <numFmt numFmtId="173" formatCode="#,##0.00\ &quot;$&quot;;[Red]#,##0.00\ &quot;$&quot;"/>
    <numFmt numFmtId="174" formatCode="[$$-300A]#,##0.00"/>
    <numFmt numFmtId="175" formatCode="_-* #,##0.0_-;\-* #,##0.0_-;_-* &quot;-&quot;??_-;_-@_-"/>
    <numFmt numFmtId="176" formatCode="0.0_);\(0.0\)"/>
    <numFmt numFmtId="177" formatCode="[$$-300A]#,##0.00;[Red][$$-300A]#,##0.00"/>
    <numFmt numFmtId="178" formatCode="_-* #,##0.0\ _€_-;\-* #,##0.0\ _€_-;_-* &quot;-&quot;??\ _€_-;_-@_-"/>
  </numFmts>
  <fonts count="95" x14ac:knownFonts="1">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16"/>
      <color theme="1"/>
      <name val="Century Gothic"/>
      <family val="2"/>
    </font>
    <font>
      <b/>
      <sz val="18"/>
      <color theme="0"/>
      <name val="Calibri"/>
      <family val="2"/>
      <scheme val="minor"/>
    </font>
    <font>
      <sz val="11"/>
      <color indexed="8"/>
      <name val="Calibri"/>
      <family val="2"/>
    </font>
    <font>
      <b/>
      <sz val="16"/>
      <color theme="0"/>
      <name val="Calibri"/>
      <family val="2"/>
      <scheme val="minor"/>
    </font>
    <font>
      <b/>
      <sz val="14"/>
      <color theme="0"/>
      <name val="Calibri"/>
      <family val="2"/>
      <scheme val="minor"/>
    </font>
    <font>
      <b/>
      <sz val="12"/>
      <color theme="0"/>
      <name val="Calibri"/>
      <family val="2"/>
      <scheme val="minor"/>
    </font>
    <font>
      <sz val="18"/>
      <color theme="1"/>
      <name val="Calibri"/>
      <family val="2"/>
      <scheme val="minor"/>
    </font>
    <font>
      <sz val="11"/>
      <name val="Calibri"/>
      <family val="2"/>
      <scheme val="minor"/>
    </font>
    <font>
      <b/>
      <sz val="18"/>
      <color theme="1"/>
      <name val="Calibri"/>
      <family val="2"/>
      <scheme val="minor"/>
    </font>
    <font>
      <sz val="20"/>
      <color theme="1"/>
      <name val="Calibri"/>
      <family val="2"/>
      <scheme val="minor"/>
    </font>
    <font>
      <b/>
      <sz val="20"/>
      <color theme="1"/>
      <name val="Calibri"/>
      <family val="2"/>
      <scheme val="minor"/>
    </font>
    <font>
      <b/>
      <sz val="20"/>
      <color theme="0"/>
      <name val="Calibri"/>
      <family val="2"/>
      <scheme val="minor"/>
    </font>
    <font>
      <b/>
      <sz val="16"/>
      <color theme="0"/>
      <name val="Candara"/>
      <family val="2"/>
    </font>
    <font>
      <b/>
      <sz val="36"/>
      <color theme="0"/>
      <name val="Calibri"/>
      <family val="2"/>
      <scheme val="minor"/>
    </font>
    <font>
      <sz val="12"/>
      <color theme="1"/>
      <name val="Calibri"/>
      <family val="2"/>
      <scheme val="minor"/>
    </font>
    <font>
      <sz val="18"/>
      <color theme="0"/>
      <name val="Calibri"/>
      <family val="2"/>
      <scheme val="minor"/>
    </font>
    <font>
      <b/>
      <sz val="16"/>
      <color theme="1"/>
      <name val="Calibri"/>
      <family val="2"/>
      <scheme val="minor"/>
    </font>
    <font>
      <sz val="16"/>
      <color theme="1"/>
      <name val="Calibri"/>
      <family val="2"/>
      <scheme val="minor"/>
    </font>
    <font>
      <sz val="16"/>
      <color theme="0"/>
      <name val="Calibri"/>
      <family val="2"/>
      <scheme val="minor"/>
    </font>
    <font>
      <sz val="11"/>
      <color rgb="FFFF0000"/>
      <name val="Calibri"/>
      <family val="2"/>
      <scheme val="minor"/>
    </font>
    <font>
      <b/>
      <sz val="26"/>
      <color theme="1"/>
      <name val="Calibri"/>
      <family val="2"/>
      <scheme val="minor"/>
    </font>
    <font>
      <b/>
      <sz val="9"/>
      <color indexed="81"/>
      <name val="Tahoma"/>
      <family val="2"/>
    </font>
    <font>
      <sz val="9"/>
      <color indexed="81"/>
      <name val="Tahoma"/>
      <family val="2"/>
    </font>
    <font>
      <b/>
      <sz val="8"/>
      <color theme="1"/>
      <name val="Calibri"/>
      <family val="2"/>
      <scheme val="minor"/>
    </font>
    <font>
      <b/>
      <sz val="11"/>
      <color rgb="FFFF0000"/>
      <name val="Calibri"/>
      <family val="2"/>
      <scheme val="minor"/>
    </font>
    <font>
      <b/>
      <sz val="10"/>
      <color theme="1"/>
      <name val="Calibri"/>
      <family val="2"/>
      <scheme val="minor"/>
    </font>
    <font>
      <sz val="11"/>
      <color theme="0"/>
      <name val="Calibri"/>
      <family val="2"/>
      <scheme val="minor"/>
    </font>
    <font>
      <b/>
      <sz val="11"/>
      <color theme="1"/>
      <name val="Calibri"/>
      <family val="2"/>
      <scheme val="minor"/>
    </font>
    <font>
      <b/>
      <sz val="28"/>
      <color theme="1"/>
      <name val="Calibri"/>
      <family val="2"/>
      <scheme val="minor"/>
    </font>
    <font>
      <sz val="16"/>
      <color rgb="FFFF0000"/>
      <name val="Calibri"/>
      <family val="2"/>
      <scheme val="minor"/>
    </font>
    <font>
      <b/>
      <sz val="16"/>
      <color rgb="FFFF0000"/>
      <name val="Calibri"/>
      <family val="2"/>
      <scheme val="minor"/>
    </font>
    <font>
      <b/>
      <sz val="14"/>
      <color rgb="FFFF0000"/>
      <name val="Calibri"/>
      <family val="2"/>
      <scheme val="minor"/>
    </font>
    <font>
      <b/>
      <sz val="13"/>
      <color rgb="FFFF0000"/>
      <name val="Calibri"/>
      <family val="2"/>
      <scheme val="minor"/>
    </font>
    <font>
      <b/>
      <sz val="12"/>
      <color rgb="FFFF0000"/>
      <name val="Calibri"/>
      <family val="2"/>
      <scheme val="minor"/>
    </font>
    <font>
      <b/>
      <sz val="12"/>
      <color theme="1"/>
      <name val="Calibri"/>
      <family val="2"/>
      <scheme val="minor"/>
    </font>
    <font>
      <b/>
      <sz val="12"/>
      <color rgb="FF000000"/>
      <name val="Calibri"/>
      <family val="2"/>
      <scheme val="minor"/>
    </font>
    <font>
      <sz val="12"/>
      <color rgb="FF000000"/>
      <name val="Calibri"/>
      <family val="2"/>
      <scheme val="minor"/>
    </font>
    <font>
      <b/>
      <sz val="12"/>
      <color rgb="FF0F243E"/>
      <name val="Tahoma"/>
      <family val="2"/>
    </font>
    <font>
      <sz val="8"/>
      <color theme="1"/>
      <name val="Calibri"/>
      <family val="2"/>
      <scheme val="minor"/>
    </font>
    <font>
      <b/>
      <sz val="8"/>
      <color theme="0"/>
      <name val="Calibri"/>
      <family val="2"/>
      <scheme val="minor"/>
    </font>
    <font>
      <sz val="12"/>
      <color rgb="FF0F243E"/>
      <name val="Tahoma"/>
      <family val="2"/>
    </font>
    <font>
      <sz val="18"/>
      <name val="Calibri"/>
      <family val="2"/>
      <scheme val="minor"/>
    </font>
    <font>
      <b/>
      <sz val="18"/>
      <name val="Calibri"/>
      <family val="2"/>
      <scheme val="minor"/>
    </font>
    <font>
      <sz val="10"/>
      <name val="Tahoma"/>
      <family val="2"/>
    </font>
    <font>
      <b/>
      <sz val="22"/>
      <name val="Tahoma"/>
      <family val="2"/>
    </font>
    <font>
      <b/>
      <sz val="22"/>
      <color indexed="12"/>
      <name val="Tahoma"/>
      <family val="2"/>
    </font>
    <font>
      <sz val="12"/>
      <name val="Tahoma"/>
      <family val="2"/>
    </font>
    <font>
      <b/>
      <sz val="12"/>
      <name val="Tahoma"/>
      <family val="2"/>
    </font>
    <font>
      <b/>
      <sz val="16"/>
      <name val="Tahoma"/>
      <family val="2"/>
    </font>
    <font>
      <sz val="14"/>
      <name val="Tahoma"/>
      <family val="2"/>
    </font>
    <font>
      <b/>
      <sz val="10"/>
      <color indexed="22"/>
      <name val="Tahoma"/>
      <family val="2"/>
    </font>
    <font>
      <sz val="14"/>
      <color rgb="FFFF0000"/>
      <name val="Tahoma"/>
      <family val="2"/>
    </font>
    <font>
      <b/>
      <sz val="10"/>
      <name val="Tahoma"/>
      <family val="2"/>
    </font>
    <font>
      <b/>
      <sz val="10"/>
      <color theme="0"/>
      <name val="Tahoma"/>
      <family val="2"/>
    </font>
    <font>
      <b/>
      <sz val="12"/>
      <color theme="0"/>
      <name val="Tahoma"/>
      <family val="2"/>
    </font>
    <font>
      <b/>
      <sz val="12"/>
      <color theme="1"/>
      <name val="Tahoma"/>
      <family val="2"/>
    </font>
    <font>
      <b/>
      <sz val="11"/>
      <color theme="0"/>
      <name val="Tahoma"/>
      <family val="2"/>
    </font>
    <font>
      <sz val="12"/>
      <color theme="0"/>
      <name val="Tahoma"/>
      <family val="2"/>
    </font>
    <font>
      <sz val="12"/>
      <color theme="1"/>
      <name val="Tahoma"/>
      <family val="2"/>
    </font>
    <font>
      <b/>
      <sz val="10"/>
      <color indexed="8"/>
      <name val="Tahoma"/>
      <family val="2"/>
    </font>
    <font>
      <sz val="11"/>
      <name val="Tahoma"/>
      <family val="2"/>
    </font>
    <font>
      <sz val="11"/>
      <color theme="0"/>
      <name val="Tahoma"/>
      <family val="2"/>
    </font>
    <font>
      <sz val="10"/>
      <color theme="1"/>
      <name val="Tahoma"/>
      <family val="2"/>
    </font>
    <font>
      <sz val="12"/>
      <color theme="1"/>
      <name val="Arial"/>
      <family val="2"/>
    </font>
    <font>
      <sz val="12"/>
      <color theme="1"/>
      <name val="Calibri"/>
      <family val="2"/>
    </font>
    <font>
      <sz val="16"/>
      <color rgb="FFFF0000"/>
      <name val="Tahoma"/>
      <family val="2"/>
    </font>
    <font>
      <sz val="10"/>
      <color rgb="FFFF0000"/>
      <name val="Tahoma"/>
      <family val="2"/>
    </font>
    <font>
      <sz val="10"/>
      <color indexed="8"/>
      <name val="Tahoma"/>
      <family val="2"/>
    </font>
    <font>
      <sz val="14"/>
      <color indexed="8"/>
      <name val="Tahoma"/>
      <family val="2"/>
    </font>
    <font>
      <b/>
      <sz val="16"/>
      <color indexed="8"/>
      <name val="Tahoma"/>
      <family val="2"/>
    </font>
    <font>
      <sz val="10"/>
      <color indexed="22"/>
      <name val="Tahoma"/>
      <family val="2"/>
    </font>
    <font>
      <sz val="16"/>
      <color theme="1"/>
      <name val="Tahoma"/>
      <family val="2"/>
    </font>
    <font>
      <b/>
      <sz val="10"/>
      <color theme="1"/>
      <name val="Tahoma"/>
      <family val="2"/>
    </font>
    <font>
      <sz val="18"/>
      <color theme="0"/>
      <name val="Tahoma"/>
      <family val="2"/>
    </font>
    <font>
      <b/>
      <sz val="12"/>
      <color rgb="FFFF0000"/>
      <name val="Tahoma"/>
      <family val="2"/>
    </font>
    <font>
      <sz val="14"/>
      <color theme="1"/>
      <name val="Tahoma"/>
      <family val="2"/>
    </font>
    <font>
      <b/>
      <sz val="14"/>
      <color theme="1"/>
      <name val="Tahoma"/>
      <family val="2"/>
    </font>
    <font>
      <sz val="24"/>
      <name val="Tahoma"/>
      <family val="2"/>
    </font>
    <font>
      <b/>
      <sz val="22"/>
      <color rgb="FFFF0000"/>
      <name val="Tahoma"/>
      <family val="2"/>
    </font>
    <font>
      <b/>
      <sz val="18"/>
      <color theme="0"/>
      <name val="Arial"/>
      <family val="2"/>
    </font>
    <font>
      <b/>
      <sz val="18"/>
      <color rgb="FFFF0000"/>
      <name val="Calibri"/>
      <family val="2"/>
      <scheme val="minor"/>
    </font>
    <font>
      <sz val="18"/>
      <name val="Arial"/>
      <family val="2"/>
    </font>
    <font>
      <sz val="36"/>
      <color theme="1"/>
      <name val="Calibri"/>
      <family val="2"/>
      <scheme val="minor"/>
    </font>
    <font>
      <sz val="16"/>
      <name val="Calibri"/>
      <family val="2"/>
      <scheme val="minor"/>
    </font>
    <font>
      <sz val="28"/>
      <color theme="1"/>
      <name val="Calibri"/>
      <family val="2"/>
      <scheme val="minor"/>
    </font>
    <font>
      <b/>
      <sz val="48"/>
      <color theme="1"/>
      <name val="Calibri"/>
      <family val="2"/>
      <scheme val="minor"/>
    </font>
    <font>
      <b/>
      <sz val="36"/>
      <color theme="1"/>
      <name val="Calibri"/>
      <family val="2"/>
      <scheme val="minor"/>
    </font>
    <font>
      <b/>
      <sz val="20"/>
      <color rgb="FFFF0000"/>
      <name val="Calibri"/>
      <family val="2"/>
      <scheme val="minor"/>
    </font>
    <font>
      <b/>
      <sz val="16"/>
      <color theme="1"/>
      <name val="Tahoma"/>
      <family val="2"/>
    </font>
    <font>
      <b/>
      <sz val="10"/>
      <color rgb="FF000000"/>
      <name val="Calibri"/>
      <family val="2"/>
    </font>
    <font>
      <sz val="10"/>
      <color rgb="FF000000"/>
      <name val="Calibri"/>
      <family val="2"/>
    </font>
  </fonts>
  <fills count="25">
    <fill>
      <patternFill patternType="none"/>
    </fill>
    <fill>
      <patternFill patternType="gray125"/>
    </fill>
    <fill>
      <patternFill patternType="solid">
        <fgColor rgb="FF002060"/>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7"/>
        <bgColor indexed="64"/>
      </patternFill>
    </fill>
    <fill>
      <patternFill patternType="solid">
        <fgColor theme="8"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rgb="FF14D246"/>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rgb="FFFABF8F"/>
        <bgColor indexed="64"/>
      </patternFill>
    </fill>
    <fill>
      <patternFill patternType="solid">
        <fgColor rgb="FFFDE9D9"/>
        <bgColor indexed="64"/>
      </patternFill>
    </fill>
  </fills>
  <borders count="236">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hair">
        <color indexed="64"/>
      </left>
      <right style="hair">
        <color indexed="64"/>
      </right>
      <top style="hair">
        <color indexed="64"/>
      </top>
      <bottom style="hair">
        <color indexed="64"/>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theme="0"/>
      </left>
      <right style="thin">
        <color indexed="64"/>
      </right>
      <top style="thin">
        <color indexed="64"/>
      </top>
      <bottom/>
      <diagonal/>
    </border>
    <border>
      <left style="thin">
        <color theme="0"/>
      </left>
      <right style="thin">
        <color theme="0"/>
      </right>
      <top style="thin">
        <color indexed="64"/>
      </top>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style="thin">
        <color theme="0"/>
      </right>
      <top style="thin">
        <color theme="0"/>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theme="0" tint="-0.499984740745262"/>
      </left>
      <right style="hair">
        <color theme="0" tint="-0.499984740745262"/>
      </right>
      <top style="thin">
        <color indexed="64"/>
      </top>
      <bottom style="hair">
        <color theme="0" tint="-0.499984740745262"/>
      </bottom>
      <diagonal/>
    </border>
    <border>
      <left style="hair">
        <color theme="0" tint="-0.499984740745262"/>
      </left>
      <right style="hair">
        <color theme="0" tint="-0.499984740745262"/>
      </right>
      <top style="hair">
        <color theme="0" tint="-0.499984740745262"/>
      </top>
      <bottom style="thin">
        <color indexed="64"/>
      </bottom>
      <diagonal/>
    </border>
    <border>
      <left style="hair">
        <color theme="0" tint="-0.499984740745262"/>
      </left>
      <right style="hair">
        <color theme="0" tint="-0.499984740745262"/>
      </right>
      <top/>
      <bottom style="hair">
        <color theme="0" tint="-0.499984740745262"/>
      </bottom>
      <diagonal/>
    </border>
    <border>
      <left/>
      <right/>
      <top style="hair">
        <color indexed="64"/>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hair">
        <color theme="0" tint="-0.499984740745262"/>
      </top>
      <bottom style="hair">
        <color theme="0" tint="-0.499984740745262"/>
      </bottom>
      <diagonal/>
    </border>
    <border>
      <left style="thin">
        <color indexed="64"/>
      </left>
      <right style="thin">
        <color indexed="64"/>
      </right>
      <top/>
      <bottom style="thin">
        <color indexed="64"/>
      </bottom>
      <diagonal/>
    </border>
    <border>
      <left style="thin">
        <color theme="0"/>
      </left>
      <right style="thin">
        <color indexed="64"/>
      </right>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right/>
      <top style="thin">
        <color theme="0"/>
      </top>
      <bottom style="thin">
        <color theme="0"/>
      </bottom>
      <diagonal/>
    </border>
    <border>
      <left/>
      <right style="thin">
        <color theme="0"/>
      </right>
      <top style="thin">
        <color theme="0"/>
      </top>
      <bottom style="thin">
        <color theme="0"/>
      </bottom>
      <diagonal/>
    </border>
    <border>
      <left style="hair">
        <color theme="0" tint="-0.499984740745262"/>
      </left>
      <right/>
      <top/>
      <bottom style="hair">
        <color theme="0" tint="-0.499984740745262"/>
      </bottom>
      <diagonal/>
    </border>
    <border>
      <left style="thin">
        <color indexed="64"/>
      </left>
      <right style="thin">
        <color indexed="64"/>
      </right>
      <top style="thin">
        <color indexed="64"/>
      </top>
      <bottom style="hair">
        <color theme="0" tint="-0.499984740745262"/>
      </bottom>
      <diagonal/>
    </border>
    <border>
      <left style="thin">
        <color indexed="64"/>
      </left>
      <right style="thin">
        <color indexed="64"/>
      </right>
      <top style="hair">
        <color theme="0" tint="-0.499984740745262"/>
      </top>
      <bottom style="hair">
        <color theme="0" tint="-0.499984740745262"/>
      </bottom>
      <diagonal/>
    </border>
    <border>
      <left style="thin">
        <color indexed="64"/>
      </left>
      <right style="thin">
        <color indexed="64"/>
      </right>
      <top style="hair">
        <color theme="0" tint="-0.499984740745262"/>
      </top>
      <bottom style="thin">
        <color indexed="64"/>
      </bottom>
      <diagonal/>
    </border>
    <border>
      <left/>
      <right/>
      <top style="thin">
        <color indexed="64"/>
      </top>
      <bottom style="hair">
        <color theme="0" tint="-0.499984740745262"/>
      </bottom>
      <diagonal/>
    </border>
    <border>
      <left/>
      <right/>
      <top style="hair">
        <color theme="0" tint="-0.499984740745262"/>
      </top>
      <bottom style="thin">
        <color indexed="64"/>
      </bottom>
      <diagonal/>
    </border>
    <border>
      <left style="thin">
        <color indexed="64"/>
      </left>
      <right style="thin">
        <color indexed="64"/>
      </right>
      <top/>
      <bottom style="hair">
        <color theme="0" tint="-0.499984740745262"/>
      </bottom>
      <diagonal/>
    </border>
    <border>
      <left style="thin">
        <color indexed="64"/>
      </left>
      <right style="thin">
        <color indexed="64"/>
      </right>
      <top style="hair">
        <color theme="0" tint="-0.499984740745262"/>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theme="0" tint="-0.499984740745262"/>
      </left>
      <right/>
      <top style="hair">
        <color theme="0" tint="-0.499984740745262"/>
      </top>
      <bottom/>
      <diagonal/>
    </border>
    <border>
      <left style="hair">
        <color theme="0" tint="-0.499984740745262"/>
      </left>
      <right/>
      <top/>
      <bottom/>
      <diagonal/>
    </border>
    <border>
      <left/>
      <right style="thin">
        <color theme="8" tint="-0.249977111117893"/>
      </right>
      <top/>
      <bottom/>
      <diagonal/>
    </border>
    <border>
      <left style="thin">
        <color theme="8" tint="-0.249977111117893"/>
      </left>
      <right style="thin">
        <color theme="8" tint="-0.249977111117893"/>
      </right>
      <top style="thin">
        <color theme="3"/>
      </top>
      <bottom style="thin">
        <color theme="3"/>
      </bottom>
      <diagonal/>
    </border>
    <border>
      <left style="thin">
        <color theme="8" tint="-0.249977111117893"/>
      </left>
      <right/>
      <top style="thin">
        <color theme="3"/>
      </top>
      <bottom style="thin">
        <color theme="3"/>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hair">
        <color theme="0" tint="-0.499984740745262"/>
      </right>
      <top style="thin">
        <color indexed="64"/>
      </top>
      <bottom style="hair">
        <color theme="0" tint="-0.499984740745262"/>
      </bottom>
      <diagonal/>
    </border>
    <border>
      <left style="hair">
        <color theme="0" tint="-0.499984740745262"/>
      </left>
      <right style="thin">
        <color indexed="64"/>
      </right>
      <top style="thin">
        <color indexed="64"/>
      </top>
      <bottom style="hair">
        <color theme="0" tint="-0.499984740745262"/>
      </bottom>
      <diagonal/>
    </border>
    <border>
      <left style="thin">
        <color indexed="64"/>
      </left>
      <right style="hair">
        <color theme="0" tint="-0.499984740745262"/>
      </right>
      <top style="hair">
        <color theme="0" tint="-0.499984740745262"/>
      </top>
      <bottom style="hair">
        <color theme="0" tint="-0.499984740745262"/>
      </bottom>
      <diagonal/>
    </border>
    <border>
      <left style="hair">
        <color theme="0" tint="-0.499984740745262"/>
      </left>
      <right style="thin">
        <color indexed="64"/>
      </right>
      <top style="hair">
        <color theme="0" tint="-0.499984740745262"/>
      </top>
      <bottom style="hair">
        <color theme="0" tint="-0.499984740745262"/>
      </bottom>
      <diagonal/>
    </border>
    <border>
      <left style="thin">
        <color indexed="64"/>
      </left>
      <right style="hair">
        <color theme="0" tint="-0.499984740745262"/>
      </right>
      <top style="hair">
        <color theme="0" tint="-0.499984740745262"/>
      </top>
      <bottom/>
      <diagonal/>
    </border>
    <border>
      <left style="thin">
        <color indexed="64"/>
      </left>
      <right style="hair">
        <color theme="0" tint="-0.499984740745262"/>
      </right>
      <top/>
      <bottom/>
      <diagonal/>
    </border>
    <border>
      <left style="hair">
        <color theme="0" tint="-0.499984740745262"/>
      </left>
      <right style="thin">
        <color indexed="64"/>
      </right>
      <top style="hair">
        <color theme="0" tint="-0.499984740745262"/>
      </top>
      <bottom/>
      <diagonal/>
    </border>
    <border>
      <left style="hair">
        <color theme="0" tint="-0.499984740745262"/>
      </left>
      <right style="thin">
        <color indexed="64"/>
      </right>
      <top/>
      <bottom/>
      <diagonal/>
    </border>
    <border>
      <left style="hair">
        <color theme="0" tint="-0.499984740745262"/>
      </left>
      <right style="thin">
        <color indexed="64"/>
      </right>
      <top/>
      <bottom style="hair">
        <color theme="0" tint="-0.499984740745262"/>
      </bottom>
      <diagonal/>
    </border>
    <border>
      <left style="thin">
        <color indexed="64"/>
      </left>
      <right style="hair">
        <color theme="0" tint="-0.499984740745262"/>
      </right>
      <top style="hair">
        <color theme="0" tint="-0.499984740745262"/>
      </top>
      <bottom style="thin">
        <color indexed="64"/>
      </bottom>
      <diagonal/>
    </border>
    <border>
      <left style="hair">
        <color theme="0" tint="-0.499984740745262"/>
      </left>
      <right style="thin">
        <color indexed="64"/>
      </right>
      <top style="hair">
        <color theme="0" tint="-0.499984740745262"/>
      </top>
      <bottom style="thin">
        <color indexed="64"/>
      </bottom>
      <diagonal/>
    </border>
    <border>
      <left style="thin">
        <color indexed="64"/>
      </left>
      <right/>
      <top style="thin">
        <color indexed="64"/>
      </top>
      <bottom style="hair">
        <color theme="0" tint="-0.499984740745262"/>
      </bottom>
      <diagonal/>
    </border>
    <border>
      <left style="thin">
        <color indexed="64"/>
      </left>
      <right/>
      <top style="hair">
        <color theme="0" tint="-0.499984740745262"/>
      </top>
      <bottom style="hair">
        <color theme="0" tint="-0.499984740745262"/>
      </bottom>
      <diagonal/>
    </border>
    <border>
      <left style="thin">
        <color indexed="64"/>
      </left>
      <right/>
      <top style="hair">
        <color theme="0" tint="-0.499984740745262"/>
      </top>
      <bottom/>
      <diagonal/>
    </border>
    <border>
      <left style="thin">
        <color indexed="64"/>
      </left>
      <right/>
      <top style="hair">
        <color theme="0" tint="-0.499984740745262"/>
      </top>
      <bottom style="thin">
        <color indexed="64"/>
      </bottom>
      <diagonal/>
    </border>
    <border>
      <left/>
      <right/>
      <top style="hair">
        <color theme="0" tint="-0.499984740745262"/>
      </top>
      <bottom/>
      <diagonal/>
    </border>
    <border>
      <left style="hair">
        <color theme="0" tint="-0.499984740745262"/>
      </left>
      <right style="thin">
        <color indexed="64"/>
      </right>
      <top/>
      <bottom style="thin">
        <color indexed="64"/>
      </bottom>
      <diagonal/>
    </border>
    <border>
      <left style="thin">
        <color indexed="64"/>
      </left>
      <right style="hair">
        <color theme="0" tint="-0.499984740745262"/>
      </right>
      <top/>
      <bottom style="thin">
        <color indexed="64"/>
      </bottom>
      <diagonal/>
    </border>
    <border>
      <left style="thin">
        <color indexed="64"/>
      </left>
      <right style="hair">
        <color theme="0" tint="-0.499984740745262"/>
      </right>
      <top/>
      <bottom style="hair">
        <color theme="0" tint="-0.499984740745262"/>
      </bottom>
      <diagonal/>
    </border>
    <border>
      <left style="thin">
        <color indexed="64"/>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diagonal/>
    </border>
    <border>
      <left style="thin">
        <color theme="0"/>
      </left>
      <right/>
      <top/>
      <bottom/>
      <diagonal/>
    </border>
    <border>
      <left style="hair">
        <color theme="0" tint="-0.499984740745262"/>
      </left>
      <right style="hair">
        <color theme="0" tint="-0.499984740745262"/>
      </right>
      <top/>
      <bottom/>
      <diagonal/>
    </border>
    <border>
      <left style="thin">
        <color theme="8" tint="-0.249977111117893"/>
      </left>
      <right style="thin">
        <color theme="8" tint="-0.249977111117893"/>
      </right>
      <top style="thin">
        <color theme="3"/>
      </top>
      <bottom/>
      <diagonal/>
    </border>
    <border>
      <left style="thin">
        <color theme="8" tint="-0.249977111117893"/>
      </left>
      <right/>
      <top style="thin">
        <color theme="3"/>
      </top>
      <bottom/>
      <diagonal/>
    </border>
    <border>
      <left style="thin">
        <color theme="0" tint="-0.499984740745262"/>
      </left>
      <right style="thin">
        <color theme="0" tint="-0.499984740745262"/>
      </right>
      <top/>
      <bottom/>
      <diagonal/>
    </border>
    <border>
      <left style="hair">
        <color theme="0" tint="-0.499984740745262"/>
      </left>
      <right style="hair">
        <color theme="0" tint="-0.499984740745262"/>
      </right>
      <top style="thin">
        <color indexed="64"/>
      </top>
      <bottom/>
      <diagonal/>
    </border>
    <border>
      <left style="thin">
        <color indexed="64"/>
      </left>
      <right style="hair">
        <color theme="0" tint="-0.499984740745262"/>
      </right>
      <top style="hair">
        <color indexed="64"/>
      </top>
      <bottom style="hair">
        <color indexed="64"/>
      </bottom>
      <diagonal/>
    </border>
    <border>
      <left style="hair">
        <color theme="0" tint="-0.499984740745262"/>
      </left>
      <right style="hair">
        <color theme="0" tint="-0.499984740745262"/>
      </right>
      <top style="hair">
        <color indexed="64"/>
      </top>
      <bottom style="hair">
        <color indexed="64"/>
      </bottom>
      <diagonal/>
    </border>
    <border>
      <left style="hair">
        <color theme="0" tint="-0.499984740745262"/>
      </left>
      <right style="thin">
        <color indexed="64"/>
      </right>
      <top style="hair">
        <color indexed="64"/>
      </top>
      <bottom style="hair">
        <color indexed="64"/>
      </bottom>
      <diagonal/>
    </border>
    <border>
      <left style="thin">
        <color indexed="64"/>
      </left>
      <right style="hair">
        <color theme="0" tint="-0.499984740745262"/>
      </right>
      <top style="thin">
        <color indexed="64"/>
      </top>
      <bottom style="hair">
        <color indexed="64"/>
      </bottom>
      <diagonal/>
    </border>
    <border>
      <left style="hair">
        <color theme="0" tint="-0.499984740745262"/>
      </left>
      <right style="hair">
        <color theme="0" tint="-0.499984740745262"/>
      </right>
      <top style="thin">
        <color indexed="64"/>
      </top>
      <bottom style="hair">
        <color indexed="64"/>
      </bottom>
      <diagonal/>
    </border>
    <border>
      <left style="hair">
        <color theme="0" tint="-0.499984740745262"/>
      </left>
      <right style="thin">
        <color indexed="64"/>
      </right>
      <top style="thin">
        <color indexed="64"/>
      </top>
      <bottom style="hair">
        <color indexed="64"/>
      </bottom>
      <diagonal/>
    </border>
    <border>
      <left style="hair">
        <color theme="0" tint="-0.499984740745262"/>
      </left>
      <right style="hair">
        <color theme="0" tint="-0.499984740745262"/>
      </right>
      <top style="hair">
        <color indexed="64"/>
      </top>
      <bottom/>
      <diagonal/>
    </border>
    <border>
      <left style="hair">
        <color theme="0" tint="-0.499984740745262"/>
      </left>
      <right style="hair">
        <color theme="0" tint="-0.499984740745262"/>
      </right>
      <top/>
      <bottom style="hair">
        <color indexed="64"/>
      </bottom>
      <diagonal/>
    </border>
    <border>
      <left style="thin">
        <color indexed="64"/>
      </left>
      <right style="hair">
        <color theme="0" tint="-0.499984740745262"/>
      </right>
      <top style="hair">
        <color indexed="64"/>
      </top>
      <bottom/>
      <diagonal/>
    </border>
    <border>
      <left style="hair">
        <color theme="0" tint="-0.499984740745262"/>
      </left>
      <right style="thin">
        <color indexed="64"/>
      </right>
      <top style="hair">
        <color indexed="64"/>
      </top>
      <bottom/>
      <diagonal/>
    </border>
    <border>
      <left style="hair">
        <color theme="0" tint="-0.499984740745262"/>
      </left>
      <right style="thin">
        <color indexed="64"/>
      </right>
      <top/>
      <bottom style="hair">
        <color indexed="64"/>
      </bottom>
      <diagonal/>
    </border>
    <border>
      <left style="thin">
        <color indexed="64"/>
      </left>
      <right style="hair">
        <color theme="0" tint="-0.499984740745262"/>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rgb="FF002060"/>
      </left>
      <right style="thin">
        <color rgb="FF002060"/>
      </right>
      <top style="thin">
        <color rgb="FF002060"/>
      </top>
      <bottom/>
      <diagonal/>
    </border>
    <border>
      <left style="thin">
        <color rgb="FF002060"/>
      </left>
      <right/>
      <top style="thin">
        <color rgb="FF002060"/>
      </top>
      <bottom/>
      <diagonal/>
    </border>
    <border>
      <left/>
      <right/>
      <top style="thin">
        <color rgb="FF002060"/>
      </top>
      <bottom/>
      <diagonal/>
    </border>
    <border>
      <left/>
      <right style="thin">
        <color rgb="FF002060"/>
      </right>
      <top/>
      <bottom/>
      <diagonal/>
    </border>
    <border>
      <left style="thin">
        <color rgb="FF002060"/>
      </left>
      <right style="thin">
        <color rgb="FF002060"/>
      </right>
      <top/>
      <bottom/>
      <diagonal/>
    </border>
    <border>
      <left style="thin">
        <color rgb="FF002060"/>
      </left>
      <right/>
      <top/>
      <bottom/>
      <diagonal/>
    </border>
    <border>
      <left style="thin">
        <color rgb="FF002060"/>
      </left>
      <right style="thin">
        <color rgb="FF002060"/>
      </right>
      <top/>
      <bottom style="thin">
        <color rgb="FF002060"/>
      </bottom>
      <diagonal/>
    </border>
    <border>
      <left style="thin">
        <color rgb="FF002060"/>
      </left>
      <right/>
      <top/>
      <bottom style="thin">
        <color rgb="FF002060"/>
      </bottom>
      <diagonal/>
    </border>
    <border>
      <left/>
      <right/>
      <top/>
      <bottom style="thin">
        <color rgb="FF002060"/>
      </bottom>
      <diagonal/>
    </border>
    <border>
      <left/>
      <right style="thin">
        <color rgb="FF002060"/>
      </right>
      <top style="thin">
        <color rgb="FF002060"/>
      </top>
      <bottom/>
      <diagonal/>
    </border>
    <border>
      <left/>
      <right style="thin">
        <color rgb="FF002060"/>
      </right>
      <top/>
      <bottom style="thin">
        <color rgb="FF002060"/>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theme="0"/>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hair">
        <color theme="1"/>
      </left>
      <right style="thin">
        <color indexed="64"/>
      </right>
      <top style="hair">
        <color theme="1"/>
      </top>
      <bottom style="hair">
        <color theme="1"/>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hair">
        <color theme="1"/>
      </top>
      <bottom style="hair">
        <color theme="1"/>
      </bottom>
      <diagonal/>
    </border>
    <border>
      <left/>
      <right style="hair">
        <color theme="1"/>
      </right>
      <top style="hair">
        <color theme="1"/>
      </top>
      <bottom style="hair">
        <color theme="1"/>
      </bottom>
      <diagonal/>
    </border>
    <border>
      <left style="hair">
        <color theme="1"/>
      </left>
      <right/>
      <top style="hair">
        <color theme="1"/>
      </top>
      <bottom style="hair">
        <color theme="1"/>
      </bottom>
      <diagonal/>
    </border>
    <border>
      <left style="medium">
        <color indexed="64"/>
      </left>
      <right/>
      <top/>
      <bottom style="medium">
        <color indexed="64"/>
      </bottom>
      <diagonal/>
    </border>
    <border>
      <left/>
      <right/>
      <top/>
      <bottom style="medium">
        <color auto="1"/>
      </bottom>
      <diagonal/>
    </border>
    <border>
      <left/>
      <right/>
      <top style="hair">
        <color theme="1"/>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hair">
        <color theme="0"/>
      </right>
      <top style="medium">
        <color indexed="64"/>
      </top>
      <bottom/>
      <diagonal/>
    </border>
    <border>
      <left style="hair">
        <color theme="0"/>
      </left>
      <right style="hair">
        <color theme="0"/>
      </right>
      <top style="medium">
        <color indexed="64"/>
      </top>
      <bottom style="hair">
        <color theme="0"/>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theme="0"/>
      </right>
      <top/>
      <bottom style="medium">
        <color indexed="64"/>
      </bottom>
      <diagonal/>
    </border>
    <border>
      <left style="hair">
        <color theme="0"/>
      </left>
      <right style="hair">
        <color theme="0"/>
      </right>
      <top style="hair">
        <color theme="0"/>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theme="1"/>
      </left>
      <right/>
      <top style="hair">
        <color theme="1"/>
      </top>
      <bottom/>
      <diagonal/>
    </border>
    <border>
      <left/>
      <right/>
      <top style="hair">
        <color theme="1"/>
      </top>
      <bottom/>
      <diagonal/>
    </border>
    <border>
      <left/>
      <right style="hair">
        <color theme="1"/>
      </right>
      <top style="hair">
        <color theme="1"/>
      </top>
      <bottom/>
      <diagonal/>
    </border>
    <border>
      <left style="hair">
        <color theme="0"/>
      </left>
      <right style="hair">
        <color theme="0"/>
      </right>
      <top/>
      <bottom style="hair">
        <color theme="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thin">
        <color theme="8" tint="-0.249977111117893"/>
      </left>
      <right style="thin">
        <color indexed="64"/>
      </right>
      <top style="thin">
        <color indexed="64"/>
      </top>
      <bottom style="thin">
        <color indexed="64"/>
      </bottom>
      <diagonal/>
    </border>
    <border>
      <left style="thin">
        <color theme="8" tint="-0.249977111117893"/>
      </left>
      <right/>
      <top style="thin">
        <color indexed="64"/>
      </top>
      <bottom style="thin">
        <color indexed="64"/>
      </bottom>
      <diagonal/>
    </border>
    <border>
      <left style="thin">
        <color theme="8" tint="-0.249977111117893"/>
      </left>
      <right style="thin">
        <color theme="8" tint="-0.249977111117893"/>
      </right>
      <top style="thin">
        <color indexed="64"/>
      </top>
      <bottom style="thin">
        <color indexed="64"/>
      </bottom>
      <diagonal/>
    </border>
    <border>
      <left/>
      <right style="thin">
        <color theme="8" tint="-0.249977111117893"/>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theme="0"/>
      </right>
      <top/>
      <bottom style="thin">
        <color indexed="64"/>
      </bottom>
      <diagonal/>
    </border>
    <border>
      <left style="thin">
        <color theme="0"/>
      </left>
      <right/>
      <top/>
      <bottom style="thin">
        <color indexed="64"/>
      </bottom>
      <diagonal/>
    </border>
    <border>
      <left style="thin">
        <color indexed="64"/>
      </left>
      <right style="thin">
        <color theme="0"/>
      </right>
      <top/>
      <bottom style="thin">
        <color indexed="64"/>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style="thin">
        <color indexed="64"/>
      </top>
      <bottom/>
      <diagonal/>
    </border>
    <border>
      <left/>
      <right style="thin">
        <color theme="0"/>
      </right>
      <top/>
      <bottom/>
      <diagonal/>
    </border>
    <border>
      <left style="thin">
        <color theme="0"/>
      </left>
      <right style="thin">
        <color theme="0"/>
      </right>
      <top/>
      <bottom/>
      <diagonal/>
    </border>
    <border>
      <left style="medium">
        <color indexed="64"/>
      </left>
      <right style="thin">
        <color indexed="64"/>
      </right>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s>
  <cellStyleXfs count="16">
    <xf numFmtId="0" fontId="0" fillId="0" borderId="0"/>
    <xf numFmtId="9"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169" fontId="1" fillId="0" borderId="0" applyFont="0" applyFill="0" applyBorder="0" applyAlignment="0" applyProtection="0"/>
    <xf numFmtId="170" fontId="3" fillId="0" borderId="0" applyFont="0" applyFill="0" applyBorder="0" applyAlignment="0" applyProtection="0"/>
    <xf numFmtId="0" fontId="3" fillId="0" borderId="0"/>
    <xf numFmtId="9" fontId="1" fillId="0" borderId="0" applyFont="0" applyFill="0" applyBorder="0" applyAlignment="0" applyProtection="0"/>
    <xf numFmtId="0" fontId="3" fillId="0" borderId="0"/>
  </cellStyleXfs>
  <cellXfs count="1125">
    <xf numFmtId="0" fontId="0" fillId="0" borderId="0" xfId="0"/>
    <xf numFmtId="0" fontId="4"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center"/>
    </xf>
    <xf numFmtId="0" fontId="18"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right" vertical="center"/>
    </xf>
    <xf numFmtId="0" fontId="13"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center"/>
    </xf>
    <xf numFmtId="0" fontId="0" fillId="0" borderId="0" xfId="0" applyAlignment="1">
      <alignment vertical="center"/>
    </xf>
    <xf numFmtId="164" fontId="10" fillId="0" borderId="0" xfId="7" applyFont="1" applyAlignment="1">
      <alignment horizontal="center" vertical="center"/>
    </xf>
    <xf numFmtId="0" fontId="12" fillId="0" borderId="0" xfId="0" applyFont="1" applyAlignment="1">
      <alignment horizontal="center" vertical="center"/>
    </xf>
    <xf numFmtId="0" fontId="0" fillId="0" borderId="0" xfId="0" applyAlignment="1">
      <alignment horizontal="center" vertical="center"/>
    </xf>
    <xf numFmtId="0" fontId="0" fillId="0" borderId="0" xfId="0" applyBorder="1"/>
    <xf numFmtId="0" fontId="0" fillId="0" borderId="0" xfId="0" applyBorder="1" applyAlignment="1">
      <alignment vertical="center"/>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7" fillId="2" borderId="19"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21" fillId="5" borderId="26" xfId="0" applyFont="1" applyFill="1" applyBorder="1" applyAlignment="1">
      <alignment horizontal="center" vertical="center"/>
    </xf>
    <xf numFmtId="0" fontId="0" fillId="0" borderId="0" xfId="0" applyFill="1" applyAlignment="1">
      <alignment horizontal="center" vertical="center"/>
    </xf>
    <xf numFmtId="0" fontId="27" fillId="7" borderId="8" xfId="0" applyFont="1" applyFill="1"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2"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Alignment="1">
      <alignment horizontal="center"/>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0" fillId="0" borderId="0" xfId="0" applyAlignment="1">
      <alignment horizontal="center"/>
    </xf>
    <xf numFmtId="3" fontId="0" fillId="0" borderId="8" xfId="0" applyNumberFormat="1" applyBorder="1" applyAlignment="1">
      <alignment horizontal="center" vertical="center"/>
    </xf>
    <xf numFmtId="167" fontId="0" fillId="0" borderId="8" xfId="5" applyNumberFormat="1" applyFont="1" applyBorder="1" applyAlignment="1">
      <alignment horizontal="center" vertical="center"/>
    </xf>
    <xf numFmtId="0" fontId="2" fillId="4" borderId="8" xfId="0" applyFont="1" applyFill="1" applyBorder="1" applyAlignment="1">
      <alignment horizontal="center" vertical="center"/>
    </xf>
    <xf numFmtId="3" fontId="2" fillId="4" borderId="8" xfId="0" applyNumberFormat="1" applyFont="1" applyFill="1" applyBorder="1" applyAlignment="1">
      <alignment horizontal="center" vertical="center"/>
    </xf>
    <xf numFmtId="167" fontId="2" fillId="4" borderId="8" xfId="5" applyNumberFormat="1" applyFont="1" applyFill="1" applyBorder="1" applyAlignment="1">
      <alignment horizontal="center" vertical="center"/>
    </xf>
    <xf numFmtId="0" fontId="0" fillId="4" borderId="9" xfId="0" applyFill="1" applyBorder="1" applyAlignment="1">
      <alignment vertical="center"/>
    </xf>
    <xf numFmtId="0" fontId="0" fillId="4" borderId="16" xfId="0" applyFill="1" applyBorder="1" applyAlignment="1">
      <alignment vertical="center"/>
    </xf>
    <xf numFmtId="0" fontId="0" fillId="4" borderId="34" xfId="0" applyFill="1" applyBorder="1" applyAlignment="1">
      <alignment vertical="center"/>
    </xf>
    <xf numFmtId="0" fontId="0" fillId="8" borderId="8" xfId="0" applyFill="1" applyBorder="1" applyAlignment="1">
      <alignment horizontal="center" vertical="center"/>
    </xf>
    <xf numFmtId="0" fontId="0" fillId="0" borderId="8" xfId="0" applyFill="1" applyBorder="1" applyAlignment="1">
      <alignment horizontal="center" vertical="center"/>
    </xf>
    <xf numFmtId="167" fontId="0" fillId="0" borderId="0" xfId="5" applyNumberFormat="1" applyFont="1" applyFill="1" applyBorder="1" applyAlignment="1">
      <alignment horizontal="center" vertical="center"/>
    </xf>
    <xf numFmtId="0" fontId="0" fillId="0" borderId="0" xfId="0" applyFill="1" applyBorder="1" applyAlignment="1">
      <alignment horizontal="center"/>
    </xf>
    <xf numFmtId="0" fontId="27" fillId="0" borderId="0" xfId="0" applyFont="1" applyFill="1" applyBorder="1" applyAlignment="1">
      <alignment horizontal="center" vertical="center"/>
    </xf>
    <xf numFmtId="167" fontId="2" fillId="0" borderId="0" xfId="5" applyNumberFormat="1" applyFont="1" applyFill="1" applyBorder="1" applyAlignment="1">
      <alignment horizontal="center" vertical="center"/>
    </xf>
    <xf numFmtId="0" fontId="10" fillId="0" borderId="2" xfId="0" applyFont="1" applyBorder="1" applyAlignment="1">
      <alignment horizontal="center" vertical="center"/>
    </xf>
    <xf numFmtId="0" fontId="20" fillId="5" borderId="19" xfId="0" applyFont="1" applyFill="1" applyBorder="1" applyAlignment="1">
      <alignment horizontal="center" vertical="center" wrapText="1"/>
    </xf>
    <xf numFmtId="0" fontId="20" fillId="5" borderId="37" xfId="0" applyFont="1" applyFill="1" applyBorder="1" applyAlignment="1">
      <alignment horizontal="center" vertical="center" wrapText="1"/>
    </xf>
    <xf numFmtId="0" fontId="21" fillId="5" borderId="10" xfId="0" applyFont="1" applyFill="1" applyBorder="1" applyAlignment="1">
      <alignment horizontal="center" vertical="center"/>
    </xf>
    <xf numFmtId="0" fontId="14" fillId="0" borderId="0" xfId="0" applyFont="1" applyAlignment="1">
      <alignment horizontal="center" vertical="center"/>
    </xf>
    <xf numFmtId="167" fontId="0" fillId="0" borderId="0" xfId="5" applyNumberFormat="1" applyFont="1" applyBorder="1" applyAlignment="1">
      <alignment vertical="center"/>
    </xf>
    <xf numFmtId="171" fontId="0" fillId="0" borderId="0" xfId="0" applyNumberFormat="1" applyBorder="1" applyAlignment="1">
      <alignment vertical="center"/>
    </xf>
    <xf numFmtId="171" fontId="0" fillId="0" borderId="8" xfId="0" applyNumberFormat="1" applyBorder="1" applyAlignment="1">
      <alignment horizontal="center" vertical="center"/>
    </xf>
    <xf numFmtId="0" fontId="21" fillId="0" borderId="10" xfId="0" applyFont="1" applyFill="1" applyBorder="1" applyAlignment="1">
      <alignment horizontal="center" vertical="center"/>
    </xf>
    <xf numFmtId="0" fontId="29" fillId="9" borderId="8" xfId="0" applyFont="1" applyFill="1" applyBorder="1" applyAlignment="1">
      <alignment horizontal="center" vertical="center"/>
    </xf>
    <xf numFmtId="0" fontId="0" fillId="9" borderId="8" xfId="0" applyFill="1" applyBorder="1" applyAlignment="1">
      <alignment horizontal="center" vertical="center"/>
    </xf>
    <xf numFmtId="0" fontId="0" fillId="9" borderId="0" xfId="0" applyFill="1" applyAlignment="1">
      <alignment horizontal="center" vertical="center"/>
    </xf>
    <xf numFmtId="0" fontId="2" fillId="4" borderId="8" xfId="0" applyFont="1" applyFill="1" applyBorder="1" applyAlignment="1">
      <alignment horizontal="center" vertical="center"/>
    </xf>
    <xf numFmtId="164" fontId="13" fillId="0" borderId="0" xfId="7" applyFont="1" applyAlignment="1">
      <alignment horizontal="center" vertical="center"/>
    </xf>
    <xf numFmtId="0" fontId="28" fillId="0" borderId="0" xfId="0" applyFont="1" applyBorder="1" applyAlignment="1">
      <alignment horizontal="center" vertical="center" wrapText="1"/>
    </xf>
    <xf numFmtId="167" fontId="0" fillId="0" borderId="0" xfId="5" applyNumberFormat="1" applyFont="1" applyBorder="1" applyAlignment="1">
      <alignment horizontal="center" vertical="center"/>
    </xf>
    <xf numFmtId="0" fontId="0" fillId="0" borderId="0" xfId="0" applyAlignment="1">
      <alignment horizontal="center"/>
    </xf>
    <xf numFmtId="167" fontId="0" fillId="0" borderId="8" xfId="5" applyNumberFormat="1" applyFont="1" applyBorder="1" applyAlignment="1">
      <alignment horizontal="center" vertical="center"/>
    </xf>
    <xf numFmtId="3" fontId="0" fillId="0" borderId="8" xfId="0" applyNumberFormat="1" applyBorder="1" applyAlignment="1">
      <alignment horizontal="center" vertical="center"/>
    </xf>
    <xf numFmtId="0" fontId="11" fillId="0" borderId="0" xfId="0" applyFont="1"/>
    <xf numFmtId="0" fontId="30" fillId="0" borderId="0" xfId="0" applyFont="1"/>
    <xf numFmtId="0" fontId="21" fillId="0" borderId="48" xfId="0" applyFont="1" applyFill="1" applyBorder="1" applyAlignment="1">
      <alignment horizontal="center" vertical="center" wrapText="1"/>
    </xf>
    <xf numFmtId="0" fontId="21" fillId="0" borderId="33" xfId="0" applyFont="1" applyFill="1" applyBorder="1" applyAlignment="1">
      <alignment horizontal="center" vertical="center"/>
    </xf>
    <xf numFmtId="0" fontId="21" fillId="0" borderId="43"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1" fillId="0" borderId="10" xfId="0" applyFont="1" applyBorder="1" applyAlignment="1">
      <alignment horizontal="center" vertical="center"/>
    </xf>
    <xf numFmtId="0" fontId="31" fillId="0" borderId="0" xfId="0" applyFont="1"/>
    <xf numFmtId="0" fontId="21" fillId="0" borderId="0" xfId="0" applyFont="1" applyAlignment="1">
      <alignment horizontal="center" vertical="center" wrapText="1"/>
    </xf>
    <xf numFmtId="0" fontId="21" fillId="0" borderId="0" xfId="0" applyFont="1" applyAlignment="1">
      <alignment horizontal="center" vertical="center"/>
    </xf>
    <xf numFmtId="3" fontId="21" fillId="0" borderId="0" xfId="0" applyNumberFormat="1" applyFont="1" applyAlignment="1">
      <alignment horizontal="center" vertical="center"/>
    </xf>
    <xf numFmtId="168" fontId="21" fillId="0" borderId="0" xfId="0" applyNumberFormat="1" applyFont="1" applyAlignment="1">
      <alignment horizontal="center" vertical="center"/>
    </xf>
    <xf numFmtId="0" fontId="22" fillId="2" borderId="55" xfId="0" applyFont="1" applyFill="1" applyBorder="1" applyAlignment="1">
      <alignment horizontal="center" vertical="center"/>
    </xf>
    <xf numFmtId="3" fontId="22" fillId="2" borderId="55" xfId="0" applyNumberFormat="1" applyFont="1" applyFill="1" applyBorder="1" applyAlignment="1">
      <alignment horizontal="center" vertical="center"/>
    </xf>
    <xf numFmtId="3" fontId="7" fillId="2" borderId="56" xfId="0" applyNumberFormat="1" applyFont="1" applyFill="1" applyBorder="1" applyAlignment="1">
      <alignment horizontal="center" vertical="center"/>
    </xf>
    <xf numFmtId="167" fontId="7" fillId="2" borderId="56" xfId="5" applyNumberFormat="1" applyFont="1" applyFill="1" applyBorder="1" applyAlignment="1">
      <alignment horizontal="center" vertical="center"/>
    </xf>
    <xf numFmtId="0" fontId="14" fillId="0" borderId="0" xfId="0" applyFont="1" applyAlignment="1">
      <alignment vertical="center"/>
    </xf>
    <xf numFmtId="10" fontId="15" fillId="4" borderId="1" xfId="1" applyNumberFormat="1" applyFont="1" applyFill="1" applyBorder="1" applyAlignment="1">
      <alignment horizontal="center"/>
    </xf>
    <xf numFmtId="167" fontId="15" fillId="4" borderId="1" xfId="5" applyNumberFormat="1" applyFont="1" applyFill="1" applyBorder="1" applyAlignment="1">
      <alignment horizontal="center"/>
    </xf>
    <xf numFmtId="0" fontId="9" fillId="2" borderId="19" xfId="0" applyFont="1" applyFill="1" applyBorder="1" applyAlignment="1">
      <alignment horizontal="center" vertical="center" wrapText="1"/>
    </xf>
    <xf numFmtId="0" fontId="8" fillId="2" borderId="37" xfId="0" applyFont="1" applyFill="1" applyBorder="1" applyAlignment="1">
      <alignment horizontal="center" vertical="center" wrapText="1"/>
    </xf>
    <xf numFmtId="168" fontId="21" fillId="0" borderId="62" xfId="0" applyNumberFormat="1" applyFont="1" applyBorder="1" applyAlignment="1">
      <alignment horizontal="center" vertical="center"/>
    </xf>
    <xf numFmtId="168" fontId="21" fillId="0" borderId="64" xfId="0" applyNumberFormat="1" applyFont="1" applyBorder="1" applyAlignment="1">
      <alignment horizontal="center" vertical="center"/>
    </xf>
    <xf numFmtId="0" fontId="21" fillId="0" borderId="26" xfId="0" applyFont="1" applyBorder="1" applyAlignment="1">
      <alignment horizontal="center" vertical="center"/>
    </xf>
    <xf numFmtId="0" fontId="21" fillId="4" borderId="73" xfId="0" applyFont="1" applyFill="1" applyBorder="1" applyAlignment="1">
      <alignment horizontal="center" vertical="center"/>
    </xf>
    <xf numFmtId="0" fontId="21" fillId="11" borderId="73" xfId="0" applyFont="1" applyFill="1" applyBorder="1" applyAlignment="1">
      <alignment horizontal="center" vertical="center"/>
    </xf>
    <xf numFmtId="0" fontId="21" fillId="0" borderId="73" xfId="0" applyFont="1" applyBorder="1" applyAlignment="1">
      <alignment horizontal="center" vertical="center"/>
    </xf>
    <xf numFmtId="0" fontId="21" fillId="0" borderId="43" xfId="0" applyFont="1" applyBorder="1" applyAlignment="1">
      <alignment horizontal="center" vertical="center"/>
    </xf>
    <xf numFmtId="0" fontId="21" fillId="0" borderId="48" xfId="0" applyFont="1" applyBorder="1" applyAlignment="1">
      <alignment horizontal="center" vertical="center"/>
    </xf>
    <xf numFmtId="0" fontId="21" fillId="0" borderId="43" xfId="0" applyFont="1" applyBorder="1" applyAlignment="1">
      <alignment horizontal="center" vertical="center" wrapText="1"/>
    </xf>
    <xf numFmtId="0" fontId="21" fillId="0" borderId="33" xfId="0" applyFont="1" applyBorder="1" applyAlignment="1">
      <alignment horizontal="center" vertical="center"/>
    </xf>
    <xf numFmtId="3" fontId="21" fillId="0" borderId="33" xfId="0" applyNumberFormat="1" applyFont="1" applyBorder="1" applyAlignment="1">
      <alignment horizontal="center" vertical="center"/>
    </xf>
    <xf numFmtId="3" fontId="21" fillId="0" borderId="46" xfId="0" applyNumberFormat="1" applyFont="1" applyBorder="1" applyAlignment="1">
      <alignment horizontal="center" vertical="center"/>
    </xf>
    <xf numFmtId="0" fontId="21" fillId="0" borderId="63" xfId="0" applyFont="1" applyBorder="1" applyAlignment="1">
      <alignment horizontal="center" vertical="center"/>
    </xf>
    <xf numFmtId="0" fontId="21" fillId="5" borderId="64" xfId="0" applyFont="1" applyFill="1" applyBorder="1" applyAlignment="1">
      <alignment horizontal="center" vertical="center"/>
    </xf>
    <xf numFmtId="0" fontId="21" fillId="0" borderId="70" xfId="0" applyFont="1" applyBorder="1" applyAlignment="1">
      <alignment horizontal="center" vertical="center"/>
    </xf>
    <xf numFmtId="0" fontId="21" fillId="5" borderId="71" xfId="0" applyFont="1" applyFill="1" applyBorder="1" applyAlignment="1">
      <alignment horizontal="center" vertical="center"/>
    </xf>
    <xf numFmtId="0" fontId="21" fillId="0" borderId="0" xfId="0" applyFont="1" applyFill="1" applyAlignment="1">
      <alignment horizontal="center" vertical="center" wrapText="1"/>
    </xf>
    <xf numFmtId="0" fontId="21" fillId="10" borderId="33" xfId="0" applyFont="1" applyFill="1" applyBorder="1" applyAlignment="1">
      <alignment horizontal="center" vertical="center"/>
    </xf>
    <xf numFmtId="0" fontId="21" fillId="10" borderId="43" xfId="0" applyFont="1" applyFill="1" applyBorder="1" applyAlignment="1">
      <alignment horizontal="center" vertical="center"/>
    </xf>
    <xf numFmtId="0" fontId="21" fillId="10" borderId="48" xfId="0" applyFont="1" applyFill="1" applyBorder="1" applyAlignment="1">
      <alignment horizontal="center" vertical="center" wrapText="1"/>
    </xf>
    <xf numFmtId="0" fontId="21" fillId="4" borderId="48" xfId="0" applyFont="1" applyFill="1" applyBorder="1" applyAlignment="1">
      <alignment horizontal="center" vertical="center"/>
    </xf>
    <xf numFmtId="168" fontId="21" fillId="0" borderId="25" xfId="0" applyNumberFormat="1" applyFont="1" applyBorder="1" applyAlignment="1">
      <alignment horizontal="center" vertical="center"/>
    </xf>
    <xf numFmtId="167" fontId="21" fillId="0" borderId="63" xfId="5" applyNumberFormat="1" applyFont="1" applyBorder="1" applyAlignment="1">
      <alignment horizontal="center" vertical="center"/>
    </xf>
    <xf numFmtId="9" fontId="21" fillId="0" borderId="10" xfId="1" applyFont="1" applyBorder="1" applyAlignment="1">
      <alignment horizontal="center" vertical="center"/>
    </xf>
    <xf numFmtId="168" fontId="21" fillId="0" borderId="10" xfId="0" applyNumberFormat="1" applyFont="1" applyBorder="1" applyAlignment="1">
      <alignment horizontal="center" vertical="center"/>
    </xf>
    <xf numFmtId="167" fontId="21" fillId="0" borderId="10" xfId="5" applyNumberFormat="1" applyFont="1" applyBorder="1" applyAlignment="1">
      <alignment horizontal="center" vertical="center"/>
    </xf>
    <xf numFmtId="44" fontId="13" fillId="0" borderId="0" xfId="5" applyFont="1"/>
    <xf numFmtId="0" fontId="21" fillId="10" borderId="33" xfId="0" applyFont="1" applyFill="1" applyBorder="1" applyAlignment="1">
      <alignment horizontal="center" vertical="center"/>
    </xf>
    <xf numFmtId="0" fontId="21" fillId="10" borderId="43" xfId="0" applyFont="1" applyFill="1" applyBorder="1" applyAlignment="1">
      <alignment horizontal="center" vertical="center"/>
    </xf>
    <xf numFmtId="0" fontId="21" fillId="10" borderId="63" xfId="0" applyFont="1" applyFill="1" applyBorder="1" applyAlignment="1">
      <alignment horizontal="center" vertical="center"/>
    </xf>
    <xf numFmtId="0" fontId="21" fillId="10" borderId="10" xfId="0" applyFont="1" applyFill="1" applyBorder="1" applyAlignment="1">
      <alignment horizontal="center" vertical="center"/>
    </xf>
    <xf numFmtId="0" fontId="21" fillId="10" borderId="64" xfId="0" applyFont="1" applyFill="1" applyBorder="1" applyAlignment="1">
      <alignment horizontal="center" vertical="center"/>
    </xf>
    <xf numFmtId="3" fontId="21" fillId="10" borderId="33" xfId="0" applyNumberFormat="1" applyFont="1" applyFill="1" applyBorder="1" applyAlignment="1">
      <alignment horizontal="center" vertical="center"/>
    </xf>
    <xf numFmtId="167" fontId="21" fillId="10" borderId="63" xfId="5" applyNumberFormat="1" applyFont="1" applyFill="1" applyBorder="1" applyAlignment="1">
      <alignment horizontal="center" vertical="center"/>
    </xf>
    <xf numFmtId="9" fontId="21" fillId="10" borderId="10" xfId="1" applyFont="1" applyFill="1" applyBorder="1" applyAlignment="1">
      <alignment horizontal="center" vertical="center"/>
    </xf>
    <xf numFmtId="168" fontId="21" fillId="10" borderId="10" xfId="0" applyNumberFormat="1" applyFont="1" applyFill="1" applyBorder="1" applyAlignment="1">
      <alignment horizontal="center" vertical="center"/>
    </xf>
    <xf numFmtId="0" fontId="21" fillId="10" borderId="42" xfId="0" applyFont="1" applyFill="1" applyBorder="1" applyAlignment="1">
      <alignment horizontal="center" vertical="center"/>
    </xf>
    <xf numFmtId="0" fontId="21" fillId="10" borderId="45" xfId="0" applyFont="1" applyFill="1" applyBorder="1" applyAlignment="1">
      <alignment horizontal="center" vertical="center"/>
    </xf>
    <xf numFmtId="0" fontId="21" fillId="10" borderId="61" xfId="0" applyFont="1" applyFill="1" applyBorder="1" applyAlignment="1">
      <alignment horizontal="center" vertical="center"/>
    </xf>
    <xf numFmtId="0" fontId="21" fillId="10" borderId="25" xfId="0" applyFont="1" applyFill="1" applyBorder="1" applyAlignment="1">
      <alignment horizontal="center" vertical="center"/>
    </xf>
    <xf numFmtId="0" fontId="21" fillId="10" borderId="62" xfId="0" applyFont="1" applyFill="1" applyBorder="1" applyAlignment="1">
      <alignment horizontal="center" vertical="center"/>
    </xf>
    <xf numFmtId="3" fontId="21" fillId="10" borderId="45" xfId="0" applyNumberFormat="1" applyFont="1" applyFill="1" applyBorder="1" applyAlignment="1">
      <alignment horizontal="center" vertical="center"/>
    </xf>
    <xf numFmtId="167" fontId="21" fillId="10" borderId="61" xfId="5" applyNumberFormat="1" applyFont="1" applyFill="1" applyBorder="1" applyAlignment="1">
      <alignment horizontal="center" vertical="center"/>
    </xf>
    <xf numFmtId="9" fontId="21" fillId="10" borderId="25" xfId="1" applyFont="1" applyFill="1" applyBorder="1" applyAlignment="1">
      <alignment horizontal="center" vertical="center"/>
    </xf>
    <xf numFmtId="168" fontId="21" fillId="10" borderId="25" xfId="0" applyNumberFormat="1" applyFont="1" applyFill="1" applyBorder="1" applyAlignment="1">
      <alignment horizontal="center" vertical="center"/>
    </xf>
    <xf numFmtId="0" fontId="21" fillId="10" borderId="43" xfId="0" applyFont="1" applyFill="1" applyBorder="1" applyAlignment="1">
      <alignment horizontal="center" vertical="center" wrapText="1"/>
    </xf>
    <xf numFmtId="9" fontId="21" fillId="10" borderId="10" xfId="1" applyFont="1" applyFill="1" applyBorder="1" applyAlignment="1">
      <alignment horizontal="center" vertical="center"/>
    </xf>
    <xf numFmtId="0" fontId="21" fillId="10" borderId="48" xfId="0" applyFont="1" applyFill="1" applyBorder="1" applyAlignment="1">
      <alignment horizontal="center" vertical="center"/>
    </xf>
    <xf numFmtId="0" fontId="21" fillId="0" borderId="43" xfId="0" applyFont="1" applyFill="1" applyBorder="1" applyAlignment="1">
      <alignment horizontal="center" vertical="center"/>
    </xf>
    <xf numFmtId="0" fontId="21" fillId="0" borderId="33" xfId="0" applyFont="1" applyFill="1" applyBorder="1" applyAlignment="1">
      <alignment horizontal="center" vertical="center"/>
    </xf>
    <xf numFmtId="0" fontId="21" fillId="0" borderId="33"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21" fillId="10" borderId="33" xfId="0" applyFont="1" applyFill="1" applyBorder="1" applyAlignment="1">
      <alignment horizontal="center" vertical="center" wrapText="1"/>
    </xf>
    <xf numFmtId="0" fontId="21" fillId="0" borderId="33" xfId="0" applyFont="1" applyBorder="1" applyAlignment="1">
      <alignment horizontal="center" vertical="center"/>
    </xf>
    <xf numFmtId="0" fontId="21" fillId="0" borderId="43" xfId="0" applyFont="1" applyBorder="1" applyAlignment="1">
      <alignment horizontal="center" vertical="center"/>
    </xf>
    <xf numFmtId="168" fontId="21" fillId="0" borderId="10" xfId="0" applyNumberFormat="1" applyFont="1" applyBorder="1" applyAlignment="1">
      <alignment horizontal="center" vertical="center"/>
    </xf>
    <xf numFmtId="0" fontId="21" fillId="10" borderId="33" xfId="0" applyFont="1" applyFill="1" applyBorder="1" applyAlignment="1">
      <alignment horizontal="center" vertical="center"/>
    </xf>
    <xf numFmtId="0" fontId="21" fillId="10" borderId="43" xfId="0" applyFont="1" applyFill="1" applyBorder="1" applyAlignment="1">
      <alignment horizontal="center" vertical="center"/>
    </xf>
    <xf numFmtId="0" fontId="21" fillId="11" borderId="73" xfId="0" applyFont="1" applyFill="1" applyBorder="1" applyAlignment="1">
      <alignment horizontal="center" vertical="center"/>
    </xf>
    <xf numFmtId="0" fontId="21" fillId="10" borderId="43" xfId="0" applyFont="1" applyFill="1" applyBorder="1" applyAlignment="1">
      <alignment horizontal="center" vertical="center" wrapText="1"/>
    </xf>
    <xf numFmtId="167" fontId="21" fillId="10" borderId="63" xfId="5" applyNumberFormat="1" applyFont="1" applyFill="1" applyBorder="1" applyAlignment="1">
      <alignment horizontal="center" vertical="center"/>
    </xf>
    <xf numFmtId="9" fontId="21" fillId="10" borderId="10" xfId="1" applyFont="1" applyFill="1" applyBorder="1" applyAlignment="1">
      <alignment horizontal="center" vertical="center"/>
    </xf>
    <xf numFmtId="168" fontId="21" fillId="10" borderId="10" xfId="0" applyNumberFormat="1" applyFont="1" applyFill="1" applyBorder="1" applyAlignment="1">
      <alignment horizontal="center" vertical="center"/>
    </xf>
    <xf numFmtId="0" fontId="21" fillId="10" borderId="48" xfId="0" applyFont="1" applyFill="1" applyBorder="1" applyAlignment="1">
      <alignment horizontal="center" vertical="center" wrapText="1"/>
    </xf>
    <xf numFmtId="0" fontId="21" fillId="10" borderId="48" xfId="0" applyFont="1" applyFill="1" applyBorder="1" applyAlignment="1">
      <alignment horizontal="center" vertical="center"/>
    </xf>
    <xf numFmtId="0" fontId="21" fillId="10" borderId="33" xfId="0" applyFont="1" applyFill="1" applyBorder="1" applyAlignment="1">
      <alignment horizontal="center" vertical="center" wrapText="1"/>
    </xf>
    <xf numFmtId="0" fontId="21" fillId="10" borderId="43" xfId="0" applyFont="1" applyFill="1" applyBorder="1" applyAlignment="1">
      <alignment horizontal="center" vertical="center" wrapText="1"/>
    </xf>
    <xf numFmtId="0" fontId="21" fillId="10" borderId="33" xfId="0" applyFont="1" applyFill="1" applyBorder="1" applyAlignment="1">
      <alignment horizontal="center" vertical="center"/>
    </xf>
    <xf numFmtId="0" fontId="21" fillId="10" borderId="43" xfId="0" applyFont="1" applyFill="1" applyBorder="1" applyAlignment="1">
      <alignment horizontal="center" vertical="center"/>
    </xf>
    <xf numFmtId="167" fontId="21" fillId="10" borderId="63" xfId="5" applyNumberFormat="1" applyFont="1" applyFill="1" applyBorder="1" applyAlignment="1">
      <alignment horizontal="center" vertical="center"/>
    </xf>
    <xf numFmtId="9" fontId="21" fillId="10" borderId="10" xfId="1" applyFont="1" applyFill="1" applyBorder="1" applyAlignment="1">
      <alignment horizontal="center" vertical="center"/>
    </xf>
    <xf numFmtId="168" fontId="21" fillId="10" borderId="10" xfId="0" applyNumberFormat="1" applyFont="1" applyFill="1" applyBorder="1" applyAlignment="1">
      <alignment horizontal="center" vertical="center"/>
    </xf>
    <xf numFmtId="0" fontId="21" fillId="0" borderId="63" xfId="0" applyFont="1" applyFill="1" applyBorder="1" applyAlignment="1">
      <alignment horizontal="center" vertical="center"/>
    </xf>
    <xf numFmtId="0" fontId="21" fillId="0" borderId="64" xfId="0" applyFont="1" applyFill="1" applyBorder="1" applyAlignment="1">
      <alignment horizontal="center" vertical="center"/>
    </xf>
    <xf numFmtId="3" fontId="21" fillId="0" borderId="33" xfId="0" applyNumberFormat="1" applyFont="1" applyFill="1" applyBorder="1" applyAlignment="1">
      <alignment horizontal="center" vertical="center"/>
    </xf>
    <xf numFmtId="167" fontId="21" fillId="0" borderId="63" xfId="5" applyNumberFormat="1" applyFont="1" applyFill="1" applyBorder="1" applyAlignment="1">
      <alignment horizontal="center" vertical="center"/>
    </xf>
    <xf numFmtId="9" fontId="21" fillId="0" borderId="10" xfId="1" applyFont="1" applyFill="1" applyBorder="1" applyAlignment="1">
      <alignment horizontal="center" vertical="center"/>
    </xf>
    <xf numFmtId="168" fontId="21" fillId="0" borderId="10" xfId="0" applyNumberFormat="1" applyFont="1" applyFill="1" applyBorder="1" applyAlignment="1">
      <alignment horizontal="center" vertical="center"/>
    </xf>
    <xf numFmtId="0" fontId="7" fillId="2" borderId="19" xfId="0" applyFont="1" applyFill="1" applyBorder="1" applyAlignment="1">
      <alignment horizontal="center" vertical="center" wrapText="1"/>
    </xf>
    <xf numFmtId="0" fontId="7" fillId="2" borderId="37" xfId="0" applyFont="1" applyFill="1" applyBorder="1" applyAlignment="1">
      <alignment horizontal="center" vertical="center" wrapText="1"/>
    </xf>
    <xf numFmtId="10" fontId="5" fillId="3" borderId="7" xfId="1" applyNumberFormat="1" applyFont="1" applyFill="1" applyBorder="1" applyAlignment="1">
      <alignment horizontal="center"/>
    </xf>
    <xf numFmtId="167" fontId="5" fillId="3" borderId="7" xfId="5" applyNumberFormat="1" applyFont="1" applyFill="1" applyBorder="1" applyAlignment="1">
      <alignment horizontal="center"/>
    </xf>
    <xf numFmtId="0" fontId="35" fillId="0" borderId="0" xfId="0" applyFont="1" applyAlignment="1">
      <alignment horizontal="center" vertical="center" wrapText="1"/>
    </xf>
    <xf numFmtId="0" fontId="36" fillId="0" borderId="0" xfId="0" applyFont="1" applyAlignment="1">
      <alignment horizontal="center" vertical="center" wrapText="1"/>
    </xf>
    <xf numFmtId="0" fontId="37" fillId="0" borderId="0" xfId="0" applyFont="1" applyAlignment="1">
      <alignment horizontal="center" vertical="center" wrapText="1"/>
    </xf>
    <xf numFmtId="0" fontId="22" fillId="2" borderId="85" xfId="0" applyFont="1" applyFill="1" applyBorder="1" applyAlignment="1">
      <alignment horizontal="center" vertical="center"/>
    </xf>
    <xf numFmtId="3" fontId="22" fillId="2" borderId="85" xfId="0" applyNumberFormat="1" applyFont="1" applyFill="1" applyBorder="1" applyAlignment="1">
      <alignment horizontal="center" vertical="center"/>
    </xf>
    <xf numFmtId="3" fontId="7" fillId="2" borderId="86" xfId="0" applyNumberFormat="1" applyFont="1" applyFill="1" applyBorder="1" applyAlignment="1">
      <alignment horizontal="center" vertical="center"/>
    </xf>
    <xf numFmtId="4" fontId="7" fillId="2" borderId="56" xfId="0" applyNumberFormat="1" applyFont="1" applyFill="1" applyBorder="1" applyAlignment="1">
      <alignment horizontal="center" vertical="center"/>
    </xf>
    <xf numFmtId="44" fontId="10" fillId="0" borderId="0" xfId="5" applyFont="1"/>
    <xf numFmtId="4" fontId="0" fillId="0" borderId="0" xfId="0" applyNumberFormat="1"/>
    <xf numFmtId="0" fontId="36" fillId="0" borderId="0" xfId="0" applyFont="1" applyFill="1" applyAlignment="1">
      <alignment horizontal="center" vertical="center" wrapText="1"/>
    </xf>
    <xf numFmtId="0" fontId="35" fillId="0" borderId="87" xfId="0" applyFont="1" applyBorder="1" applyAlignment="1">
      <alignment horizontal="center" vertical="center" wrapText="1"/>
    </xf>
    <xf numFmtId="0" fontId="21" fillId="0" borderId="89" xfId="0" applyFont="1" applyBorder="1" applyAlignment="1">
      <alignment horizontal="center" vertical="center"/>
    </xf>
    <xf numFmtId="0" fontId="21" fillId="0" borderId="90" xfId="0" applyFont="1" applyBorder="1" applyAlignment="1">
      <alignment horizontal="center" vertical="center" wrapText="1"/>
    </xf>
    <xf numFmtId="0" fontId="21" fillId="0" borderId="90" xfId="0" applyFont="1" applyBorder="1" applyAlignment="1">
      <alignment horizontal="center" vertical="center"/>
    </xf>
    <xf numFmtId="0" fontId="21" fillId="5" borderId="90" xfId="0" applyFont="1" applyFill="1" applyBorder="1" applyAlignment="1">
      <alignment horizontal="center" vertical="center"/>
    </xf>
    <xf numFmtId="3" fontId="21" fillId="0" borderId="90" xfId="0" applyNumberFormat="1" applyFont="1" applyBorder="1" applyAlignment="1">
      <alignment horizontal="center" vertical="center"/>
    </xf>
    <xf numFmtId="167" fontId="21" fillId="0" borderId="90" xfId="5" applyNumberFormat="1" applyFont="1" applyBorder="1" applyAlignment="1">
      <alignment horizontal="center" vertical="center"/>
    </xf>
    <xf numFmtId="9" fontId="21" fillId="0" borderId="90" xfId="1" applyFont="1" applyBorder="1" applyAlignment="1">
      <alignment horizontal="center" vertical="center"/>
    </xf>
    <xf numFmtId="168" fontId="21" fillId="0" borderId="90" xfId="0" applyNumberFormat="1" applyFont="1" applyBorder="1" applyAlignment="1">
      <alignment horizontal="center" vertical="center"/>
    </xf>
    <xf numFmtId="168" fontId="21" fillId="0" borderId="91" xfId="0" applyNumberFormat="1" applyFont="1" applyBorder="1" applyAlignment="1">
      <alignment horizontal="center" vertical="center"/>
    </xf>
    <xf numFmtId="0" fontId="21" fillId="0" borderId="92" xfId="0" applyFont="1" applyBorder="1" applyAlignment="1">
      <alignment horizontal="center" vertical="center"/>
    </xf>
    <xf numFmtId="0" fontId="21" fillId="0" borderId="93" xfId="0" applyFont="1" applyBorder="1" applyAlignment="1">
      <alignment horizontal="center" vertical="center" wrapText="1"/>
    </xf>
    <xf numFmtId="0" fontId="21" fillId="0" borderId="93" xfId="0" applyFont="1" applyBorder="1" applyAlignment="1">
      <alignment horizontal="center" vertical="center"/>
    </xf>
    <xf numFmtId="0" fontId="21" fillId="5" borderId="93" xfId="0" applyFont="1" applyFill="1" applyBorder="1" applyAlignment="1">
      <alignment horizontal="center" vertical="center"/>
    </xf>
    <xf numFmtId="3" fontId="21" fillId="0" borderId="93" xfId="0" applyNumberFormat="1" applyFont="1" applyBorder="1" applyAlignment="1">
      <alignment horizontal="center" vertical="center"/>
    </xf>
    <xf numFmtId="167" fontId="21" fillId="0" borderId="93" xfId="5" applyNumberFormat="1" applyFont="1" applyBorder="1" applyAlignment="1">
      <alignment horizontal="center" vertical="center"/>
    </xf>
    <xf numFmtId="9" fontId="21" fillId="0" borderId="93" xfId="1" applyFont="1" applyBorder="1" applyAlignment="1">
      <alignment horizontal="center" vertical="center"/>
    </xf>
    <xf numFmtId="168" fontId="21" fillId="0" borderId="93" xfId="0" applyNumberFormat="1" applyFont="1" applyBorder="1" applyAlignment="1">
      <alignment horizontal="center" vertical="center"/>
    </xf>
    <xf numFmtId="168" fontId="21" fillId="0" borderId="94" xfId="0" applyNumberFormat="1" applyFont="1" applyBorder="1" applyAlignment="1">
      <alignment horizontal="center" vertical="center"/>
    </xf>
    <xf numFmtId="0" fontId="21" fillId="0" borderId="97" xfId="0" applyFont="1" applyBorder="1" applyAlignment="1">
      <alignment horizontal="center" vertical="center"/>
    </xf>
    <xf numFmtId="0" fontId="21" fillId="0" borderId="95" xfId="0" applyFont="1" applyBorder="1" applyAlignment="1">
      <alignment horizontal="center" vertical="center" wrapText="1"/>
    </xf>
    <xf numFmtId="0" fontId="21" fillId="0" borderId="95" xfId="0" applyFont="1" applyBorder="1" applyAlignment="1">
      <alignment horizontal="center" vertical="center"/>
    </xf>
    <xf numFmtId="0" fontId="21" fillId="5" borderId="95" xfId="0" applyFont="1" applyFill="1" applyBorder="1" applyAlignment="1">
      <alignment horizontal="center" vertical="center"/>
    </xf>
    <xf numFmtId="3" fontId="21" fillId="0" borderId="95" xfId="0" applyNumberFormat="1" applyFont="1" applyBorder="1" applyAlignment="1">
      <alignment horizontal="center" vertical="center"/>
    </xf>
    <xf numFmtId="167" fontId="21" fillId="0" borderId="95" xfId="5" applyNumberFormat="1" applyFont="1" applyBorder="1" applyAlignment="1">
      <alignment horizontal="center" vertical="center"/>
    </xf>
    <xf numFmtId="9" fontId="21" fillId="0" borderId="95" xfId="1" applyFont="1" applyBorder="1" applyAlignment="1">
      <alignment horizontal="center" vertical="center"/>
    </xf>
    <xf numFmtId="168" fontId="21" fillId="0" borderId="95" xfId="0" applyNumberFormat="1" applyFont="1" applyBorder="1" applyAlignment="1">
      <alignment horizontal="center" vertical="center"/>
    </xf>
    <xf numFmtId="168" fontId="21" fillId="0" borderId="98" xfId="0" applyNumberFormat="1" applyFont="1" applyBorder="1" applyAlignment="1">
      <alignment horizontal="center" vertical="center"/>
    </xf>
    <xf numFmtId="44" fontId="0" fillId="0" borderId="0" xfId="5" applyFont="1"/>
    <xf numFmtId="0" fontId="21" fillId="0" borderId="3" xfId="0" applyFont="1" applyBorder="1" applyAlignment="1">
      <alignment horizontal="center" vertical="center"/>
    </xf>
    <xf numFmtId="0" fontId="21" fillId="0" borderId="3" xfId="0" applyFont="1" applyBorder="1" applyAlignment="1">
      <alignment horizontal="center" vertical="center" wrapText="1"/>
    </xf>
    <xf numFmtId="0" fontId="21" fillId="5" borderId="3" xfId="0" applyFont="1" applyFill="1" applyBorder="1" applyAlignment="1">
      <alignment horizontal="center" vertical="center"/>
    </xf>
    <xf numFmtId="3" fontId="21" fillId="0" borderId="3" xfId="0" applyNumberFormat="1" applyFont="1" applyBorder="1" applyAlignment="1">
      <alignment horizontal="center" vertical="center"/>
    </xf>
    <xf numFmtId="0" fontId="21" fillId="0" borderId="3" xfId="0" applyFont="1" applyFill="1" applyBorder="1" applyAlignment="1">
      <alignment horizontal="center" vertical="center" wrapText="1"/>
    </xf>
    <xf numFmtId="47" fontId="21" fillId="0" borderId="3" xfId="0" applyNumberFormat="1" applyFont="1" applyBorder="1" applyAlignment="1">
      <alignment horizontal="center" vertical="center"/>
    </xf>
    <xf numFmtId="44" fontId="0" fillId="0" borderId="0" xfId="0" applyNumberFormat="1"/>
    <xf numFmtId="172" fontId="0" fillId="0" borderId="0" xfId="0" applyNumberFormat="1"/>
    <xf numFmtId="0" fontId="21" fillId="0" borderId="103" xfId="0" applyFont="1" applyBorder="1" applyAlignment="1">
      <alignment horizontal="center" vertical="center"/>
    </xf>
    <xf numFmtId="0" fontId="21" fillId="0" borderId="108" xfId="0" applyFont="1" applyBorder="1" applyAlignment="1">
      <alignment horizontal="center" vertical="center"/>
    </xf>
    <xf numFmtId="0" fontId="21" fillId="0" borderId="109" xfId="0" applyFont="1" applyBorder="1" applyAlignment="1">
      <alignment horizontal="center" vertical="center" wrapText="1"/>
    </xf>
    <xf numFmtId="0" fontId="21" fillId="0" borderId="109" xfId="0" applyFont="1" applyBorder="1" applyAlignment="1">
      <alignment horizontal="center" vertical="center"/>
    </xf>
    <xf numFmtId="0" fontId="21" fillId="5" borderId="109" xfId="0" applyFont="1" applyFill="1" applyBorder="1" applyAlignment="1">
      <alignment horizontal="center" vertical="center"/>
    </xf>
    <xf numFmtId="3" fontId="21" fillId="0" borderId="109" xfId="0" applyNumberFormat="1" applyFont="1" applyBorder="1" applyAlignment="1">
      <alignment horizontal="center" vertical="center"/>
    </xf>
    <xf numFmtId="167" fontId="0" fillId="0" borderId="0" xfId="0" applyNumberFormat="1"/>
    <xf numFmtId="167" fontId="23" fillId="0" borderId="0" xfId="0" applyNumberFormat="1" applyFont="1"/>
    <xf numFmtId="3" fontId="21" fillId="0" borderId="84" xfId="0" applyNumberFormat="1" applyFont="1" applyBorder="1" applyAlignment="1">
      <alignment horizontal="center" vertical="center"/>
    </xf>
    <xf numFmtId="168" fontId="21" fillId="0" borderId="84" xfId="0" applyNumberFormat="1" applyFont="1" applyBorder="1" applyAlignment="1">
      <alignment horizontal="center" vertical="center"/>
    </xf>
    <xf numFmtId="9" fontId="21" fillId="0" borderId="84" xfId="1" applyFont="1" applyBorder="1" applyAlignment="1">
      <alignment horizontal="center" vertical="center"/>
    </xf>
    <xf numFmtId="167" fontId="21" fillId="0" borderId="84" xfId="5" applyNumberFormat="1" applyFont="1" applyBorder="1" applyAlignment="1">
      <alignment horizontal="center" vertical="center"/>
    </xf>
    <xf numFmtId="168" fontId="21" fillId="0" borderId="68" xfId="0" applyNumberFormat="1" applyFont="1" applyBorder="1" applyAlignment="1">
      <alignment horizontal="center" vertical="center"/>
    </xf>
    <xf numFmtId="0" fontId="21" fillId="0" borderId="95" xfId="0" applyFont="1" applyBorder="1" applyAlignment="1">
      <alignment horizontal="center" vertical="center"/>
    </xf>
    <xf numFmtId="0" fontId="21" fillId="0" borderId="84" xfId="0" applyFont="1" applyBorder="1" applyAlignment="1">
      <alignment horizontal="center" vertical="center"/>
    </xf>
    <xf numFmtId="0" fontId="21" fillId="0" borderId="96" xfId="0" applyFont="1" applyBorder="1" applyAlignment="1">
      <alignment horizontal="center" vertical="center"/>
    </xf>
    <xf numFmtId="0" fontId="7" fillId="2" borderId="19" xfId="0" applyFont="1" applyFill="1" applyBorder="1" applyAlignment="1">
      <alignment horizontal="center" vertical="center" wrapText="1"/>
    </xf>
    <xf numFmtId="0" fontId="7" fillId="2" borderId="37" xfId="0" applyFont="1" applyFill="1" applyBorder="1" applyAlignment="1">
      <alignment horizontal="center" vertical="center" wrapText="1"/>
    </xf>
    <xf numFmtId="167" fontId="0" fillId="0" borderId="0" xfId="0" applyNumberFormat="1" applyAlignment="1">
      <alignment horizontal="center"/>
    </xf>
    <xf numFmtId="0" fontId="21" fillId="0" borderId="95" xfId="0" applyFont="1" applyBorder="1" applyAlignment="1">
      <alignment horizontal="center" vertical="center" wrapText="1"/>
    </xf>
    <xf numFmtId="168" fontId="21" fillId="0" borderId="95" xfId="0" applyNumberFormat="1" applyFont="1" applyBorder="1" applyAlignment="1">
      <alignment horizontal="center" vertical="center"/>
    </xf>
    <xf numFmtId="167" fontId="21" fillId="0" borderId="95" xfId="5" applyNumberFormat="1" applyFont="1" applyBorder="1" applyAlignment="1">
      <alignment horizontal="center" vertical="center"/>
    </xf>
    <xf numFmtId="3" fontId="21" fillId="0" borderId="95" xfId="0" applyNumberFormat="1" applyFont="1" applyBorder="1" applyAlignment="1">
      <alignment horizontal="center" vertical="center"/>
    </xf>
    <xf numFmtId="9" fontId="21" fillId="0" borderId="95" xfId="1" applyFont="1" applyBorder="1" applyAlignment="1">
      <alignment horizontal="center" vertical="center"/>
    </xf>
    <xf numFmtId="0" fontId="21" fillId="0" borderId="95" xfId="0" applyFont="1" applyBorder="1" applyAlignment="1">
      <alignment horizontal="center" vertical="center"/>
    </xf>
    <xf numFmtId="168" fontId="21" fillId="0" borderId="98" xfId="0" applyNumberFormat="1" applyFont="1" applyBorder="1" applyAlignment="1">
      <alignment horizontal="center" vertical="center"/>
    </xf>
    <xf numFmtId="0" fontId="21" fillId="0" borderId="97" xfId="0" applyFont="1" applyBorder="1" applyAlignment="1">
      <alignment horizontal="center" vertical="center"/>
    </xf>
    <xf numFmtId="0" fontId="21" fillId="5" borderId="96" xfId="0" applyFont="1" applyFill="1" applyBorder="1" applyAlignment="1">
      <alignment horizontal="center" vertical="center"/>
    </xf>
    <xf numFmtId="173" fontId="0" fillId="0" borderId="0" xfId="0" applyNumberFormat="1"/>
    <xf numFmtId="168" fontId="0" fillId="0" borderId="0" xfId="0" applyNumberFormat="1"/>
    <xf numFmtId="0" fontId="41" fillId="0" borderId="0" xfId="0" applyFont="1" applyAlignment="1">
      <alignment horizontal="center" vertical="center" wrapText="1"/>
    </xf>
    <xf numFmtId="0" fontId="0" fillId="0" borderId="0" xfId="0" applyAlignment="1">
      <alignment horizontal="center" vertical="center" wrapText="1"/>
    </xf>
    <xf numFmtId="0" fontId="42" fillId="0" borderId="0" xfId="0" applyFont="1" applyAlignment="1">
      <alignment horizontal="center" vertical="center" wrapText="1"/>
    </xf>
    <xf numFmtId="0" fontId="43" fillId="2" borderId="1" xfId="0" applyFont="1" applyFill="1" applyBorder="1" applyAlignment="1">
      <alignment horizontal="center" vertical="center" wrapText="1"/>
    </xf>
    <xf numFmtId="0" fontId="44" fillId="0" borderId="0" xfId="0" applyFont="1" applyAlignment="1">
      <alignment horizontal="center" vertical="center" wrapText="1"/>
    </xf>
    <xf numFmtId="0" fontId="44" fillId="0" borderId="115" xfId="0" applyFont="1" applyBorder="1" applyAlignment="1">
      <alignment horizontal="center" vertical="center" wrapText="1"/>
    </xf>
    <xf numFmtId="0" fontId="0" fillId="0" borderId="118" xfId="0" applyBorder="1" applyAlignment="1">
      <alignment horizontal="center" vertical="center" wrapText="1"/>
    </xf>
    <xf numFmtId="0" fontId="2" fillId="2" borderId="115" xfId="0" applyFont="1" applyFill="1" applyBorder="1" applyAlignment="1">
      <alignment horizontal="center" vertical="center" wrapText="1"/>
    </xf>
    <xf numFmtId="0" fontId="0" fillId="0" borderId="119" xfId="0" applyBorder="1" applyAlignment="1">
      <alignment horizontal="center" vertical="center" wrapText="1"/>
    </xf>
    <xf numFmtId="0" fontId="31" fillId="12" borderId="120" xfId="0" applyFont="1" applyFill="1" applyBorder="1" applyAlignment="1">
      <alignment horizontal="center" vertical="center" wrapText="1"/>
    </xf>
    <xf numFmtId="0" fontId="31" fillId="12" borderId="0" xfId="0" applyFont="1" applyFill="1" applyAlignment="1">
      <alignment horizontal="center" vertical="center" wrapText="1"/>
    </xf>
    <xf numFmtId="0" fontId="0" fillId="0" borderId="120" xfId="0" applyBorder="1" applyAlignment="1">
      <alignment horizontal="center" vertical="center" wrapText="1"/>
    </xf>
    <xf numFmtId="0" fontId="0" fillId="0" borderId="121" xfId="0" applyBorder="1" applyAlignment="1">
      <alignment horizontal="center" vertical="center" wrapText="1"/>
    </xf>
    <xf numFmtId="0" fontId="0" fillId="0" borderId="122" xfId="0" applyBorder="1" applyAlignment="1">
      <alignment horizontal="center" vertical="center" wrapText="1"/>
    </xf>
    <xf numFmtId="0" fontId="0" fillId="0" borderId="123" xfId="0" applyBorder="1" applyAlignment="1">
      <alignment horizontal="center" vertical="center" wrapText="1"/>
    </xf>
    <xf numFmtId="0" fontId="0" fillId="0" borderId="115" xfId="0" applyBorder="1" applyAlignment="1">
      <alignment horizontal="center" vertical="center" wrapText="1"/>
    </xf>
    <xf numFmtId="0" fontId="0" fillId="0" borderId="125" xfId="0" applyBorder="1" applyAlignment="1">
      <alignment horizontal="center" vertical="center" wrapText="1"/>
    </xf>
    <xf numFmtId="0" fontId="21" fillId="0" borderId="131" xfId="0" applyFont="1" applyBorder="1" applyAlignment="1">
      <alignment horizontal="center" vertical="center"/>
    </xf>
    <xf numFmtId="0" fontId="21" fillId="0" borderId="31" xfId="0" applyFont="1" applyBorder="1" applyAlignment="1">
      <alignment horizontal="center" vertical="center" wrapText="1"/>
    </xf>
    <xf numFmtId="0" fontId="21" fillId="0" borderId="136" xfId="0" applyFont="1" applyBorder="1" applyAlignment="1">
      <alignment horizontal="center" vertical="center" wrapText="1"/>
    </xf>
    <xf numFmtId="3" fontId="21" fillId="0" borderId="31" xfId="0" applyNumberFormat="1" applyFont="1" applyFill="1" applyBorder="1" applyAlignment="1">
      <alignment horizontal="center" vertical="center"/>
    </xf>
    <xf numFmtId="167" fontId="21" fillId="0" borderId="31" xfId="5" applyNumberFormat="1" applyFont="1" applyFill="1" applyBorder="1" applyAlignment="1">
      <alignment horizontal="center" vertical="center"/>
    </xf>
    <xf numFmtId="9" fontId="21" fillId="0" borderId="28" xfId="1" applyFont="1" applyFill="1" applyBorder="1" applyAlignment="1">
      <alignment horizontal="center" vertical="center"/>
    </xf>
    <xf numFmtId="168" fontId="21" fillId="0" borderId="31" xfId="0" applyNumberFormat="1" applyFont="1" applyFill="1" applyBorder="1" applyAlignment="1">
      <alignment horizontal="center" vertical="center"/>
    </xf>
    <xf numFmtId="168" fontId="21" fillId="0" borderId="28" xfId="0" applyNumberFormat="1" applyFont="1" applyFill="1" applyBorder="1" applyAlignment="1">
      <alignment horizontal="center" vertical="center"/>
    </xf>
    <xf numFmtId="0" fontId="21" fillId="0" borderId="28" xfId="0" applyFont="1" applyFill="1" applyBorder="1" applyAlignment="1">
      <alignment vertical="center"/>
    </xf>
    <xf numFmtId="0" fontId="21" fillId="6" borderId="128" xfId="0" applyFont="1" applyFill="1" applyBorder="1" applyAlignment="1">
      <alignment horizontal="center" vertical="center"/>
    </xf>
    <xf numFmtId="0" fontId="21" fillId="6" borderId="3" xfId="0" applyFont="1" applyFill="1" applyBorder="1" applyAlignment="1">
      <alignment horizontal="center" vertical="center"/>
    </xf>
    <xf numFmtId="0" fontId="21" fillId="6" borderId="109" xfId="0" applyFont="1" applyFill="1" applyBorder="1" applyAlignment="1">
      <alignment horizontal="center" vertical="center"/>
    </xf>
    <xf numFmtId="0" fontId="34" fillId="6" borderId="128" xfId="0" applyFont="1" applyFill="1" applyBorder="1" applyAlignment="1">
      <alignment horizontal="center" vertical="center"/>
    </xf>
    <xf numFmtId="0" fontId="34" fillId="6" borderId="3" xfId="0" applyFont="1" applyFill="1" applyBorder="1" applyAlignment="1">
      <alignment horizontal="center" vertical="center"/>
    </xf>
    <xf numFmtId="0" fontId="34" fillId="0" borderId="103" xfId="0" applyFont="1" applyFill="1" applyBorder="1" applyAlignment="1">
      <alignment horizontal="center" vertical="center"/>
    </xf>
    <xf numFmtId="0" fontId="34" fillId="0" borderId="3" xfId="0" applyFont="1" applyFill="1" applyBorder="1" applyAlignment="1">
      <alignment horizontal="center" vertical="center"/>
    </xf>
    <xf numFmtId="0" fontId="34" fillId="6" borderId="109" xfId="0" applyFont="1" applyFill="1" applyBorder="1" applyAlignment="1">
      <alignment horizontal="center" vertical="center"/>
    </xf>
    <xf numFmtId="0" fontId="23" fillId="0" borderId="0" xfId="0" applyFont="1"/>
    <xf numFmtId="167" fontId="33" fillId="0" borderId="0" xfId="5" applyNumberFormat="1" applyFont="1" applyAlignment="1">
      <alignment horizontal="center"/>
    </xf>
    <xf numFmtId="0" fontId="7" fillId="2" borderId="19"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21" fillId="0" borderId="28"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28" xfId="0" applyFont="1" applyFill="1" applyBorder="1" applyAlignment="1">
      <alignment horizontal="center" vertical="center" wrapText="1"/>
    </xf>
    <xf numFmtId="44" fontId="45" fillId="0" borderId="2" xfId="0" applyNumberFormat="1" applyFont="1" applyBorder="1" applyAlignment="1">
      <alignment horizontal="center" vertical="center"/>
    </xf>
    <xf numFmtId="0" fontId="21" fillId="0" borderId="28"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135" xfId="0" applyFont="1" applyFill="1" applyBorder="1" applyAlignment="1">
      <alignment horizontal="center" vertical="center"/>
    </xf>
    <xf numFmtId="0" fontId="21" fillId="0" borderId="133" xfId="0" applyFont="1" applyFill="1" applyBorder="1" applyAlignment="1">
      <alignment horizontal="center" vertical="center"/>
    </xf>
    <xf numFmtId="0" fontId="21" fillId="0" borderId="128" xfId="0" applyFont="1" applyFill="1" applyBorder="1" applyAlignment="1">
      <alignment horizontal="center" vertical="center"/>
    </xf>
    <xf numFmtId="0" fontId="21" fillId="0" borderId="129" xfId="0" applyFont="1" applyFill="1" applyBorder="1" applyAlignment="1">
      <alignment horizontal="center" vertical="center"/>
    </xf>
    <xf numFmtId="3" fontId="21" fillId="0" borderId="135" xfId="0" applyNumberFormat="1" applyFont="1" applyFill="1" applyBorder="1" applyAlignment="1">
      <alignment horizontal="center" vertical="center"/>
    </xf>
    <xf numFmtId="167" fontId="21" fillId="0" borderId="135" xfId="5" applyNumberFormat="1" applyFont="1" applyFill="1" applyBorder="1" applyAlignment="1">
      <alignment horizontal="center" vertical="center"/>
    </xf>
    <xf numFmtId="9" fontId="21" fillId="0" borderId="133" xfId="1" applyFont="1" applyFill="1" applyBorder="1" applyAlignment="1">
      <alignment horizontal="center" vertical="center"/>
    </xf>
    <xf numFmtId="168" fontId="21" fillId="0" borderId="135" xfId="0" applyNumberFormat="1" applyFont="1" applyFill="1" applyBorder="1" applyAlignment="1">
      <alignment horizontal="center" vertical="center"/>
    </xf>
    <xf numFmtId="168" fontId="21" fillId="0" borderId="133" xfId="0" applyNumberFormat="1" applyFont="1" applyFill="1" applyBorder="1" applyAlignment="1">
      <alignment horizontal="center" vertical="center"/>
    </xf>
    <xf numFmtId="0" fontId="21" fillId="0" borderId="126" xfId="0" applyFont="1" applyFill="1" applyBorder="1" applyAlignment="1">
      <alignment horizontal="center" vertical="center"/>
    </xf>
    <xf numFmtId="3" fontId="21" fillId="0" borderId="31" xfId="0" applyNumberFormat="1" applyFont="1" applyFill="1" applyBorder="1" applyAlignment="1">
      <alignment horizontal="center" vertical="center"/>
    </xf>
    <xf numFmtId="167" fontId="21" fillId="0" borderId="31" xfId="5" applyNumberFormat="1" applyFont="1" applyFill="1" applyBorder="1" applyAlignment="1">
      <alignment horizontal="center" vertical="center"/>
    </xf>
    <xf numFmtId="9" fontId="21" fillId="0" borderId="28" xfId="1" applyFont="1" applyFill="1" applyBorder="1" applyAlignment="1">
      <alignment horizontal="center" vertical="center"/>
    </xf>
    <xf numFmtId="168" fontId="21" fillId="0" borderId="31" xfId="0" applyNumberFormat="1" applyFont="1" applyFill="1" applyBorder="1" applyAlignment="1">
      <alignment horizontal="center" vertical="center"/>
    </xf>
    <xf numFmtId="168" fontId="21" fillId="0" borderId="28" xfId="0" applyNumberFormat="1" applyFont="1" applyFill="1" applyBorder="1" applyAlignment="1">
      <alignment horizontal="center" vertical="center"/>
    </xf>
    <xf numFmtId="47" fontId="21" fillId="0" borderId="31" xfId="0" applyNumberFormat="1" applyFont="1" applyFill="1" applyBorder="1" applyAlignment="1">
      <alignment horizontal="center" vertical="center"/>
    </xf>
    <xf numFmtId="0" fontId="21" fillId="0" borderId="136" xfId="0" applyFont="1" applyFill="1" applyBorder="1" applyAlignment="1">
      <alignment horizontal="center" vertical="center"/>
    </xf>
    <xf numFmtId="0" fontId="34" fillId="0" borderId="108" xfId="0" applyFont="1" applyFill="1" applyBorder="1" applyAlignment="1">
      <alignment horizontal="center" vertical="center"/>
    </xf>
    <xf numFmtId="0" fontId="34" fillId="0" borderId="109" xfId="0" applyFont="1" applyFill="1" applyBorder="1" applyAlignment="1">
      <alignment horizontal="center" vertical="center"/>
    </xf>
    <xf numFmtId="0" fontId="21" fillId="0" borderId="109" xfId="0" applyFont="1" applyFill="1" applyBorder="1" applyAlignment="1">
      <alignment horizontal="center" vertical="center"/>
    </xf>
    <xf numFmtId="3" fontId="21" fillId="0" borderId="136" xfId="0" applyNumberFormat="1" applyFont="1" applyFill="1" applyBorder="1" applyAlignment="1">
      <alignment horizontal="center" vertical="center"/>
    </xf>
    <xf numFmtId="3" fontId="0" fillId="0" borderId="0" xfId="0" applyNumberFormat="1"/>
    <xf numFmtId="0" fontId="21" fillId="0" borderId="31"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28" xfId="0" applyFont="1" applyFill="1" applyBorder="1" applyAlignment="1">
      <alignment horizontal="center" vertical="center" wrapText="1"/>
    </xf>
    <xf numFmtId="168" fontId="21" fillId="0" borderId="31" xfId="0" applyNumberFormat="1" applyFont="1" applyFill="1" applyBorder="1" applyAlignment="1">
      <alignment horizontal="center" vertical="center"/>
    </xf>
    <xf numFmtId="167" fontId="21" fillId="0" borderId="31" xfId="5" applyNumberFormat="1" applyFont="1" applyFill="1" applyBorder="1" applyAlignment="1">
      <alignment horizontal="center" vertical="center"/>
    </xf>
    <xf numFmtId="9" fontId="21" fillId="0" borderId="28" xfId="1" applyFont="1" applyFill="1" applyBorder="1" applyAlignment="1">
      <alignment horizontal="center" vertical="center"/>
    </xf>
    <xf numFmtId="168" fontId="21" fillId="0" borderId="28" xfId="0" applyNumberFormat="1" applyFont="1" applyFill="1" applyBorder="1" applyAlignment="1">
      <alignment horizontal="center" vertical="center"/>
    </xf>
    <xf numFmtId="3" fontId="21" fillId="0" borderId="31" xfId="0" applyNumberFormat="1" applyFont="1" applyFill="1" applyBorder="1" applyAlignment="1">
      <alignment horizontal="center" vertical="center"/>
    </xf>
    <xf numFmtId="168" fontId="21" fillId="0" borderId="31" xfId="0" applyNumberFormat="1" applyFont="1" applyFill="1" applyBorder="1" applyAlignment="1">
      <alignment horizontal="center" vertical="center"/>
    </xf>
    <xf numFmtId="168" fontId="21" fillId="0" borderId="28" xfId="0" applyNumberFormat="1" applyFont="1" applyFill="1" applyBorder="1" applyAlignment="1">
      <alignment horizontal="center" vertical="center"/>
    </xf>
    <xf numFmtId="167" fontId="19" fillId="0" borderId="0" xfId="5" applyNumberFormat="1" applyFont="1" applyAlignment="1">
      <alignment horizontal="center"/>
    </xf>
    <xf numFmtId="0" fontId="21" fillId="0" borderId="126" xfId="0" applyFont="1" applyBorder="1" applyAlignment="1">
      <alignment horizontal="center" vertical="center"/>
    </xf>
    <xf numFmtId="44" fontId="10" fillId="0" borderId="0" xfId="5" applyFont="1" applyFill="1"/>
    <xf numFmtId="4" fontId="0" fillId="0" borderId="0" xfId="0" applyNumberFormat="1" applyFont="1" applyFill="1"/>
    <xf numFmtId="0" fontId="21" fillId="0" borderId="28" xfId="0" applyFont="1" applyFill="1" applyBorder="1" applyAlignment="1">
      <alignment horizontal="center" vertical="center" wrapText="1"/>
    </xf>
    <xf numFmtId="0" fontId="21" fillId="0" borderId="134" xfId="0" applyFont="1" applyFill="1" applyBorder="1" applyAlignment="1">
      <alignment horizontal="center" vertical="center" wrapText="1"/>
    </xf>
    <xf numFmtId="0" fontId="21" fillId="0" borderId="3" xfId="0" applyFont="1" applyFill="1" applyBorder="1" applyAlignment="1">
      <alignment horizontal="center" vertical="center"/>
    </xf>
    <xf numFmtId="0" fontId="21" fillId="0" borderId="31" xfId="0" applyFont="1" applyBorder="1" applyAlignment="1">
      <alignment horizontal="center" vertical="center" wrapText="1"/>
    </xf>
    <xf numFmtId="0" fontId="21" fillId="0" borderId="31"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28" xfId="0" applyFont="1" applyFill="1" applyBorder="1" applyAlignment="1">
      <alignment horizontal="center" vertical="center" wrapText="1"/>
    </xf>
    <xf numFmtId="0" fontId="21" fillId="0" borderId="134" xfId="0" applyFont="1" applyFill="1" applyBorder="1" applyAlignment="1">
      <alignment horizontal="center" vertical="center" wrapText="1"/>
    </xf>
    <xf numFmtId="0" fontId="21" fillId="0" borderId="133" xfId="0" applyFont="1" applyFill="1" applyBorder="1" applyAlignment="1">
      <alignment horizontal="center" vertical="center" wrapText="1"/>
    </xf>
    <xf numFmtId="0" fontId="21" fillId="0" borderId="28" xfId="0" applyFont="1" applyFill="1" applyBorder="1" applyAlignment="1">
      <alignment horizontal="center" vertical="center"/>
    </xf>
    <xf numFmtId="168" fontId="21" fillId="0" borderId="137" xfId="0" applyNumberFormat="1" applyFont="1" applyFill="1" applyBorder="1" applyAlignment="1">
      <alignment horizontal="center" vertical="center"/>
    </xf>
    <xf numFmtId="0" fontId="21" fillId="0" borderId="31" xfId="0" applyFont="1" applyFill="1" applyBorder="1" applyAlignment="1">
      <alignment horizontal="center" vertical="center"/>
    </xf>
    <xf numFmtId="0" fontId="21" fillId="0" borderId="28" xfId="0" applyFont="1" applyFill="1" applyBorder="1" applyAlignment="1">
      <alignment horizontal="center" vertical="center" wrapText="1"/>
    </xf>
    <xf numFmtId="168" fontId="21" fillId="0" borderId="31" xfId="0" applyNumberFormat="1" applyFont="1" applyFill="1" applyBorder="1" applyAlignment="1">
      <alignment horizontal="center" vertical="center"/>
    </xf>
    <xf numFmtId="0" fontId="21" fillId="0" borderId="31" xfId="0" applyFont="1" applyBorder="1" applyAlignment="1">
      <alignment horizontal="center" vertical="center" wrapText="1"/>
    </xf>
    <xf numFmtId="0" fontId="21" fillId="0" borderId="136" xfId="0" applyFont="1" applyFill="1" applyBorder="1" applyAlignment="1">
      <alignment horizontal="center" vertical="center"/>
    </xf>
    <xf numFmtId="167" fontId="21" fillId="0" borderId="31" xfId="5" applyNumberFormat="1" applyFont="1" applyFill="1" applyBorder="1" applyAlignment="1">
      <alignment horizontal="center" vertical="center"/>
    </xf>
    <xf numFmtId="9" fontId="21" fillId="0" borderId="28" xfId="1" applyFont="1" applyFill="1" applyBorder="1" applyAlignment="1">
      <alignment horizontal="center" vertical="center"/>
    </xf>
    <xf numFmtId="0" fontId="21" fillId="0" borderId="134" xfId="0" applyFont="1" applyFill="1" applyBorder="1" applyAlignment="1">
      <alignment horizontal="center" vertical="center" wrapText="1"/>
    </xf>
    <xf numFmtId="3" fontId="21" fillId="0" borderId="31" xfId="0" applyNumberFormat="1" applyFont="1" applyFill="1" applyBorder="1" applyAlignment="1">
      <alignment horizontal="center" vertical="center"/>
    </xf>
    <xf numFmtId="0" fontId="18" fillId="0" borderId="0" xfId="0" applyFont="1" applyAlignment="1">
      <alignment vertical="center"/>
    </xf>
    <xf numFmtId="0" fontId="21" fillId="0" borderId="130" xfId="0" applyFont="1" applyBorder="1" applyAlignment="1">
      <alignment horizontal="center" vertical="center" wrapText="1"/>
    </xf>
    <xf numFmtId="0" fontId="21" fillId="0" borderId="131" xfId="0" applyFont="1" applyBorder="1" applyAlignment="1">
      <alignment horizontal="center" vertical="center" wrapText="1"/>
    </xf>
    <xf numFmtId="0" fontId="21" fillId="0" borderId="132" xfId="0" applyFont="1" applyBorder="1" applyAlignment="1">
      <alignment horizontal="center" vertical="center" wrapText="1"/>
    </xf>
    <xf numFmtId="0" fontId="21" fillId="0" borderId="31" xfId="0" applyFont="1" applyFill="1" applyBorder="1" applyAlignment="1">
      <alignment horizontal="center" vertical="center" wrapText="1"/>
    </xf>
    <xf numFmtId="0" fontId="18" fillId="0" borderId="31" xfId="0" applyFont="1" applyFill="1" applyBorder="1" applyAlignment="1">
      <alignment horizontal="center" vertical="center" wrapText="1"/>
    </xf>
    <xf numFmtId="0" fontId="18" fillId="0" borderId="31" xfId="0" applyFont="1" applyFill="1" applyBorder="1" applyAlignment="1">
      <alignment horizontal="center" wrapText="1"/>
    </xf>
    <xf numFmtId="0" fontId="39" fillId="0" borderId="31" xfId="0" applyFont="1" applyBorder="1" applyAlignment="1">
      <alignment horizontal="center" vertical="center"/>
    </xf>
    <xf numFmtId="0" fontId="40" fillId="0" borderId="31" xfId="0" applyFont="1" applyBorder="1" applyAlignment="1">
      <alignment horizontal="center" vertical="center" wrapText="1"/>
    </xf>
    <xf numFmtId="0" fontId="18" fillId="0" borderId="136" xfId="0" applyFont="1" applyFill="1" applyBorder="1" applyAlignment="1">
      <alignment horizontal="center" vertical="center" wrapText="1"/>
    </xf>
    <xf numFmtId="0" fontId="9" fillId="2" borderId="142" xfId="0" applyFont="1" applyFill="1" applyBorder="1" applyAlignment="1">
      <alignment horizontal="center" vertical="center"/>
    </xf>
    <xf numFmtId="0" fontId="9" fillId="2" borderId="143" xfId="0" applyFont="1" applyFill="1" applyBorder="1" applyAlignment="1">
      <alignment horizontal="center" vertical="center"/>
    </xf>
    <xf numFmtId="0" fontId="9" fillId="2" borderId="144" xfId="0" applyFont="1" applyFill="1" applyBorder="1" applyAlignment="1">
      <alignment horizontal="center" vertical="center"/>
    </xf>
    <xf numFmtId="0" fontId="45" fillId="16" borderId="145" xfId="13" applyFont="1" applyFill="1" applyBorder="1" applyAlignment="1">
      <alignment horizontal="center" vertical="center" wrapText="1"/>
    </xf>
    <xf numFmtId="0" fontId="10" fillId="0" borderId="31" xfId="0" applyFont="1" applyFill="1" applyBorder="1" applyAlignment="1">
      <alignment horizontal="center" vertical="center" wrapText="1"/>
    </xf>
    <xf numFmtId="168" fontId="21" fillId="0" borderId="32" xfId="0" applyNumberFormat="1" applyFont="1" applyFill="1" applyBorder="1" applyAlignment="1">
      <alignment horizontal="center" vertical="center"/>
    </xf>
    <xf numFmtId="0" fontId="21" fillId="0" borderId="131" xfId="0" applyFont="1" applyBorder="1" applyAlignment="1">
      <alignment horizontal="center" vertical="center"/>
    </xf>
    <xf numFmtId="9" fontId="21" fillId="0" borderId="28" xfId="1" applyFont="1" applyFill="1" applyBorder="1" applyAlignment="1">
      <alignment horizontal="center" vertical="center" wrapText="1"/>
    </xf>
    <xf numFmtId="168" fontId="21" fillId="0" borderId="31" xfId="0" applyNumberFormat="1" applyFont="1" applyFill="1" applyBorder="1" applyAlignment="1">
      <alignment horizontal="center" vertical="center" wrapText="1"/>
    </xf>
    <xf numFmtId="167" fontId="21" fillId="0" borderId="31" xfId="5" applyNumberFormat="1" applyFont="1" applyFill="1" applyBorder="1" applyAlignment="1">
      <alignment horizontal="center" vertical="center" wrapText="1"/>
    </xf>
    <xf numFmtId="0" fontId="21" fillId="0" borderId="31"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28" xfId="0" applyFont="1" applyFill="1" applyBorder="1" applyAlignment="1">
      <alignment horizontal="center" vertical="center" wrapText="1"/>
    </xf>
    <xf numFmtId="3" fontId="21" fillId="0" borderId="31" xfId="0" applyNumberFormat="1" applyFont="1" applyFill="1" applyBorder="1" applyAlignment="1">
      <alignment horizontal="center" vertical="center"/>
    </xf>
    <xf numFmtId="0" fontId="21" fillId="0" borderId="137" xfId="0" applyFont="1" applyFill="1" applyBorder="1" applyAlignment="1">
      <alignment horizontal="center" vertical="center"/>
    </xf>
    <xf numFmtId="0" fontId="21" fillId="0" borderId="32" xfId="0" applyFont="1" applyFill="1" applyBorder="1" applyAlignment="1">
      <alignment horizontal="center" vertical="center"/>
    </xf>
    <xf numFmtId="0" fontId="21" fillId="0" borderId="133" xfId="0" applyFont="1" applyFill="1" applyBorder="1" applyAlignment="1">
      <alignment horizontal="center" vertical="center"/>
    </xf>
    <xf numFmtId="0" fontId="21" fillId="0" borderId="135" xfId="0" applyFont="1" applyFill="1" applyBorder="1" applyAlignment="1">
      <alignment horizontal="center" vertical="center"/>
    </xf>
    <xf numFmtId="0" fontId="21" fillId="0" borderId="133" xfId="0" applyFont="1" applyFill="1" applyBorder="1" applyAlignment="1">
      <alignment horizontal="center" vertical="center" wrapText="1"/>
    </xf>
    <xf numFmtId="0" fontId="21" fillId="0" borderId="130" xfId="0" applyFont="1" applyBorder="1" applyAlignment="1">
      <alignment horizontal="center" vertical="center"/>
    </xf>
    <xf numFmtId="168" fontId="21" fillId="0" borderId="32" xfId="0" applyNumberFormat="1" applyFont="1" applyFill="1" applyBorder="1" applyAlignment="1">
      <alignment horizontal="center" vertical="center" wrapText="1"/>
    </xf>
    <xf numFmtId="0" fontId="21" fillId="0" borderId="137" xfId="0" applyFont="1" applyFill="1" applyBorder="1" applyAlignment="1">
      <alignment horizontal="center" vertical="center" wrapText="1"/>
    </xf>
    <xf numFmtId="0" fontId="21" fillId="0" borderId="29" xfId="0" applyFont="1" applyFill="1" applyBorder="1" applyAlignment="1">
      <alignment horizontal="center" vertical="center"/>
    </xf>
    <xf numFmtId="168" fontId="21" fillId="0" borderId="29" xfId="0" applyNumberFormat="1" applyFont="1" applyFill="1" applyBorder="1" applyAlignment="1">
      <alignment horizontal="center" vertical="center"/>
    </xf>
    <xf numFmtId="168" fontId="21" fillId="0" borderId="113" xfId="0" applyNumberFormat="1" applyFont="1" applyFill="1" applyBorder="1" applyAlignment="1">
      <alignment horizontal="center" vertical="center"/>
    </xf>
    <xf numFmtId="3" fontId="21" fillId="0" borderId="137" xfId="0" applyNumberFormat="1" applyFont="1" applyFill="1" applyBorder="1" applyAlignment="1">
      <alignment horizontal="center" vertical="center"/>
    </xf>
    <xf numFmtId="3" fontId="21" fillId="0" borderId="32" xfId="0" applyNumberFormat="1" applyFont="1" applyFill="1" applyBorder="1" applyAlignment="1">
      <alignment horizontal="center" vertical="center"/>
    </xf>
    <xf numFmtId="168" fontId="33" fillId="0" borderId="137" xfId="0" applyNumberFormat="1" applyFont="1" applyFill="1" applyBorder="1" applyAlignment="1">
      <alignment horizontal="center" vertical="center"/>
    </xf>
    <xf numFmtId="0" fontId="21" fillId="0" borderId="31"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136" xfId="0" applyFont="1" applyFill="1" applyBorder="1" applyAlignment="1">
      <alignment horizontal="center" vertical="center"/>
    </xf>
    <xf numFmtId="0" fontId="21" fillId="0" borderId="134" xfId="0" applyFont="1" applyFill="1" applyBorder="1" applyAlignment="1">
      <alignment horizontal="center" vertical="center"/>
    </xf>
    <xf numFmtId="167" fontId="21" fillId="0" borderId="31" xfId="5" applyNumberFormat="1" applyFont="1" applyFill="1" applyBorder="1" applyAlignment="1">
      <alignment horizontal="center" vertical="center"/>
    </xf>
    <xf numFmtId="167" fontId="21" fillId="0" borderId="136" xfId="5" applyNumberFormat="1" applyFont="1" applyFill="1" applyBorder="1" applyAlignment="1">
      <alignment horizontal="center" vertical="center"/>
    </xf>
    <xf numFmtId="9" fontId="21" fillId="0" borderId="28" xfId="1" applyFont="1" applyFill="1" applyBorder="1" applyAlignment="1">
      <alignment horizontal="center" vertical="center"/>
    </xf>
    <xf numFmtId="9" fontId="21" fillId="0" borderId="134" xfId="1" applyFont="1" applyFill="1" applyBorder="1" applyAlignment="1">
      <alignment horizontal="center" vertical="center"/>
    </xf>
    <xf numFmtId="168" fontId="21" fillId="0" borderId="28" xfId="0" applyNumberFormat="1" applyFont="1" applyFill="1" applyBorder="1" applyAlignment="1">
      <alignment horizontal="center" vertical="center"/>
    </xf>
    <xf numFmtId="168" fontId="21" fillId="0" borderId="134" xfId="0" applyNumberFormat="1" applyFont="1" applyFill="1" applyBorder="1" applyAlignment="1">
      <alignment horizontal="center" vertical="center"/>
    </xf>
    <xf numFmtId="168" fontId="21" fillId="0" borderId="31" xfId="0" applyNumberFormat="1" applyFont="1" applyFill="1" applyBorder="1" applyAlignment="1">
      <alignment horizontal="center" vertical="center"/>
    </xf>
    <xf numFmtId="168" fontId="21" fillId="0" borderId="136" xfId="0" applyNumberFormat="1" applyFont="1" applyFill="1" applyBorder="1" applyAlignment="1">
      <alignment horizontal="center" vertical="center"/>
    </xf>
    <xf numFmtId="0" fontId="12" fillId="0" borderId="0" xfId="0" applyFont="1" applyAlignment="1">
      <alignment horizontal="center" vertical="center"/>
    </xf>
    <xf numFmtId="0" fontId="7" fillId="2" borderId="20"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37" xfId="0" applyFont="1" applyFill="1" applyBorder="1" applyAlignment="1">
      <alignment horizontal="center" vertical="center" wrapText="1"/>
    </xf>
    <xf numFmtId="3" fontId="21" fillId="0" borderId="8" xfId="0" applyNumberFormat="1" applyFont="1" applyFill="1" applyBorder="1" applyAlignment="1">
      <alignment horizontal="center" vertical="center"/>
    </xf>
    <xf numFmtId="0" fontId="21" fillId="0" borderId="137" xfId="0" applyFont="1" applyBorder="1" applyAlignment="1">
      <alignment horizontal="center" vertical="center"/>
    </xf>
    <xf numFmtId="0" fontId="21" fillId="0" borderId="31" xfId="0" applyFont="1" applyFill="1" applyBorder="1" applyAlignment="1">
      <alignment vertical="center"/>
    </xf>
    <xf numFmtId="0" fontId="21" fillId="0" borderId="137" xfId="0" applyFont="1" applyFill="1" applyBorder="1" applyAlignment="1">
      <alignment vertical="center"/>
    </xf>
    <xf numFmtId="167" fontId="21" fillId="0" borderId="32" xfId="5" applyNumberFormat="1" applyFont="1" applyFill="1" applyBorder="1" applyAlignment="1">
      <alignment horizontal="center" vertical="center" wrapText="1"/>
    </xf>
    <xf numFmtId="9" fontId="21" fillId="0" borderId="29" xfId="1" applyFont="1" applyFill="1" applyBorder="1" applyAlignment="1">
      <alignment horizontal="center" vertical="center" wrapText="1"/>
    </xf>
    <xf numFmtId="0" fontId="34" fillId="0" borderId="105" xfId="0" applyFont="1" applyFill="1" applyBorder="1" applyAlignment="1">
      <alignment horizontal="center" vertical="center"/>
    </xf>
    <xf numFmtId="0" fontId="34" fillId="6" borderId="101" xfId="0" applyFont="1" applyFill="1" applyBorder="1" applyAlignment="1">
      <alignment horizontal="center" vertical="center"/>
    </xf>
    <xf numFmtId="0" fontId="34" fillId="0" borderId="101" xfId="0" applyFont="1" applyFill="1" applyBorder="1" applyAlignment="1">
      <alignment horizontal="center" vertical="center"/>
    </xf>
    <xf numFmtId="0" fontId="21" fillId="0" borderId="101" xfId="0" applyFont="1" applyFill="1" applyBorder="1" applyAlignment="1">
      <alignment horizontal="center" vertical="center"/>
    </xf>
    <xf numFmtId="0" fontId="21" fillId="6" borderId="101" xfId="0" applyFont="1" applyFill="1" applyBorder="1" applyAlignment="1">
      <alignment horizontal="center" vertical="center"/>
    </xf>
    <xf numFmtId="0" fontId="21" fillId="0" borderId="104" xfId="0" applyFont="1" applyFill="1" applyBorder="1" applyAlignment="1">
      <alignment horizontal="center" vertical="center"/>
    </xf>
    <xf numFmtId="0" fontId="21" fillId="0" borderId="9" xfId="0" applyFont="1" applyFill="1" applyBorder="1" applyAlignment="1">
      <alignment vertical="center"/>
    </xf>
    <xf numFmtId="3" fontId="21" fillId="0" borderId="3" xfId="0" applyNumberFormat="1" applyFont="1" applyFill="1" applyBorder="1" applyAlignment="1">
      <alignment horizontal="center" vertical="center"/>
    </xf>
    <xf numFmtId="167" fontId="21" fillId="0" borderId="3" xfId="5" applyNumberFormat="1" applyFont="1" applyFill="1" applyBorder="1" applyAlignment="1">
      <alignment horizontal="center" vertical="center" wrapText="1"/>
    </xf>
    <xf numFmtId="9" fontId="21" fillId="0" borderId="3" xfId="1" applyFont="1" applyFill="1" applyBorder="1" applyAlignment="1">
      <alignment horizontal="center" vertical="center" wrapText="1"/>
    </xf>
    <xf numFmtId="168" fontId="21" fillId="0" borderId="3" xfId="0" applyNumberFormat="1" applyFont="1" applyFill="1" applyBorder="1" applyAlignment="1">
      <alignment horizontal="center" vertical="center" wrapText="1"/>
    </xf>
    <xf numFmtId="168" fontId="21" fillId="0" borderId="3" xfId="0" applyNumberFormat="1" applyFont="1" applyFill="1" applyBorder="1" applyAlignment="1">
      <alignment horizontal="center" vertical="center"/>
    </xf>
    <xf numFmtId="0" fontId="21" fillId="0" borderId="101" xfId="0" applyFont="1" applyFill="1" applyBorder="1" applyAlignment="1">
      <alignment vertical="center"/>
    </xf>
    <xf numFmtId="0" fontId="47" fillId="0" borderId="0" xfId="8" applyFont="1" applyFill="1" applyAlignment="1">
      <alignment horizontal="center" vertical="center"/>
    </xf>
    <xf numFmtId="0" fontId="47" fillId="0" borderId="0" xfId="8" applyFont="1" applyFill="1" applyAlignment="1">
      <alignment vertical="center"/>
    </xf>
    <xf numFmtId="0" fontId="47" fillId="0" borderId="0" xfId="8" applyFont="1" applyFill="1" applyBorder="1" applyAlignment="1">
      <alignment horizontal="center" vertical="center"/>
    </xf>
    <xf numFmtId="0" fontId="47" fillId="0" borderId="0" xfId="8" applyFont="1" applyFill="1" applyBorder="1" applyAlignment="1">
      <alignment vertical="center"/>
    </xf>
    <xf numFmtId="0" fontId="47" fillId="0" borderId="151" xfId="8" applyFont="1" applyFill="1" applyBorder="1" applyAlignment="1">
      <alignment vertical="center"/>
    </xf>
    <xf numFmtId="0" fontId="51" fillId="0" borderId="0" xfId="8" applyFont="1" applyFill="1" applyBorder="1" applyAlignment="1">
      <alignment vertical="center"/>
    </xf>
    <xf numFmtId="0" fontId="47" fillId="0" borderId="150" xfId="8" applyFont="1" applyFill="1" applyBorder="1" applyAlignment="1">
      <alignment horizontal="center" vertical="center"/>
    </xf>
    <xf numFmtId="175" fontId="47" fillId="0" borderId="0" xfId="9" applyNumberFormat="1" applyFont="1" applyFill="1" applyBorder="1" applyAlignment="1">
      <alignment horizontal="right" vertical="center"/>
    </xf>
    <xf numFmtId="0" fontId="53" fillId="0" borderId="0" xfId="8" applyFont="1" applyFill="1" applyBorder="1" applyAlignment="1">
      <alignment vertical="center"/>
    </xf>
    <xf numFmtId="176" fontId="47" fillId="0" borderId="0" xfId="8" applyNumberFormat="1" applyFont="1" applyFill="1" applyBorder="1" applyAlignment="1">
      <alignment vertical="center"/>
    </xf>
    <xf numFmtId="0" fontId="47" fillId="0" borderId="155" xfId="8" applyFont="1" applyFill="1" applyBorder="1" applyAlignment="1">
      <alignment horizontal="center" vertical="center"/>
    </xf>
    <xf numFmtId="175" fontId="47" fillId="0" borderId="156" xfId="9" applyNumberFormat="1" applyFont="1" applyFill="1" applyBorder="1" applyAlignment="1">
      <alignment horizontal="right" vertical="center"/>
    </xf>
    <xf numFmtId="0" fontId="47" fillId="0" borderId="156" xfId="8" applyFont="1" applyFill="1" applyBorder="1" applyAlignment="1">
      <alignment vertical="center"/>
    </xf>
    <xf numFmtId="3" fontId="47" fillId="0" borderId="156" xfId="9" applyNumberFormat="1" applyFont="1" applyFill="1" applyBorder="1" applyAlignment="1">
      <alignment horizontal="center" vertical="center"/>
    </xf>
    <xf numFmtId="0" fontId="54" fillId="0" borderId="156" xfId="8" applyFont="1" applyFill="1" applyBorder="1" applyAlignment="1">
      <alignment horizontal="center" vertical="center"/>
    </xf>
    <xf numFmtId="0" fontId="55" fillId="0" borderId="156" xfId="8" applyNumberFormat="1" applyFont="1" applyFill="1" applyBorder="1" applyAlignment="1">
      <alignment horizontal="center" vertical="center"/>
    </xf>
    <xf numFmtId="0" fontId="47" fillId="0" borderId="158" xfId="8" applyFont="1" applyFill="1" applyBorder="1" applyAlignment="1">
      <alignment vertical="center"/>
    </xf>
    <xf numFmtId="49" fontId="56" fillId="0" borderId="0" xfId="8" applyNumberFormat="1" applyFont="1" applyFill="1" applyBorder="1" applyAlignment="1">
      <alignment horizontal="center" vertical="center" wrapText="1"/>
    </xf>
    <xf numFmtId="0" fontId="58" fillId="2" borderId="162" xfId="8" applyFont="1" applyFill="1" applyBorder="1" applyAlignment="1">
      <alignment horizontal="center" vertical="center"/>
    </xf>
    <xf numFmtId="0" fontId="59" fillId="6" borderId="162" xfId="8" applyFont="1" applyFill="1" applyBorder="1" applyAlignment="1">
      <alignment horizontal="center" vertical="center"/>
    </xf>
    <xf numFmtId="0" fontId="60" fillId="2" borderId="149" xfId="8" applyFont="1" applyFill="1" applyBorder="1" applyAlignment="1">
      <alignment horizontal="center" vertical="center"/>
    </xf>
    <xf numFmtId="1" fontId="61" fillId="2" borderId="168" xfId="8" applyNumberFormat="1" applyFont="1" applyFill="1" applyBorder="1" applyAlignment="1">
      <alignment horizontal="center" vertical="center"/>
    </xf>
    <xf numFmtId="1" fontId="62" fillId="6" borderId="168" xfId="8" applyNumberFormat="1" applyFont="1" applyFill="1" applyBorder="1" applyAlignment="1">
      <alignment horizontal="center" vertical="center"/>
    </xf>
    <xf numFmtId="0" fontId="60" fillId="2" borderId="151" xfId="8" applyFont="1" applyFill="1" applyBorder="1" applyAlignment="1">
      <alignment horizontal="center" vertical="center"/>
    </xf>
    <xf numFmtId="49" fontId="63" fillId="0" borderId="147" xfId="8" applyNumberFormat="1" applyFont="1" applyFill="1" applyBorder="1" applyAlignment="1">
      <alignment horizontal="center" vertical="center"/>
    </xf>
    <xf numFmtId="49" fontId="63" fillId="0" borderId="163" xfId="8" applyNumberFormat="1" applyFont="1" applyFill="1" applyBorder="1" applyAlignment="1">
      <alignment horizontal="center" vertical="center"/>
    </xf>
    <xf numFmtId="49" fontId="51" fillId="0" borderId="147" xfId="8" applyNumberFormat="1" applyFont="1" applyFill="1" applyBorder="1" applyAlignment="1">
      <alignment horizontal="center" vertical="center"/>
    </xf>
    <xf numFmtId="49" fontId="47" fillId="0" borderId="147" xfId="8" applyNumberFormat="1" applyFont="1" applyFill="1" applyBorder="1" applyAlignment="1">
      <alignment horizontal="center" vertical="center"/>
    </xf>
    <xf numFmtId="49" fontId="47" fillId="0" borderId="148" xfId="8" applyNumberFormat="1" applyFont="1" applyFill="1" applyBorder="1" applyAlignment="1">
      <alignment horizontal="center" vertical="center"/>
    </xf>
    <xf numFmtId="0" fontId="47" fillId="0" borderId="148" xfId="8" applyFont="1" applyFill="1" applyBorder="1" applyAlignment="1">
      <alignment horizontal="center" vertical="center"/>
    </xf>
    <xf numFmtId="0" fontId="64" fillId="0" borderId="148" xfId="8" applyFont="1" applyFill="1" applyBorder="1" applyAlignment="1">
      <alignment horizontal="center" vertical="center"/>
    </xf>
    <xf numFmtId="0" fontId="65" fillId="0" borderId="148" xfId="8" quotePrefix="1" applyFont="1" applyFill="1" applyBorder="1" applyAlignment="1">
      <alignment horizontal="center" vertical="center"/>
    </xf>
    <xf numFmtId="9" fontId="65" fillId="0" borderId="148" xfId="8" quotePrefix="1" applyNumberFormat="1" applyFont="1" applyFill="1" applyBorder="1" applyAlignment="1">
      <alignment horizontal="center" vertical="center"/>
    </xf>
    <xf numFmtId="0" fontId="64" fillId="0" borderId="149" xfId="8" applyFont="1" applyFill="1" applyBorder="1" applyAlignment="1">
      <alignment horizontal="center" vertical="center"/>
    </xf>
    <xf numFmtId="0" fontId="66" fillId="0" borderId="0" xfId="8" applyFont="1" applyFill="1" applyAlignment="1">
      <alignment vertical="center"/>
    </xf>
    <xf numFmtId="0" fontId="67" fillId="0" borderId="171" xfId="15" applyFont="1" applyFill="1" applyBorder="1"/>
    <xf numFmtId="20" fontId="68" fillId="0" borderId="172" xfId="8" applyNumberFormat="1" applyFont="1" applyFill="1" applyBorder="1" applyAlignment="1" applyProtection="1">
      <alignment horizontal="center" vertical="center"/>
      <protection locked="0"/>
    </xf>
    <xf numFmtId="49" fontId="62" fillId="0" borderId="172" xfId="8" applyNumberFormat="1" applyFont="1" applyFill="1" applyBorder="1" applyAlignment="1">
      <alignment horizontal="center" vertical="center"/>
    </xf>
    <xf numFmtId="3" fontId="59" fillId="0" borderId="173" xfId="8" applyNumberFormat="1" applyFont="1" applyFill="1" applyBorder="1" applyAlignment="1">
      <alignment horizontal="center" vertical="center"/>
    </xf>
    <xf numFmtId="3" fontId="59" fillId="6" borderId="173" xfId="8" applyNumberFormat="1" applyFont="1" applyFill="1" applyBorder="1" applyAlignment="1">
      <alignment horizontal="center" vertical="center"/>
    </xf>
    <xf numFmtId="3" fontId="59" fillId="0" borderId="174" xfId="8" applyNumberFormat="1" applyFont="1" applyFill="1" applyBorder="1" applyAlignment="1">
      <alignment horizontal="center" vertical="center"/>
    </xf>
    <xf numFmtId="1" fontId="62" fillId="0" borderId="172" xfId="8" applyNumberFormat="1" applyFont="1" applyFill="1" applyBorder="1" applyAlignment="1">
      <alignment horizontal="center" vertical="center"/>
    </xf>
    <xf numFmtId="1" fontId="1" fillId="0" borderId="172" xfId="0" applyNumberFormat="1" applyFont="1" applyFill="1" applyBorder="1" applyAlignment="1">
      <alignment horizontal="center" vertical="center"/>
    </xf>
    <xf numFmtId="167" fontId="62" fillId="0" borderId="175" xfId="5" applyNumberFormat="1" applyFont="1" applyFill="1" applyBorder="1" applyAlignment="1">
      <alignment horizontal="center" vertical="center"/>
    </xf>
    <xf numFmtId="167" fontId="62" fillId="0" borderId="172" xfId="5" applyNumberFormat="1" applyFont="1" applyFill="1" applyBorder="1" applyAlignment="1">
      <alignment horizontal="center" vertical="center"/>
    </xf>
    <xf numFmtId="177" fontId="62" fillId="0" borderId="172" xfId="9" applyNumberFormat="1" applyFont="1" applyFill="1" applyBorder="1" applyAlignment="1">
      <alignment horizontal="center" vertical="center"/>
    </xf>
    <xf numFmtId="177" fontId="62" fillId="0" borderId="176" xfId="9" applyNumberFormat="1" applyFont="1" applyFill="1" applyBorder="1" applyAlignment="1">
      <alignment horizontal="center" vertical="center"/>
    </xf>
    <xf numFmtId="49" fontId="63" fillId="0" borderId="177" xfId="8" applyNumberFormat="1" applyFont="1" applyFill="1" applyBorder="1" applyAlignment="1">
      <alignment horizontal="center" vertical="center"/>
    </xf>
    <xf numFmtId="0" fontId="67" fillId="0" borderId="178" xfId="15" applyFont="1" applyFill="1" applyBorder="1"/>
    <xf numFmtId="20" fontId="68" fillId="0" borderId="31" xfId="8" applyNumberFormat="1" applyFont="1" applyFill="1" applyBorder="1" applyAlignment="1" applyProtection="1">
      <alignment horizontal="center" vertical="center"/>
      <protection locked="0"/>
    </xf>
    <xf numFmtId="49" fontId="62" fillId="0" borderId="31" xfId="8" applyNumberFormat="1" applyFont="1" applyFill="1" applyBorder="1" applyAlignment="1">
      <alignment horizontal="center" vertical="center"/>
    </xf>
    <xf numFmtId="3" fontId="59" fillId="0" borderId="3" xfId="8" applyNumberFormat="1" applyFont="1" applyFill="1" applyBorder="1" applyAlignment="1">
      <alignment horizontal="center" vertical="center"/>
    </xf>
    <xf numFmtId="3" fontId="59" fillId="6" borderId="3" xfId="8" applyNumberFormat="1" applyFont="1" applyFill="1" applyBorder="1" applyAlignment="1">
      <alignment horizontal="center" vertical="center"/>
    </xf>
    <xf numFmtId="3" fontId="59" fillId="0" borderId="179" xfId="8" applyNumberFormat="1" applyFont="1" applyFill="1" applyBorder="1" applyAlignment="1">
      <alignment horizontal="center" vertical="center"/>
    </xf>
    <xf numFmtId="1" fontId="62" fillId="0" borderId="31" xfId="8" applyNumberFormat="1" applyFont="1" applyFill="1" applyBorder="1" applyAlignment="1">
      <alignment horizontal="center" vertical="center"/>
    </xf>
    <xf numFmtId="1" fontId="1" fillId="0" borderId="31" xfId="0" applyNumberFormat="1" applyFont="1" applyFill="1" applyBorder="1" applyAlignment="1">
      <alignment horizontal="center" vertical="center"/>
    </xf>
    <xf numFmtId="167" fontId="62" fillId="0" borderId="28" xfId="5" applyNumberFormat="1" applyFont="1" applyFill="1" applyBorder="1" applyAlignment="1">
      <alignment horizontal="center" vertical="center"/>
    </xf>
    <xf numFmtId="167" fontId="62" fillId="0" borderId="31" xfId="5" applyNumberFormat="1" applyFont="1" applyFill="1" applyBorder="1" applyAlignment="1">
      <alignment horizontal="center" vertical="center"/>
    </xf>
    <xf numFmtId="177" fontId="62" fillId="0" borderId="31" xfId="9" applyNumberFormat="1" applyFont="1" applyFill="1" applyBorder="1" applyAlignment="1">
      <alignment horizontal="center" vertical="center"/>
    </xf>
    <xf numFmtId="177" fontId="62" fillId="0" borderId="180" xfId="9" applyNumberFormat="1" applyFont="1" applyFill="1" applyBorder="1" applyAlignment="1">
      <alignment horizontal="center" vertical="center"/>
    </xf>
    <xf numFmtId="49" fontId="63" fillId="0" borderId="169" xfId="8" applyNumberFormat="1" applyFont="1" applyFill="1" applyBorder="1" applyAlignment="1">
      <alignment horizontal="center" vertical="center"/>
    </xf>
    <xf numFmtId="0" fontId="67" fillId="0" borderId="181" xfId="15" applyFont="1" applyFill="1" applyBorder="1"/>
    <xf numFmtId="20" fontId="68" fillId="0" borderId="182" xfId="8" applyNumberFormat="1" applyFont="1" applyFill="1" applyBorder="1" applyAlignment="1" applyProtection="1">
      <alignment horizontal="center" vertical="center"/>
      <protection locked="0"/>
    </xf>
    <xf numFmtId="49" fontId="62" fillId="0" borderId="182" xfId="8" applyNumberFormat="1" applyFont="1" applyFill="1" applyBorder="1" applyAlignment="1">
      <alignment horizontal="center" vertical="center"/>
    </xf>
    <xf numFmtId="3" fontId="59" fillId="0" borderId="183" xfId="8" applyNumberFormat="1" applyFont="1" applyFill="1" applyBorder="1" applyAlignment="1">
      <alignment horizontal="center" vertical="center"/>
    </xf>
    <xf numFmtId="3" fontId="59" fillId="6" borderId="183" xfId="8" applyNumberFormat="1" applyFont="1" applyFill="1" applyBorder="1" applyAlignment="1">
      <alignment horizontal="center" vertical="center"/>
    </xf>
    <xf numFmtId="3" fontId="59" fillId="0" borderId="184" xfId="8" applyNumberFormat="1" applyFont="1" applyFill="1" applyBorder="1" applyAlignment="1">
      <alignment horizontal="center" vertical="center"/>
    </xf>
    <xf numFmtId="1" fontId="62" fillId="0" borderId="182" xfId="8" applyNumberFormat="1" applyFont="1" applyFill="1" applyBorder="1" applyAlignment="1">
      <alignment horizontal="center" vertical="center"/>
    </xf>
    <xf numFmtId="1" fontId="1" fillId="0" borderId="182" xfId="0" applyNumberFormat="1" applyFont="1" applyFill="1" applyBorder="1" applyAlignment="1">
      <alignment horizontal="center" vertical="center"/>
    </xf>
    <xf numFmtId="167" fontId="62" fillId="0" borderId="185" xfId="5" applyNumberFormat="1" applyFont="1" applyFill="1" applyBorder="1" applyAlignment="1">
      <alignment horizontal="center" vertical="center"/>
    </xf>
    <xf numFmtId="167" fontId="62" fillId="0" borderId="182" xfId="5" applyNumberFormat="1" applyFont="1" applyFill="1" applyBorder="1" applyAlignment="1">
      <alignment horizontal="center" vertical="center"/>
    </xf>
    <xf numFmtId="177" fontId="62" fillId="0" borderId="182" xfId="9" applyNumberFormat="1" applyFont="1" applyFill="1" applyBorder="1" applyAlignment="1">
      <alignment horizontal="center" vertical="center"/>
    </xf>
    <xf numFmtId="177" fontId="62" fillId="0" borderId="186" xfId="9" applyNumberFormat="1" applyFont="1" applyFill="1" applyBorder="1" applyAlignment="1">
      <alignment horizontal="center" vertical="center"/>
    </xf>
    <xf numFmtId="0" fontId="62" fillId="2" borderId="187" xfId="8" applyFont="1" applyFill="1" applyBorder="1" applyAlignment="1">
      <alignment horizontal="center" vertical="center"/>
    </xf>
    <xf numFmtId="49" fontId="58" fillId="2" borderId="188" xfId="8" applyNumberFormat="1" applyFont="1" applyFill="1" applyBorder="1" applyAlignment="1">
      <alignment horizontal="left" vertical="center"/>
    </xf>
    <xf numFmtId="49" fontId="61" fillId="2" borderId="189" xfId="8" applyNumberFormat="1" applyFont="1" applyFill="1" applyBorder="1" applyAlignment="1">
      <alignment horizontal="center" vertical="center"/>
    </xf>
    <xf numFmtId="1" fontId="58" fillId="2" borderId="189" xfId="8" applyNumberFormat="1" applyFont="1" applyFill="1" applyBorder="1" applyAlignment="1">
      <alignment horizontal="center" vertical="center"/>
    </xf>
    <xf numFmtId="1" fontId="58" fillId="2" borderId="190" xfId="8" applyNumberFormat="1" applyFont="1" applyFill="1" applyBorder="1" applyAlignment="1">
      <alignment horizontal="center" vertical="center"/>
    </xf>
    <xf numFmtId="176" fontId="58" fillId="2" borderId="189" xfId="8" applyNumberFormat="1" applyFont="1" applyFill="1" applyBorder="1" applyAlignment="1">
      <alignment horizontal="center" vertical="center"/>
    </xf>
    <xf numFmtId="166" fontId="58" fillId="2" borderId="191" xfId="8" applyNumberFormat="1" applyFont="1" applyFill="1" applyBorder="1" applyAlignment="1">
      <alignment horizontal="center" vertical="center"/>
    </xf>
    <xf numFmtId="167" fontId="58" fillId="2" borderId="192" xfId="2" applyNumberFormat="1" applyFont="1" applyFill="1" applyBorder="1" applyAlignment="1">
      <alignment horizontal="center" vertical="center"/>
    </xf>
    <xf numFmtId="167" fontId="58" fillId="2" borderId="193" xfId="2" applyNumberFormat="1" applyFont="1" applyFill="1" applyBorder="1" applyAlignment="1">
      <alignment horizontal="center" vertical="center"/>
    </xf>
    <xf numFmtId="0" fontId="66" fillId="0" borderId="0" xfId="8" applyFont="1" applyFill="1" applyBorder="1" applyAlignment="1">
      <alignment horizontal="center" vertical="center"/>
    </xf>
    <xf numFmtId="166" fontId="47" fillId="0" borderId="150" xfId="9" applyFont="1" applyFill="1" applyBorder="1" applyAlignment="1">
      <alignment vertical="center"/>
    </xf>
    <xf numFmtId="0" fontId="66" fillId="0" borderId="0" xfId="8" applyFont="1" applyFill="1" applyBorder="1" applyAlignment="1">
      <alignment vertical="center"/>
    </xf>
    <xf numFmtId="9" fontId="47" fillId="0" borderId="0" xfId="14" applyFont="1" applyFill="1" applyBorder="1" applyAlignment="1">
      <alignment vertical="center"/>
    </xf>
    <xf numFmtId="178" fontId="69" fillId="0" borderId="151" xfId="11" applyNumberFormat="1" applyFont="1" applyFill="1" applyBorder="1" applyAlignment="1">
      <alignment horizontal="right" vertical="center"/>
    </xf>
    <xf numFmtId="0" fontId="70" fillId="0" borderId="0" xfId="8" applyFont="1" applyFill="1" applyAlignment="1">
      <alignment vertical="center"/>
    </xf>
    <xf numFmtId="1" fontId="66" fillId="0" borderId="0" xfId="8" applyNumberFormat="1" applyFont="1" applyFill="1" applyBorder="1" applyAlignment="1">
      <alignment vertical="center"/>
    </xf>
    <xf numFmtId="4" fontId="47" fillId="0" borderId="0" xfId="8" applyNumberFormat="1" applyFont="1" applyFill="1" applyBorder="1" applyAlignment="1">
      <alignment vertical="center"/>
    </xf>
    <xf numFmtId="169" fontId="69" fillId="0" borderId="151" xfId="11" applyFont="1" applyFill="1" applyBorder="1" applyAlignment="1">
      <alignment horizontal="right" vertical="center"/>
    </xf>
    <xf numFmtId="0" fontId="58" fillId="2" borderId="197" xfId="8" applyFont="1" applyFill="1" applyBorder="1" applyAlignment="1">
      <alignment horizontal="center" vertical="center"/>
    </xf>
    <xf numFmtId="0" fontId="59" fillId="6" borderId="197" xfId="8" applyFont="1" applyFill="1" applyBorder="1" applyAlignment="1">
      <alignment horizontal="center" vertical="center"/>
    </xf>
    <xf numFmtId="0" fontId="58" fillId="22" borderId="197" xfId="8" applyFont="1" applyFill="1" applyBorder="1" applyAlignment="1">
      <alignment horizontal="center" vertical="center"/>
    </xf>
    <xf numFmtId="1" fontId="61" fillId="22" borderId="168" xfId="8" applyNumberFormat="1" applyFont="1" applyFill="1" applyBorder="1" applyAlignment="1">
      <alignment horizontal="center" vertical="center"/>
    </xf>
    <xf numFmtId="49" fontId="63" fillId="0" borderId="187" xfId="8" applyNumberFormat="1" applyFont="1" applyFill="1" applyBorder="1" applyAlignment="1">
      <alignment horizontal="center" vertical="center"/>
    </xf>
    <xf numFmtId="49" fontId="63" fillId="0" borderId="198" xfId="8" applyNumberFormat="1" applyFont="1" applyFill="1" applyBorder="1" applyAlignment="1">
      <alignment horizontal="center" vertical="center"/>
    </xf>
    <xf numFmtId="49" fontId="51" fillId="0" borderId="187" xfId="8" applyNumberFormat="1" applyFont="1" applyFill="1" applyBorder="1" applyAlignment="1">
      <alignment horizontal="center" vertical="center"/>
    </xf>
    <xf numFmtId="49" fontId="47" fillId="0" borderId="187" xfId="8" applyNumberFormat="1" applyFont="1" applyFill="1" applyBorder="1" applyAlignment="1">
      <alignment horizontal="center" vertical="center"/>
    </xf>
    <xf numFmtId="49" fontId="47" fillId="0" borderId="192" xfId="8" applyNumberFormat="1" applyFont="1" applyFill="1" applyBorder="1" applyAlignment="1">
      <alignment horizontal="center" vertical="center"/>
    </xf>
    <xf numFmtId="0" fontId="47" fillId="0" borderId="192" xfId="8" applyFont="1" applyFill="1" applyBorder="1" applyAlignment="1">
      <alignment horizontal="center" vertical="center"/>
    </xf>
    <xf numFmtId="0" fontId="64" fillId="0" borderId="192" xfId="8" applyFont="1" applyFill="1" applyBorder="1" applyAlignment="1">
      <alignment horizontal="center" vertical="center"/>
    </xf>
    <xf numFmtId="0" fontId="65" fillId="0" borderId="192" xfId="8" quotePrefix="1" applyFont="1" applyFill="1" applyBorder="1" applyAlignment="1">
      <alignment horizontal="center" vertical="center"/>
    </xf>
    <xf numFmtId="9" fontId="65" fillId="0" borderId="192" xfId="8" quotePrefix="1" applyNumberFormat="1" applyFont="1" applyFill="1" applyBorder="1" applyAlignment="1">
      <alignment horizontal="center" vertical="center"/>
    </xf>
    <xf numFmtId="0" fontId="64" fillId="0" borderId="199" xfId="8" applyFont="1" applyFill="1" applyBorder="1" applyAlignment="1">
      <alignment horizontal="center" vertical="center"/>
    </xf>
    <xf numFmtId="0" fontId="67" fillId="0" borderId="200" xfId="15" applyFont="1" applyFill="1" applyBorder="1"/>
    <xf numFmtId="20" fontId="68" fillId="0" borderId="32" xfId="8" applyNumberFormat="1" applyFont="1" applyFill="1" applyBorder="1" applyAlignment="1" applyProtection="1">
      <alignment horizontal="center" vertical="center"/>
      <protection locked="0"/>
    </xf>
    <xf numFmtId="49" fontId="62" fillId="0" borderId="32" xfId="8" applyNumberFormat="1" applyFont="1" applyFill="1" applyBorder="1" applyAlignment="1">
      <alignment horizontal="center" vertical="center"/>
    </xf>
    <xf numFmtId="3" fontId="59" fillId="0" borderId="30" xfId="8" applyNumberFormat="1" applyFont="1" applyFill="1" applyBorder="1" applyAlignment="1">
      <alignment horizontal="center" vertical="center"/>
    </xf>
    <xf numFmtId="3" fontId="59" fillId="6" borderId="30" xfId="8" applyNumberFormat="1" applyFont="1" applyFill="1" applyBorder="1" applyAlignment="1">
      <alignment horizontal="center" vertical="center"/>
    </xf>
    <xf numFmtId="3" fontId="59" fillId="0" borderId="201" xfId="8" applyNumberFormat="1" applyFont="1" applyFill="1" applyBorder="1" applyAlignment="1">
      <alignment horizontal="center" vertical="center"/>
    </xf>
    <xf numFmtId="1" fontId="62" fillId="0" borderId="32" xfId="8" applyNumberFormat="1" applyFont="1" applyFill="1" applyBorder="1" applyAlignment="1">
      <alignment horizontal="center" vertical="center"/>
    </xf>
    <xf numFmtId="1" fontId="1" fillId="0" borderId="32" xfId="0" applyNumberFormat="1" applyFont="1" applyFill="1" applyBorder="1" applyAlignment="1">
      <alignment horizontal="center" vertical="center"/>
    </xf>
    <xf numFmtId="167" fontId="62" fillId="0" borderId="29" xfId="5" applyNumberFormat="1" applyFont="1" applyFill="1" applyBorder="1" applyAlignment="1">
      <alignment horizontal="center" vertical="center"/>
    </xf>
    <xf numFmtId="167" fontId="62" fillId="0" borderId="32" xfId="5" applyNumberFormat="1" applyFont="1" applyFill="1" applyBorder="1" applyAlignment="1">
      <alignment horizontal="center" vertical="center"/>
    </xf>
    <xf numFmtId="177" fontId="62" fillId="0" borderId="32" xfId="9" applyNumberFormat="1" applyFont="1" applyFill="1" applyBorder="1" applyAlignment="1">
      <alignment horizontal="center" vertical="center"/>
    </xf>
    <xf numFmtId="177" fontId="62" fillId="0" borderId="202" xfId="9" applyNumberFormat="1" applyFont="1" applyFill="1" applyBorder="1" applyAlignment="1">
      <alignment horizontal="center" vertical="center"/>
    </xf>
    <xf numFmtId="0" fontId="62" fillId="0" borderId="0" xfId="8" applyFont="1" applyFill="1" applyBorder="1" applyAlignment="1">
      <alignment horizontal="center" vertical="center"/>
    </xf>
    <xf numFmtId="49" fontId="58" fillId="0" borderId="150" xfId="8" applyNumberFormat="1" applyFont="1" applyFill="1" applyBorder="1" applyAlignment="1">
      <alignment horizontal="center" vertical="center"/>
    </xf>
    <xf numFmtId="49" fontId="58" fillId="0" borderId="0" xfId="8" applyNumberFormat="1" applyFont="1" applyFill="1" applyBorder="1" applyAlignment="1">
      <alignment horizontal="center" vertical="center"/>
    </xf>
    <xf numFmtId="1" fontId="61" fillId="0" borderId="0" xfId="8" applyNumberFormat="1" applyFont="1" applyFill="1" applyBorder="1" applyAlignment="1">
      <alignment horizontal="center" vertical="center"/>
    </xf>
    <xf numFmtId="1" fontId="58" fillId="0" borderId="0" xfId="8" applyNumberFormat="1" applyFont="1" applyFill="1" applyBorder="1" applyAlignment="1">
      <alignment horizontal="center" vertical="center"/>
    </xf>
    <xf numFmtId="176" fontId="61" fillId="0" borderId="0" xfId="8" applyNumberFormat="1" applyFont="1" applyFill="1" applyBorder="1" applyAlignment="1">
      <alignment horizontal="center" vertical="center"/>
    </xf>
    <xf numFmtId="4" fontId="61" fillId="0" borderId="0" xfId="14" applyNumberFormat="1" applyFont="1" applyFill="1" applyBorder="1" applyAlignment="1">
      <alignment horizontal="center" vertical="center"/>
    </xf>
    <xf numFmtId="167" fontId="61" fillId="0" borderId="0" xfId="2" applyNumberFormat="1" applyFont="1" applyFill="1" applyBorder="1" applyAlignment="1">
      <alignment horizontal="center" vertical="center"/>
    </xf>
    <xf numFmtId="167" fontId="58" fillId="0" borderId="151" xfId="2" applyNumberFormat="1" applyFont="1" applyFill="1" applyBorder="1" applyAlignment="1">
      <alignment horizontal="center" vertical="center"/>
    </xf>
    <xf numFmtId="49" fontId="61" fillId="0" borderId="0" xfId="8" applyNumberFormat="1" applyFont="1" applyFill="1" applyBorder="1" applyAlignment="1">
      <alignment horizontal="center" vertical="center"/>
    </xf>
    <xf numFmtId="176" fontId="58" fillId="0" borderId="0" xfId="8" applyNumberFormat="1" applyFont="1" applyFill="1" applyBorder="1" applyAlignment="1">
      <alignment horizontal="center" vertical="center"/>
    </xf>
    <xf numFmtId="166" fontId="58" fillId="0" borderId="0" xfId="8" applyNumberFormat="1" applyFont="1" applyFill="1" applyBorder="1" applyAlignment="1">
      <alignment horizontal="center" vertical="center"/>
    </xf>
    <xf numFmtId="167" fontId="58" fillId="0" borderId="0" xfId="2" applyNumberFormat="1" applyFont="1" applyFill="1" applyBorder="1" applyAlignment="1">
      <alignment horizontal="center" vertical="center"/>
    </xf>
    <xf numFmtId="49" fontId="56" fillId="0" borderId="150" xfId="8" applyNumberFormat="1" applyFont="1" applyFill="1" applyBorder="1" applyAlignment="1">
      <alignment horizontal="center" vertical="center"/>
    </xf>
    <xf numFmtId="49" fontId="71" fillId="0" borderId="0" xfId="8" applyNumberFormat="1" applyFont="1" applyFill="1" applyBorder="1" applyAlignment="1">
      <alignment horizontal="center" vertical="center"/>
    </xf>
    <xf numFmtId="1" fontId="72" fillId="0" borderId="0" xfId="8" applyNumberFormat="1" applyFont="1" applyFill="1" applyBorder="1" applyAlignment="1">
      <alignment horizontal="center" vertical="center"/>
    </xf>
    <xf numFmtId="1" fontId="73" fillId="0" borderId="0" xfId="8" applyNumberFormat="1" applyFont="1" applyFill="1" applyBorder="1" applyAlignment="1">
      <alignment horizontal="center" vertical="center"/>
    </xf>
    <xf numFmtId="176" fontId="74" fillId="0" borderId="156" xfId="8" applyNumberFormat="1" applyFont="1" applyFill="1" applyBorder="1" applyAlignment="1">
      <alignment horizontal="center" vertical="center"/>
    </xf>
    <xf numFmtId="166" fontId="74" fillId="0" borderId="156" xfId="8" applyNumberFormat="1" applyFont="1" applyFill="1" applyBorder="1" applyAlignment="1">
      <alignment horizontal="center" vertical="center"/>
    </xf>
    <xf numFmtId="166" fontId="66" fillId="0" borderId="0" xfId="8" applyNumberFormat="1" applyFont="1" applyFill="1" applyBorder="1" applyAlignment="1">
      <alignment horizontal="center" vertical="center"/>
    </xf>
    <xf numFmtId="4" fontId="75" fillId="0" borderId="151" xfId="8" applyNumberFormat="1" applyFont="1" applyFill="1" applyBorder="1" applyAlignment="1">
      <alignment horizontal="center" vertical="center"/>
    </xf>
    <xf numFmtId="49" fontId="50" fillId="0" borderId="192" xfId="8" applyNumberFormat="1" applyFont="1" applyFill="1" applyBorder="1" applyAlignment="1">
      <alignment horizontal="center" vertical="center"/>
    </xf>
    <xf numFmtId="3" fontId="52" fillId="19" borderId="189" xfId="8" applyNumberFormat="1" applyFont="1" applyFill="1" applyBorder="1" applyAlignment="1">
      <alignment horizontal="center" vertical="center"/>
    </xf>
    <xf numFmtId="3" fontId="52" fillId="0" borderId="188" xfId="8" applyNumberFormat="1" applyFont="1" applyFill="1" applyBorder="1" applyAlignment="1">
      <alignment horizontal="center" vertical="center"/>
    </xf>
    <xf numFmtId="4" fontId="52" fillId="0" borderId="192" xfId="8" applyNumberFormat="1" applyFont="1" applyFill="1" applyBorder="1" applyAlignment="1">
      <alignment horizontal="center" vertical="center"/>
    </xf>
    <xf numFmtId="0" fontId="51" fillId="0" borderId="192" xfId="8" applyFont="1" applyFill="1" applyBorder="1" applyAlignment="1">
      <alignment horizontal="center" vertical="center"/>
    </xf>
    <xf numFmtId="0" fontId="51" fillId="0" borderId="199" xfId="8" applyFont="1" applyFill="1" applyBorder="1" applyAlignment="1">
      <alignment horizontal="center" vertical="center"/>
    </xf>
    <xf numFmtId="4" fontId="52" fillId="0" borderId="199" xfId="8" applyNumberFormat="1" applyFont="1" applyFill="1" applyBorder="1" applyAlignment="1">
      <alignment horizontal="center" vertical="center"/>
    </xf>
    <xf numFmtId="0" fontId="50" fillId="0" borderId="0" xfId="8" applyFont="1" applyFill="1" applyBorder="1" applyAlignment="1">
      <alignment horizontal="center" vertical="center"/>
    </xf>
    <xf numFmtId="0" fontId="51" fillId="0" borderId="0" xfId="8" applyFont="1" applyFill="1" applyBorder="1" applyAlignment="1">
      <alignment horizontal="center" vertical="center"/>
    </xf>
    <xf numFmtId="0" fontId="56" fillId="0" borderId="0" xfId="8" applyFont="1" applyFill="1" applyBorder="1" applyAlignment="1">
      <alignment vertical="center"/>
    </xf>
    <xf numFmtId="0" fontId="76" fillId="0" borderId="0" xfId="8" applyFont="1" applyFill="1" applyBorder="1" applyAlignment="1">
      <alignment vertical="center"/>
    </xf>
    <xf numFmtId="0" fontId="76" fillId="0" borderId="0" xfId="8" applyFont="1" applyFill="1" applyBorder="1" applyAlignment="1">
      <alignment horizontal="center" vertical="center"/>
    </xf>
    <xf numFmtId="4" fontId="77" fillId="0" borderId="0" xfId="8" applyNumberFormat="1" applyFont="1" applyFill="1" applyAlignment="1">
      <alignment horizontal="center" vertical="center"/>
    </xf>
    <xf numFmtId="4" fontId="50" fillId="0" borderId="0" xfId="8" applyNumberFormat="1" applyFont="1" applyFill="1" applyBorder="1" applyAlignment="1">
      <alignment vertical="center"/>
    </xf>
    <xf numFmtId="0" fontId="78" fillId="0" borderId="0" xfId="8" applyFont="1" applyFill="1" applyBorder="1" applyAlignment="1">
      <alignment horizontal="center" vertical="center"/>
    </xf>
    <xf numFmtId="0" fontId="79" fillId="0" borderId="0" xfId="8" applyFont="1" applyFill="1" applyBorder="1" applyAlignment="1">
      <alignment vertical="center"/>
    </xf>
    <xf numFmtId="4" fontId="80" fillId="0" borderId="0" xfId="8" applyNumberFormat="1" applyFont="1" applyFill="1" applyBorder="1" applyAlignment="1">
      <alignment vertical="center"/>
    </xf>
    <xf numFmtId="170" fontId="81" fillId="0" borderId="0" xfId="12" applyFont="1" applyFill="1" applyAlignment="1">
      <alignment vertical="center"/>
    </xf>
    <xf numFmtId="0" fontId="53" fillId="0" borderId="0" xfId="8" applyFont="1" applyFill="1" applyAlignment="1">
      <alignment vertical="center"/>
    </xf>
    <xf numFmtId="4" fontId="70" fillId="0" borderId="0" xfId="8" applyNumberFormat="1" applyFont="1" applyFill="1" applyAlignment="1">
      <alignment vertical="center"/>
    </xf>
    <xf numFmtId="176" fontId="50" fillId="0" borderId="0" xfId="9" applyNumberFormat="1" applyFont="1" applyFill="1" applyBorder="1" applyAlignment="1">
      <alignment horizontal="center" vertical="center"/>
    </xf>
    <xf numFmtId="170" fontId="47" fillId="0" borderId="0" xfId="12" applyFont="1" applyFill="1" applyAlignment="1">
      <alignment vertical="center"/>
    </xf>
    <xf numFmtId="0" fontId="21" fillId="0" borderId="131" xfId="0" applyFont="1" applyBorder="1" applyAlignment="1">
      <alignment horizontal="center" vertical="center"/>
    </xf>
    <xf numFmtId="0" fontId="12" fillId="0" borderId="0" xfId="0" applyFont="1" applyAlignment="1">
      <alignment horizontal="center" vertical="center"/>
    </xf>
    <xf numFmtId="0" fontId="7" fillId="2" borderId="20"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48" fillId="0" borderId="0" xfId="8" applyFont="1" applyFill="1" applyBorder="1" applyAlignment="1">
      <alignment horizontal="center" vertical="center"/>
    </xf>
    <xf numFmtId="0" fontId="21" fillId="0" borderId="3"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0" fillId="0" borderId="0" xfId="0" applyFill="1"/>
    <xf numFmtId="0" fontId="23" fillId="0" borderId="0" xfId="0" applyFont="1" applyFill="1" applyAlignment="1">
      <alignment horizontal="center"/>
    </xf>
    <xf numFmtId="0" fontId="23" fillId="0" borderId="0" xfId="0" applyFont="1" applyFill="1"/>
    <xf numFmtId="167" fontId="13" fillId="0" borderId="0" xfId="0" applyNumberFormat="1" applyFont="1" applyAlignment="1">
      <alignment horizontal="center"/>
    </xf>
    <xf numFmtId="44" fontId="21" fillId="0" borderId="0" xfId="0" applyNumberFormat="1" applyFont="1" applyAlignment="1">
      <alignment horizontal="center"/>
    </xf>
    <xf numFmtId="0" fontId="23" fillId="0" borderId="0" xfId="0" applyFont="1" applyFill="1" applyBorder="1" applyAlignment="1">
      <alignment horizontal="center"/>
    </xf>
    <xf numFmtId="0" fontId="23" fillId="0" borderId="0" xfId="0" applyFont="1" applyFill="1" applyBorder="1"/>
    <xf numFmtId="0" fontId="0" fillId="0" borderId="0" xfId="0" applyFill="1" applyBorder="1"/>
    <xf numFmtId="0" fontId="0" fillId="0" borderId="0" xfId="0" applyBorder="1" applyAlignment="1">
      <alignment horizontal="center"/>
    </xf>
    <xf numFmtId="0" fontId="10" fillId="0" borderId="0" xfId="0" applyFont="1" applyFill="1" applyBorder="1" applyAlignment="1">
      <alignment vertical="center"/>
    </xf>
    <xf numFmtId="0" fontId="21" fillId="0" borderId="0" xfId="0" applyFont="1" applyAlignment="1">
      <alignment horizontal="center"/>
    </xf>
    <xf numFmtId="9" fontId="84" fillId="0" borderId="0" xfId="14" applyNumberFormat="1" applyFont="1" applyFill="1" applyBorder="1" applyAlignment="1">
      <alignment horizontal="center" vertical="center"/>
    </xf>
    <xf numFmtId="4" fontId="85" fillId="0" borderId="0" xfId="0" applyNumberFormat="1" applyFont="1" applyFill="1" applyBorder="1" applyAlignment="1">
      <alignment horizontal="center" vertical="center"/>
    </xf>
    <xf numFmtId="0" fontId="10" fillId="0" borderId="0" xfId="0" applyFont="1" applyFill="1" applyBorder="1" applyAlignment="1">
      <alignment horizontal="center" vertical="center"/>
    </xf>
    <xf numFmtId="167" fontId="20" fillId="0" borderId="0" xfId="0" applyNumberFormat="1" applyFont="1" applyAlignment="1">
      <alignment horizontal="center" vertical="center"/>
    </xf>
    <xf numFmtId="167" fontId="20" fillId="0" borderId="0" xfId="5" applyNumberFormat="1" applyFont="1" applyAlignment="1">
      <alignment horizontal="center"/>
    </xf>
    <xf numFmtId="44" fontId="10" fillId="0" borderId="0" xfId="5" applyFont="1" applyAlignment="1">
      <alignment horizontal="center"/>
    </xf>
    <xf numFmtId="167" fontId="7" fillId="2" borderId="203" xfId="5" applyNumberFormat="1" applyFont="1" applyFill="1" applyBorder="1" applyAlignment="1">
      <alignment horizontal="center" vertical="center"/>
    </xf>
    <xf numFmtId="167" fontId="7" fillId="2" borderId="204" xfId="5" applyNumberFormat="1" applyFont="1" applyFill="1" applyBorder="1" applyAlignment="1">
      <alignment horizontal="center" vertical="center"/>
    </xf>
    <xf numFmtId="3" fontId="7" fillId="2" borderId="204" xfId="0" applyNumberFormat="1" applyFont="1" applyFill="1" applyBorder="1" applyAlignment="1">
      <alignment horizontal="center" vertical="center"/>
    </xf>
    <xf numFmtId="3" fontId="22" fillId="2" borderId="205" xfId="0" applyNumberFormat="1" applyFont="1" applyFill="1" applyBorder="1" applyAlignment="1">
      <alignment horizontal="center" vertical="center"/>
    </xf>
    <xf numFmtId="0" fontId="22" fillId="2" borderId="205" xfId="0" applyFont="1" applyFill="1" applyBorder="1" applyAlignment="1">
      <alignment horizontal="center" vertical="center"/>
    </xf>
    <xf numFmtId="168" fontId="21" fillId="0" borderId="0" xfId="0" applyNumberFormat="1" applyFont="1" applyFill="1" applyBorder="1" applyAlignment="1">
      <alignment horizontal="center" vertical="center"/>
    </xf>
    <xf numFmtId="0" fontId="21" fillId="0" borderId="0" xfId="0" applyFont="1" applyFill="1" applyBorder="1" applyAlignment="1">
      <alignment horizontal="center" vertical="center"/>
    </xf>
    <xf numFmtId="3" fontId="21" fillId="0" borderId="0" xfId="0" applyNumberFormat="1" applyFont="1" applyFill="1" applyBorder="1" applyAlignment="1">
      <alignment horizontal="center" vertical="center"/>
    </xf>
    <xf numFmtId="0" fontId="21" fillId="0" borderId="0" xfId="0" applyFont="1" applyFill="1" applyBorder="1" applyAlignment="1">
      <alignment horizontal="center" vertical="center" wrapText="1"/>
    </xf>
    <xf numFmtId="3" fontId="21" fillId="0" borderId="134" xfId="0" applyNumberFormat="1" applyFont="1" applyFill="1" applyBorder="1" applyAlignment="1">
      <alignment horizontal="center" vertical="center"/>
    </xf>
    <xf numFmtId="0" fontId="21" fillId="6" borderId="207" xfId="0" applyFont="1" applyFill="1" applyBorder="1" applyAlignment="1">
      <alignment horizontal="center" vertical="center"/>
    </xf>
    <xf numFmtId="3" fontId="21" fillId="0" borderId="28" xfId="0" applyNumberFormat="1" applyFont="1" applyFill="1" applyBorder="1" applyAlignment="1">
      <alignment horizontal="center" vertical="center"/>
    </xf>
    <xf numFmtId="0" fontId="21" fillId="6" borderId="126" xfId="0" applyFont="1" applyFill="1" applyBorder="1" applyAlignment="1">
      <alignment horizontal="center" vertical="center"/>
    </xf>
    <xf numFmtId="0" fontId="87" fillId="0" borderId="3" xfId="0" applyFont="1" applyFill="1" applyBorder="1" applyAlignment="1">
      <alignment horizontal="center" vertical="center"/>
    </xf>
    <xf numFmtId="0" fontId="87" fillId="6" borderId="3" xfId="0" applyFont="1" applyFill="1" applyBorder="1" applyAlignment="1">
      <alignment horizontal="center" vertical="center"/>
    </xf>
    <xf numFmtId="0" fontId="87" fillId="0" borderId="103" xfId="0" applyFont="1" applyFill="1" applyBorder="1" applyAlignment="1">
      <alignment horizontal="center" vertical="center"/>
    </xf>
    <xf numFmtId="168" fontId="30" fillId="0" borderId="0" xfId="0" applyNumberFormat="1" applyFont="1"/>
    <xf numFmtId="0" fontId="21" fillId="0" borderId="210" xfId="0" applyFont="1" applyFill="1" applyBorder="1" applyAlignment="1">
      <alignment vertical="center"/>
    </xf>
    <xf numFmtId="0" fontId="21" fillId="0" borderId="179" xfId="0" applyFont="1" applyFill="1" applyBorder="1" applyAlignment="1">
      <alignment horizontal="center" vertical="center"/>
    </xf>
    <xf numFmtId="168" fontId="0" fillId="0" borderId="0" xfId="0" applyNumberFormat="1" applyFont="1"/>
    <xf numFmtId="0" fontId="21" fillId="0" borderId="210" xfId="0" applyFont="1" applyFill="1" applyBorder="1" applyAlignment="1">
      <alignment horizontal="center" vertical="center"/>
    </xf>
    <xf numFmtId="0" fontId="21" fillId="9" borderId="210" xfId="0" applyFont="1" applyFill="1" applyBorder="1" applyAlignment="1">
      <alignment horizontal="center" vertical="center" wrapText="1"/>
    </xf>
    <xf numFmtId="0" fontId="21" fillId="0" borderId="179" xfId="0" applyFont="1" applyFill="1" applyBorder="1" applyAlignment="1">
      <alignment horizontal="center" vertical="center" wrapText="1"/>
    </xf>
    <xf numFmtId="0" fontId="21" fillId="0" borderId="131" xfId="0" applyFont="1" applyFill="1" applyBorder="1" applyAlignment="1">
      <alignment horizontal="center" vertical="center"/>
    </xf>
    <xf numFmtId="0" fontId="13" fillId="0" borderId="0" xfId="0" applyFont="1"/>
    <xf numFmtId="172" fontId="88" fillId="0" borderId="0" xfId="0" applyNumberFormat="1" applyFont="1"/>
    <xf numFmtId="3" fontId="21" fillId="0" borderId="133" xfId="0" applyNumberFormat="1" applyFont="1" applyFill="1" applyBorder="1" applyAlignment="1">
      <alignment horizontal="center" vertical="center"/>
    </xf>
    <xf numFmtId="0" fontId="21" fillId="6" borderId="129" xfId="0" applyFont="1" applyFill="1" applyBorder="1" applyAlignment="1">
      <alignment horizontal="center" vertical="center"/>
    </xf>
    <xf numFmtId="0" fontId="21" fillId="0" borderId="127" xfId="0" applyFont="1" applyFill="1" applyBorder="1" applyAlignment="1">
      <alignment horizontal="center" vertical="center"/>
    </xf>
    <xf numFmtId="0" fontId="20" fillId="0" borderId="0" xfId="0" applyFont="1" applyFill="1" applyBorder="1" applyAlignment="1">
      <alignment horizontal="center" vertical="center" wrapText="1"/>
    </xf>
    <xf numFmtId="0" fontId="10" fillId="0" borderId="5" xfId="0" applyFont="1" applyBorder="1" applyAlignment="1">
      <alignment horizontal="center" vertical="center"/>
    </xf>
    <xf numFmtId="0" fontId="10" fillId="0" borderId="0" xfId="0" applyFont="1" applyFill="1" applyAlignment="1">
      <alignment horizontal="center" vertical="center"/>
    </xf>
    <xf numFmtId="0" fontId="21" fillId="0" borderId="131" xfId="0" applyFont="1" applyBorder="1" applyAlignment="1">
      <alignment horizontal="center" vertical="center"/>
    </xf>
    <xf numFmtId="0" fontId="5" fillId="4" borderId="0" xfId="0" applyFont="1" applyFill="1" applyBorder="1" applyAlignment="1">
      <alignment horizontal="center" vertical="center" wrapText="1"/>
    </xf>
    <xf numFmtId="0" fontId="5" fillId="4" borderId="221" xfId="0" applyFont="1" applyFill="1" applyBorder="1" applyAlignment="1">
      <alignment horizontal="center" vertical="center" wrapText="1"/>
    </xf>
    <xf numFmtId="0" fontId="10" fillId="0" borderId="221" xfId="0" applyFont="1" applyBorder="1" applyAlignment="1">
      <alignment horizontal="center" vertical="center"/>
    </xf>
    <xf numFmtId="0" fontId="19" fillId="0" borderId="222" xfId="0" applyFont="1" applyBorder="1" applyAlignment="1">
      <alignment horizontal="center" vertical="center"/>
    </xf>
    <xf numFmtId="44" fontId="45" fillId="0" borderId="83" xfId="0" applyNumberFormat="1" applyFont="1" applyBorder="1" applyAlignment="1">
      <alignment horizontal="center" vertical="center"/>
    </xf>
    <xf numFmtId="0" fontId="12" fillId="0" borderId="0" xfId="0" applyFont="1" applyBorder="1" applyAlignment="1">
      <alignment horizontal="center" vertical="center"/>
    </xf>
    <xf numFmtId="0" fontId="21" fillId="16" borderId="137" xfId="0" applyFont="1" applyFill="1" applyBorder="1" applyAlignment="1">
      <alignment horizontal="center" vertical="center" wrapText="1"/>
    </xf>
    <xf numFmtId="0" fontId="49" fillId="0" borderId="0" xfId="8" applyFont="1" applyFill="1" applyBorder="1" applyAlignment="1">
      <alignment horizontal="center" vertical="center"/>
    </xf>
    <xf numFmtId="49" fontId="50" fillId="0" borderId="0" xfId="8" applyNumberFormat="1" applyFont="1" applyFill="1" applyBorder="1" applyAlignment="1">
      <alignment horizontal="center" vertical="center"/>
    </xf>
    <xf numFmtId="177" fontId="62" fillId="0" borderId="224" xfId="9" applyNumberFormat="1" applyFont="1" applyFill="1" applyBorder="1" applyAlignment="1">
      <alignment horizontal="center" vertical="center"/>
    </xf>
    <xf numFmtId="177" fontId="62" fillId="0" borderId="131" xfId="9" applyNumberFormat="1" applyFont="1" applyFill="1" applyBorder="1" applyAlignment="1">
      <alignment horizontal="center" vertical="center"/>
    </xf>
    <xf numFmtId="177" fontId="62" fillId="0" borderId="225" xfId="9" applyNumberFormat="1" applyFont="1" applyFill="1" applyBorder="1" applyAlignment="1">
      <alignment horizontal="center" vertical="center"/>
    </xf>
    <xf numFmtId="0" fontId="64" fillId="0" borderId="0" xfId="8" applyFont="1" applyFill="1" applyBorder="1" applyAlignment="1">
      <alignment horizontal="center" vertical="center"/>
    </xf>
    <xf numFmtId="177" fontId="62" fillId="0" borderId="0" xfId="9" applyNumberFormat="1" applyFont="1" applyFill="1" applyBorder="1" applyAlignment="1">
      <alignment horizontal="center" vertical="center"/>
    </xf>
    <xf numFmtId="167" fontId="58" fillId="2" borderId="0" xfId="2" applyNumberFormat="1" applyFont="1" applyFill="1" applyBorder="1" applyAlignment="1">
      <alignment horizontal="center" vertical="center"/>
    </xf>
    <xf numFmtId="178" fontId="69" fillId="0" borderId="0" xfId="11" applyNumberFormat="1" applyFont="1" applyFill="1" applyBorder="1" applyAlignment="1">
      <alignment horizontal="right" vertical="center"/>
    </xf>
    <xf numFmtId="169" fontId="69" fillId="0" borderId="0" xfId="11" applyFont="1" applyFill="1" applyBorder="1" applyAlignment="1">
      <alignment horizontal="right" vertical="center"/>
    </xf>
    <xf numFmtId="0" fontId="7" fillId="2" borderId="228" xfId="0" applyFont="1" applyFill="1" applyBorder="1" applyAlignment="1">
      <alignment horizontal="center" vertical="center" wrapText="1"/>
    </xf>
    <xf numFmtId="0" fontId="20" fillId="5" borderId="228" xfId="0" applyFont="1" applyFill="1" applyBorder="1" applyAlignment="1">
      <alignment horizontal="center" vertical="center" wrapText="1"/>
    </xf>
    <xf numFmtId="10" fontId="5" fillId="3" borderId="0" xfId="1" applyNumberFormat="1" applyFont="1" applyFill="1" applyBorder="1" applyAlignment="1">
      <alignment horizontal="center"/>
    </xf>
    <xf numFmtId="4" fontId="13" fillId="0" borderId="0" xfId="0" applyNumberFormat="1" applyFont="1" applyBorder="1" applyAlignment="1">
      <alignment horizontal="left" vertical="center"/>
    </xf>
    <xf numFmtId="0" fontId="13" fillId="0" borderId="0" xfId="0" applyFont="1" applyBorder="1" applyAlignment="1">
      <alignment horizontal="center" vertical="center"/>
    </xf>
    <xf numFmtId="0" fontId="13" fillId="0" borderId="0" xfId="0" applyFont="1" applyBorder="1" applyAlignment="1">
      <alignment horizontal="left" vertical="center"/>
    </xf>
    <xf numFmtId="0" fontId="18" fillId="0" borderId="0" xfId="0" applyFont="1" applyBorder="1" applyAlignment="1">
      <alignment horizontal="center" vertical="center"/>
    </xf>
    <xf numFmtId="167" fontId="5" fillId="3" borderId="0" xfId="5" applyNumberFormat="1" applyFont="1" applyFill="1" applyBorder="1" applyAlignment="1">
      <alignment horizontal="center"/>
    </xf>
    <xf numFmtId="0" fontId="10" fillId="0" borderId="0" xfId="0" applyFont="1" applyBorder="1" applyAlignment="1">
      <alignment horizontal="center" vertical="center"/>
    </xf>
    <xf numFmtId="0" fontId="21" fillId="0" borderId="3" xfId="0" applyFont="1" applyFill="1" applyBorder="1" applyAlignment="1">
      <alignment horizontal="center" vertical="top" wrapText="1"/>
    </xf>
    <xf numFmtId="167" fontId="21" fillId="0" borderId="3" xfId="5" applyNumberFormat="1" applyFont="1" applyFill="1" applyBorder="1" applyAlignment="1">
      <alignment horizontal="center" vertical="center"/>
    </xf>
    <xf numFmtId="9" fontId="21" fillId="0" borderId="3" xfId="1" applyFont="1" applyFill="1" applyBorder="1" applyAlignment="1">
      <alignment horizontal="center" vertical="center"/>
    </xf>
    <xf numFmtId="4" fontId="85" fillId="0" borderId="0" xfId="0" applyNumberFormat="1" applyFont="1" applyFill="1" applyBorder="1" applyAlignment="1">
      <alignment vertical="center"/>
    </xf>
    <xf numFmtId="44" fontId="20" fillId="0" borderId="0" xfId="5" applyFont="1" applyAlignment="1">
      <alignment horizontal="center"/>
    </xf>
    <xf numFmtId="0" fontId="21" fillId="0" borderId="131" xfId="0" applyFont="1" applyBorder="1" applyAlignment="1">
      <alignment horizontal="center" vertical="center"/>
    </xf>
    <xf numFmtId="0" fontId="20" fillId="0" borderId="103" xfId="0" applyFont="1" applyFill="1" applyBorder="1" applyAlignment="1">
      <alignment horizontal="center" vertical="center"/>
    </xf>
    <xf numFmtId="0" fontId="20" fillId="6" borderId="3" xfId="0" applyFont="1" applyFill="1" applyBorder="1" applyAlignment="1">
      <alignment horizontal="center" vertical="center"/>
    </xf>
    <xf numFmtId="0" fontId="20" fillId="0" borderId="3" xfId="0" applyFont="1" applyFill="1" applyBorder="1" applyAlignment="1">
      <alignment horizontal="center" vertical="center"/>
    </xf>
    <xf numFmtId="0" fontId="21" fillId="0" borderId="103" xfId="0" applyFont="1" applyFill="1" applyBorder="1" applyAlignment="1">
      <alignment horizontal="center" vertical="center"/>
    </xf>
    <xf numFmtId="9" fontId="21" fillId="0" borderId="28" xfId="1" applyFont="1" applyFill="1" applyBorder="1" applyAlignment="1">
      <alignment horizontal="center" vertical="center"/>
    </xf>
    <xf numFmtId="9" fontId="21" fillId="0" borderId="134" xfId="1" applyFont="1" applyFill="1" applyBorder="1" applyAlignment="1">
      <alignment horizontal="center" vertical="center"/>
    </xf>
    <xf numFmtId="9" fontId="21" fillId="0" borderId="28" xfId="1" applyFont="1" applyFill="1" applyBorder="1" applyAlignment="1">
      <alignment horizontal="center" vertical="center" wrapText="1"/>
    </xf>
    <xf numFmtId="0" fontId="21" fillId="0" borderId="139" xfId="0" applyFont="1" applyBorder="1" applyAlignment="1">
      <alignment horizontal="center" vertical="center"/>
    </xf>
    <xf numFmtId="0" fontId="21" fillId="0" borderId="8" xfId="0" applyFont="1" applyBorder="1" applyAlignment="1">
      <alignment horizontal="center" vertical="center"/>
    </xf>
    <xf numFmtId="4" fontId="92" fillId="0" borderId="198" xfId="8" applyNumberFormat="1" applyFont="1" applyFill="1" applyBorder="1" applyAlignment="1">
      <alignment horizontal="center" vertical="center"/>
    </xf>
    <xf numFmtId="0" fontId="93" fillId="23" borderId="234" xfId="0" applyFont="1" applyFill="1" applyBorder="1" applyAlignment="1">
      <alignment horizontal="center" vertical="center" wrapText="1"/>
    </xf>
    <xf numFmtId="0" fontId="93" fillId="23" borderId="235" xfId="0" applyFont="1" applyFill="1" applyBorder="1" applyAlignment="1">
      <alignment horizontal="center" vertical="center" wrapText="1"/>
    </xf>
    <xf numFmtId="0" fontId="93" fillId="23" borderId="158" xfId="0" applyFont="1" applyFill="1" applyBorder="1" applyAlignment="1">
      <alignment horizontal="center" vertical="center" wrapText="1"/>
    </xf>
    <xf numFmtId="0" fontId="94" fillId="24" borderId="169" xfId="0" applyFont="1" applyFill="1" applyBorder="1" applyAlignment="1">
      <alignment vertical="center" wrapText="1"/>
    </xf>
    <xf numFmtId="0" fontId="94" fillId="24" borderId="158" xfId="0" applyFont="1" applyFill="1" applyBorder="1" applyAlignment="1">
      <alignment vertical="center" wrapText="1"/>
    </xf>
    <xf numFmtId="0" fontId="94" fillId="0" borderId="158" xfId="0" applyFont="1" applyBorder="1" applyAlignment="1">
      <alignment vertical="center" wrapText="1"/>
    </xf>
    <xf numFmtId="9" fontId="94" fillId="0" borderId="158" xfId="0" applyNumberFormat="1" applyFont="1" applyBorder="1" applyAlignment="1">
      <alignment vertical="center" wrapText="1"/>
    </xf>
    <xf numFmtId="9" fontId="94" fillId="24" borderId="158" xfId="0" applyNumberFormat="1" applyFont="1" applyFill="1" applyBorder="1" applyAlignment="1">
      <alignment vertical="center" wrapText="1"/>
    </xf>
    <xf numFmtId="0" fontId="21" fillId="0" borderId="8" xfId="0" applyFont="1" applyBorder="1" applyAlignment="1">
      <alignment horizontal="center" vertical="center"/>
    </xf>
    <xf numFmtId="0" fontId="90" fillId="0" borderId="0" xfId="0" applyFont="1" applyBorder="1" applyAlignment="1">
      <alignment horizontal="center" vertical="center"/>
    </xf>
    <xf numFmtId="0" fontId="10" fillId="0" borderId="0" xfId="0" applyFont="1" applyBorder="1" applyAlignment="1">
      <alignment horizontal="center" vertical="center"/>
    </xf>
    <xf numFmtId="0" fontId="21" fillId="0" borderId="137" xfId="0" applyFont="1" applyBorder="1" applyAlignment="1">
      <alignment horizontal="center" vertical="center"/>
    </xf>
    <xf numFmtId="0" fontId="21" fillId="0" borderId="32" xfId="0" applyFont="1" applyBorder="1" applyAlignment="1">
      <alignment horizontal="center" vertical="center"/>
    </xf>
    <xf numFmtId="0" fontId="21" fillId="0" borderId="16" xfId="0" applyFont="1" applyBorder="1" applyAlignment="1">
      <alignment horizontal="center" vertical="center"/>
    </xf>
    <xf numFmtId="0" fontId="21" fillId="0" borderId="137" xfId="0" applyFont="1" applyFill="1" applyBorder="1" applyAlignment="1">
      <alignment horizontal="center" vertical="center"/>
    </xf>
    <xf numFmtId="0" fontId="21" fillId="0" borderId="16" xfId="0" applyFont="1" applyFill="1" applyBorder="1" applyAlignment="1">
      <alignment horizontal="center" vertical="center"/>
    </xf>
    <xf numFmtId="0" fontId="21" fillId="18" borderId="8" xfId="0" applyFont="1" applyFill="1" applyBorder="1" applyAlignment="1">
      <alignment horizontal="center" vertical="center" wrapText="1"/>
    </xf>
    <xf numFmtId="0" fontId="21" fillId="18" borderId="24" xfId="0" applyFont="1" applyFill="1" applyBorder="1" applyAlignment="1">
      <alignment horizontal="center" vertical="center" wrapText="1"/>
    </xf>
    <xf numFmtId="0" fontId="21" fillId="18" borderId="232" xfId="0" applyFont="1" applyFill="1" applyBorder="1" applyAlignment="1">
      <alignment horizontal="center" vertical="center" wrapText="1"/>
    </xf>
    <xf numFmtId="0" fontId="21" fillId="0" borderId="131" xfId="0" applyFont="1" applyBorder="1" applyAlignment="1">
      <alignment horizontal="center" vertical="center"/>
    </xf>
    <xf numFmtId="167" fontId="21" fillId="0" borderId="137" xfId="5" applyNumberFormat="1" applyFont="1" applyFill="1" applyBorder="1" applyAlignment="1">
      <alignment horizontal="center" vertical="center" wrapText="1"/>
    </xf>
    <xf numFmtId="167" fontId="21" fillId="0" borderId="32" xfId="5" applyNumberFormat="1" applyFont="1" applyFill="1" applyBorder="1" applyAlignment="1">
      <alignment horizontal="center" vertical="center" wrapText="1"/>
    </xf>
    <xf numFmtId="9" fontId="21" fillId="0" borderId="137" xfId="1" applyFont="1" applyFill="1" applyBorder="1" applyAlignment="1">
      <alignment horizontal="center" vertical="center" wrapText="1"/>
    </xf>
    <xf numFmtId="9" fontId="21" fillId="0" borderId="32" xfId="1" applyFont="1" applyFill="1" applyBorder="1" applyAlignment="1">
      <alignment horizontal="center" vertical="center" wrapText="1"/>
    </xf>
    <xf numFmtId="168" fontId="21" fillId="0" borderId="137" xfId="0" applyNumberFormat="1" applyFont="1" applyFill="1" applyBorder="1" applyAlignment="1">
      <alignment horizontal="center" vertical="center" wrapText="1"/>
    </xf>
    <xf numFmtId="168" fontId="21" fillId="0" borderId="32" xfId="0" applyNumberFormat="1" applyFont="1" applyFill="1" applyBorder="1" applyAlignment="1">
      <alignment horizontal="center" vertical="center" wrapText="1"/>
    </xf>
    <xf numFmtId="168" fontId="21" fillId="0" borderId="137" xfId="0" applyNumberFormat="1" applyFont="1" applyFill="1" applyBorder="1" applyAlignment="1">
      <alignment horizontal="center" vertical="center"/>
    </xf>
    <xf numFmtId="168" fontId="21" fillId="0" borderId="32" xfId="0" applyNumberFormat="1" applyFont="1" applyFill="1" applyBorder="1" applyAlignment="1">
      <alignment horizontal="center" vertical="center"/>
    </xf>
    <xf numFmtId="0" fontId="21" fillId="0" borderId="137"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31" xfId="0" applyFont="1" applyFill="1" applyBorder="1" applyAlignment="1">
      <alignment horizontal="center" vertical="center"/>
    </xf>
    <xf numFmtId="0" fontId="21" fillId="0" borderId="32" xfId="0" applyFont="1" applyFill="1" applyBorder="1" applyAlignment="1">
      <alignment horizontal="center" vertical="center"/>
    </xf>
    <xf numFmtId="9" fontId="21" fillId="0" borderId="137" xfId="1" applyFont="1" applyFill="1" applyBorder="1" applyAlignment="1">
      <alignment horizontal="center" vertical="center"/>
    </xf>
    <xf numFmtId="9" fontId="21" fillId="0" borderId="16" xfId="1" applyFont="1" applyFill="1" applyBorder="1" applyAlignment="1">
      <alignment horizontal="center" vertical="center"/>
    </xf>
    <xf numFmtId="9" fontId="21" fillId="0" borderId="32" xfId="1" applyFont="1" applyFill="1" applyBorder="1" applyAlignment="1">
      <alignment horizontal="center" vertical="center"/>
    </xf>
    <xf numFmtId="168" fontId="21" fillId="0" borderId="16" xfId="0" applyNumberFormat="1" applyFont="1" applyFill="1" applyBorder="1" applyAlignment="1">
      <alignment horizontal="center" vertical="center"/>
    </xf>
    <xf numFmtId="168" fontId="21" fillId="0" borderId="31" xfId="0" applyNumberFormat="1" applyFont="1" applyFill="1" applyBorder="1" applyAlignment="1">
      <alignment horizontal="center" vertical="center"/>
    </xf>
    <xf numFmtId="0" fontId="21" fillId="16" borderId="28" xfId="0" applyFont="1" applyFill="1" applyBorder="1" applyAlignment="1">
      <alignment horizontal="center" vertical="center" wrapText="1"/>
    </xf>
    <xf numFmtId="20" fontId="21" fillId="0" borderId="31" xfId="0" applyNumberFormat="1" applyFont="1" applyFill="1" applyBorder="1" applyAlignment="1">
      <alignment horizontal="center" vertical="center"/>
    </xf>
    <xf numFmtId="0" fontId="21" fillId="0" borderId="28" xfId="0" applyFont="1" applyFill="1" applyBorder="1" applyAlignment="1">
      <alignment horizontal="center" vertical="center" wrapText="1"/>
    </xf>
    <xf numFmtId="0" fontId="21" fillId="0" borderId="28" xfId="0" applyFont="1" applyFill="1" applyBorder="1" applyAlignment="1">
      <alignment horizontal="center" vertical="center"/>
    </xf>
    <xf numFmtId="167" fontId="21" fillId="0" borderId="137" xfId="5" applyNumberFormat="1" applyFont="1" applyFill="1" applyBorder="1" applyAlignment="1">
      <alignment horizontal="center" vertical="center"/>
    </xf>
    <xf numFmtId="167" fontId="21" fillId="0" borderId="16" xfId="5" applyNumberFormat="1" applyFont="1" applyFill="1" applyBorder="1" applyAlignment="1">
      <alignment horizontal="center" vertical="center"/>
    </xf>
    <xf numFmtId="167" fontId="21" fillId="0" borderId="32" xfId="5" applyNumberFormat="1" applyFont="1" applyFill="1" applyBorder="1" applyAlignment="1">
      <alignment horizontal="center" vertical="center"/>
    </xf>
    <xf numFmtId="0" fontId="20" fillId="8" borderId="9" xfId="0" applyFont="1" applyFill="1" applyBorder="1" applyAlignment="1">
      <alignment horizontal="center" vertical="center" textRotation="255"/>
    </xf>
    <xf numFmtId="0" fontId="20" fillId="8" borderId="16" xfId="0" applyFont="1" applyFill="1" applyBorder="1" applyAlignment="1">
      <alignment horizontal="center" vertical="center" textRotation="255"/>
    </xf>
    <xf numFmtId="0" fontId="21" fillId="17" borderId="137" xfId="0" applyFont="1" applyFill="1" applyBorder="1" applyAlignment="1">
      <alignment horizontal="center" vertical="center" wrapText="1"/>
    </xf>
    <xf numFmtId="0" fontId="21" fillId="17" borderId="16" xfId="0" applyFont="1" applyFill="1" applyBorder="1" applyAlignment="1">
      <alignment horizontal="center" vertical="center" wrapText="1"/>
    </xf>
    <xf numFmtId="167" fontId="21" fillId="0" borderId="138" xfId="5" applyNumberFormat="1" applyFont="1" applyFill="1" applyBorder="1" applyAlignment="1">
      <alignment horizontal="center" vertical="center"/>
    </xf>
    <xf numFmtId="167" fontId="21" fillId="0" borderId="113" xfId="5" applyNumberFormat="1" applyFont="1" applyFill="1" applyBorder="1" applyAlignment="1">
      <alignment horizontal="center" vertical="center"/>
    </xf>
    <xf numFmtId="167" fontId="21" fillId="0" borderId="114" xfId="5" applyNumberFormat="1" applyFont="1" applyFill="1" applyBorder="1" applyAlignment="1">
      <alignment horizontal="center" vertical="center"/>
    </xf>
    <xf numFmtId="167" fontId="21" fillId="0" borderId="139" xfId="5" applyNumberFormat="1" applyFont="1" applyFill="1" applyBorder="1" applyAlignment="1">
      <alignment horizontal="center" vertical="center"/>
    </xf>
    <xf numFmtId="167" fontId="21" fillId="0" borderId="29" xfId="5" applyNumberFormat="1" applyFont="1" applyFill="1" applyBorder="1" applyAlignment="1">
      <alignment horizontal="center" vertical="center"/>
    </xf>
    <xf numFmtId="167" fontId="21" fillId="0" borderId="140" xfId="5" applyNumberFormat="1" applyFont="1" applyFill="1" applyBorder="1" applyAlignment="1">
      <alignment horizontal="center" vertical="center"/>
    </xf>
    <xf numFmtId="0" fontId="5" fillId="2" borderId="0" xfId="0" applyFont="1" applyFill="1" applyAlignment="1">
      <alignment horizontal="center" vertical="center"/>
    </xf>
    <xf numFmtId="0" fontId="5" fillId="2" borderId="54" xfId="0" applyFont="1" applyFill="1" applyBorder="1" applyAlignment="1">
      <alignment horizontal="center" vertical="center"/>
    </xf>
    <xf numFmtId="0" fontId="21" fillId="0" borderId="31" xfId="0" applyFont="1" applyBorder="1" applyAlignment="1">
      <alignment horizontal="center" vertical="center" wrapText="1"/>
    </xf>
    <xf numFmtId="0" fontId="21" fillId="0" borderId="233"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6" xfId="0" applyFont="1" applyBorder="1" applyAlignment="1">
      <alignment horizontal="center" vertical="center" wrapText="1"/>
    </xf>
    <xf numFmtId="0" fontId="17" fillId="2" borderId="0" xfId="0" applyFont="1" applyFill="1" applyAlignment="1">
      <alignment horizontal="center"/>
    </xf>
    <xf numFmtId="0" fontId="5" fillId="3" borderId="0" xfId="0" applyFont="1" applyFill="1" applyBorder="1" applyAlignment="1">
      <alignment horizontal="center"/>
    </xf>
    <xf numFmtId="0" fontId="12" fillId="0" borderId="83" xfId="0" applyFont="1" applyBorder="1" applyAlignment="1">
      <alignment horizontal="center" vertical="center"/>
    </xf>
    <xf numFmtId="0" fontId="12" fillId="0" borderId="0" xfId="0" applyFont="1" applyAlignment="1">
      <alignment horizontal="center" vertical="center"/>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226"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227"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22"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36"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141"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21" fillId="14" borderId="31" xfId="0" applyFont="1" applyFill="1" applyBorder="1" applyAlignment="1">
      <alignment horizontal="center" vertical="center" wrapText="1"/>
    </xf>
    <xf numFmtId="0" fontId="21" fillId="0" borderId="101" xfId="0" applyFont="1" applyFill="1" applyBorder="1" applyAlignment="1">
      <alignment horizontal="center" vertical="center" wrapText="1"/>
    </xf>
    <xf numFmtId="0" fontId="21" fillId="0" borderId="102" xfId="0" applyFont="1" applyFill="1" applyBorder="1" applyAlignment="1">
      <alignment horizontal="center" vertical="center" wrapText="1"/>
    </xf>
    <xf numFmtId="0" fontId="21" fillId="0" borderId="101" xfId="0" applyFont="1" applyFill="1" applyBorder="1" applyAlignment="1">
      <alignment horizontal="center" vertical="center"/>
    </xf>
    <xf numFmtId="0" fontId="21" fillId="0" borderId="102" xfId="0" applyFont="1" applyFill="1" applyBorder="1" applyAlignment="1">
      <alignment horizontal="center" vertical="center"/>
    </xf>
    <xf numFmtId="0" fontId="21" fillId="0" borderId="30" xfId="0" applyFont="1" applyFill="1" applyBorder="1" applyAlignment="1">
      <alignment horizontal="center" vertical="center"/>
    </xf>
    <xf numFmtId="0" fontId="21" fillId="13" borderId="31" xfId="0" applyFont="1" applyFill="1" applyBorder="1" applyAlignment="1">
      <alignment horizontal="center" vertical="center" wrapText="1"/>
    </xf>
    <xf numFmtId="0" fontId="21" fillId="0" borderId="137" xfId="0" applyFont="1" applyBorder="1" applyAlignment="1">
      <alignment horizontal="center" vertical="center" wrapText="1"/>
    </xf>
    <xf numFmtId="0" fontId="21" fillId="0" borderId="32" xfId="0" applyFont="1" applyBorder="1" applyAlignment="1">
      <alignment horizontal="center" vertical="center" wrapText="1"/>
    </xf>
    <xf numFmtId="0" fontId="21" fillId="15" borderId="137" xfId="0" applyFont="1" applyFill="1" applyBorder="1" applyAlignment="1">
      <alignment horizontal="center" vertical="center" wrapText="1"/>
    </xf>
    <xf numFmtId="0" fontId="21" fillId="15" borderId="16" xfId="0" applyFont="1" applyFill="1" applyBorder="1" applyAlignment="1">
      <alignment horizontal="center" vertical="center" wrapText="1"/>
    </xf>
    <xf numFmtId="0" fontId="21" fillId="15" borderId="32" xfId="0" applyFont="1" applyFill="1" applyBorder="1" applyAlignment="1">
      <alignment horizontal="center" vertical="center" wrapText="1"/>
    </xf>
    <xf numFmtId="0" fontId="21" fillId="0" borderId="134" xfId="0" applyFont="1" applyFill="1" applyBorder="1" applyAlignment="1">
      <alignment horizontal="center" vertical="center" wrapText="1"/>
    </xf>
    <xf numFmtId="0" fontId="20" fillId="20" borderId="146" xfId="0" applyFont="1" applyFill="1" applyBorder="1" applyAlignment="1">
      <alignment horizontal="center" vertical="center" wrapText="1"/>
    </xf>
    <xf numFmtId="168" fontId="20" fillId="0" borderId="137" xfId="0" applyNumberFormat="1" applyFont="1" applyFill="1" applyBorder="1" applyAlignment="1">
      <alignment horizontal="center" vertical="center"/>
    </xf>
    <xf numFmtId="168" fontId="20" fillId="0" borderId="32" xfId="0" applyNumberFormat="1" applyFont="1" applyFill="1" applyBorder="1" applyAlignment="1">
      <alignment horizontal="center" vertical="center"/>
    </xf>
    <xf numFmtId="168" fontId="21" fillId="0" borderId="136" xfId="0" applyNumberFormat="1" applyFont="1" applyFill="1" applyBorder="1" applyAlignment="1">
      <alignment horizontal="center" vertical="center"/>
    </xf>
    <xf numFmtId="0" fontId="21" fillId="0" borderId="136" xfId="0" applyFont="1" applyFill="1" applyBorder="1" applyAlignment="1">
      <alignment horizontal="center" vertical="center"/>
    </xf>
    <xf numFmtId="0" fontId="21" fillId="0" borderId="134" xfId="0" applyFont="1" applyFill="1" applyBorder="1" applyAlignment="1">
      <alignment horizontal="center" vertical="center"/>
    </xf>
    <xf numFmtId="167" fontId="21" fillId="0" borderId="9" xfId="5" applyNumberFormat="1" applyFont="1" applyFill="1" applyBorder="1" applyAlignment="1">
      <alignment horizontal="center" vertical="center"/>
    </xf>
    <xf numFmtId="167" fontId="21" fillId="0" borderId="34" xfId="5" applyNumberFormat="1" applyFont="1" applyFill="1" applyBorder="1" applyAlignment="1">
      <alignment horizontal="center" vertical="center"/>
    </xf>
    <xf numFmtId="168" fontId="21" fillId="0" borderId="9" xfId="0" applyNumberFormat="1" applyFont="1" applyFill="1" applyBorder="1" applyAlignment="1">
      <alignment horizontal="center" vertical="center"/>
    </xf>
    <xf numFmtId="168" fontId="21" fillId="0" borderId="34" xfId="0" applyNumberFormat="1" applyFont="1" applyFill="1" applyBorder="1" applyAlignment="1">
      <alignment horizontal="center" vertical="center"/>
    </xf>
    <xf numFmtId="0" fontId="57" fillId="2" borderId="163" xfId="8" applyFont="1" applyFill="1" applyBorder="1" applyAlignment="1">
      <alignment horizontal="center" vertical="center" wrapText="1"/>
    </xf>
    <xf numFmtId="0" fontId="57" fillId="2" borderId="169" xfId="8" applyFont="1" applyFill="1" applyBorder="1" applyAlignment="1">
      <alignment horizontal="center" vertical="center" wrapText="1"/>
    </xf>
    <xf numFmtId="0" fontId="57" fillId="2" borderId="164" xfId="8" applyFont="1" applyFill="1" applyBorder="1" applyAlignment="1">
      <alignment horizontal="center" vertical="center" wrapText="1"/>
    </xf>
    <xf numFmtId="0" fontId="57" fillId="2" borderId="170" xfId="8" applyFont="1" applyFill="1" applyBorder="1" applyAlignment="1">
      <alignment horizontal="center" vertical="center" wrapText="1"/>
    </xf>
    <xf numFmtId="0" fontId="57" fillId="2" borderId="159" xfId="8" applyFont="1" applyFill="1" applyBorder="1" applyAlignment="1">
      <alignment horizontal="center" vertical="center" wrapText="1"/>
    </xf>
    <xf numFmtId="0" fontId="57" fillId="2" borderId="165" xfId="8" applyFont="1" applyFill="1" applyBorder="1" applyAlignment="1">
      <alignment horizontal="center" vertical="center" wrapText="1"/>
    </xf>
    <xf numFmtId="49" fontId="63" fillId="0" borderId="163" xfId="8" applyNumberFormat="1" applyFont="1" applyFill="1" applyBorder="1" applyAlignment="1">
      <alignment horizontal="center" vertical="center"/>
    </xf>
    <xf numFmtId="49" fontId="63" fillId="0" borderId="177" xfId="8" applyNumberFormat="1" applyFont="1" applyFill="1" applyBorder="1" applyAlignment="1">
      <alignment horizontal="center" vertical="center"/>
    </xf>
    <xf numFmtId="49" fontId="63" fillId="0" borderId="169" xfId="8" applyNumberFormat="1" applyFont="1" applyFill="1" applyBorder="1" applyAlignment="1">
      <alignment horizontal="center" vertical="center"/>
    </xf>
    <xf numFmtId="0" fontId="67" fillId="0" borderId="163" xfId="15" applyFont="1" applyFill="1" applyBorder="1" applyAlignment="1">
      <alignment horizontal="center" vertical="center"/>
    </xf>
    <xf numFmtId="0" fontId="67" fillId="0" borderId="177" xfId="15" applyFont="1" applyFill="1" applyBorder="1" applyAlignment="1">
      <alignment horizontal="center" vertical="center"/>
    </xf>
    <xf numFmtId="0" fontId="67" fillId="0" borderId="169" xfId="15" applyFont="1" applyFill="1" applyBorder="1" applyAlignment="1">
      <alignment horizontal="center" vertical="center"/>
    </xf>
    <xf numFmtId="0" fontId="47" fillId="0" borderId="194" xfId="8" applyFont="1" applyFill="1" applyBorder="1" applyAlignment="1">
      <alignment horizontal="center" vertical="center"/>
    </xf>
    <xf numFmtId="0" fontId="47" fillId="0" borderId="195" xfId="8" applyFont="1" applyFill="1" applyBorder="1" applyAlignment="1">
      <alignment horizontal="center" vertical="center"/>
    </xf>
    <xf numFmtId="0" fontId="47" fillId="0" borderId="196" xfId="8" applyFont="1" applyFill="1" applyBorder="1" applyAlignment="1">
      <alignment horizontal="center" vertical="center"/>
    </xf>
    <xf numFmtId="49" fontId="57" fillId="2" borderId="161" xfId="8" applyNumberFormat="1" applyFont="1" applyFill="1" applyBorder="1" applyAlignment="1">
      <alignment horizontal="center" vertical="center"/>
    </xf>
    <xf numFmtId="49" fontId="57" fillId="2" borderId="167" xfId="8" applyNumberFormat="1" applyFont="1" applyFill="1" applyBorder="1" applyAlignment="1">
      <alignment horizontal="center" vertical="center"/>
    </xf>
    <xf numFmtId="0" fontId="67" fillId="0" borderId="163" xfId="15" applyFont="1" applyFill="1" applyBorder="1" applyAlignment="1">
      <alignment horizontal="center" vertical="center" wrapText="1"/>
    </xf>
    <xf numFmtId="0" fontId="47" fillId="0" borderId="152" xfId="8" applyFont="1" applyFill="1" applyBorder="1" applyAlignment="1">
      <alignment horizontal="center" vertical="center"/>
    </xf>
    <xf numFmtId="0" fontId="47" fillId="0" borderId="153" xfId="8" applyFont="1" applyFill="1" applyBorder="1" applyAlignment="1">
      <alignment horizontal="center" vertical="center"/>
    </xf>
    <xf numFmtId="0" fontId="47" fillId="0" borderId="154" xfId="8" applyFont="1" applyFill="1" applyBorder="1" applyAlignment="1">
      <alignment horizontal="center" vertical="center"/>
    </xf>
    <xf numFmtId="0" fontId="67" fillId="0" borderId="177" xfId="15" applyFont="1" applyFill="1" applyBorder="1" applyAlignment="1">
      <alignment horizontal="center" vertical="center" wrapText="1"/>
    </xf>
    <xf numFmtId="0" fontId="51" fillId="21" borderId="157" xfId="8" applyFont="1" applyFill="1" applyBorder="1" applyAlignment="1">
      <alignment horizontal="center" vertical="center"/>
    </xf>
    <xf numFmtId="49" fontId="56" fillId="0" borderId="0" xfId="8" applyNumberFormat="1" applyFont="1" applyFill="1" applyBorder="1" applyAlignment="1">
      <alignment horizontal="center" vertical="center" wrapText="1"/>
    </xf>
    <xf numFmtId="49" fontId="56" fillId="0" borderId="156" xfId="8" applyNumberFormat="1" applyFont="1" applyFill="1" applyBorder="1" applyAlignment="1">
      <alignment horizontal="center" vertical="center" wrapText="1"/>
    </xf>
    <xf numFmtId="49" fontId="57" fillId="2" borderId="159" xfId="8" applyNumberFormat="1" applyFont="1" applyFill="1" applyBorder="1" applyAlignment="1">
      <alignment horizontal="center" vertical="center"/>
    </xf>
    <xf numFmtId="49" fontId="57" fillId="2" borderId="165" xfId="8" applyNumberFormat="1" applyFont="1" applyFill="1" applyBorder="1" applyAlignment="1">
      <alignment horizontal="center" vertical="center"/>
    </xf>
    <xf numFmtId="49" fontId="57" fillId="2" borderId="160" xfId="8" applyNumberFormat="1" applyFont="1" applyFill="1" applyBorder="1" applyAlignment="1">
      <alignment horizontal="center" vertical="center"/>
    </xf>
    <xf numFmtId="49" fontId="57" fillId="2" borderId="166" xfId="8" applyNumberFormat="1" applyFont="1" applyFill="1" applyBorder="1" applyAlignment="1">
      <alignment horizontal="center" vertical="center"/>
    </xf>
    <xf numFmtId="0" fontId="82" fillId="0" borderId="0" xfId="8" applyFont="1" applyFill="1" applyAlignment="1">
      <alignment horizontal="center" vertical="center"/>
    </xf>
    <xf numFmtId="3" fontId="51" fillId="0" borderId="187" xfId="8" applyNumberFormat="1" applyFont="1" applyFill="1" applyBorder="1" applyAlignment="1">
      <alignment horizontal="center" vertical="center" wrapText="1"/>
    </xf>
    <xf numFmtId="3" fontId="51" fillId="0" borderId="192" xfId="8" applyNumberFormat="1" applyFont="1" applyFill="1" applyBorder="1" applyAlignment="1">
      <alignment horizontal="center" vertical="center" wrapText="1"/>
    </xf>
    <xf numFmtId="3" fontId="51" fillId="0" borderId="199" xfId="8" applyNumberFormat="1" applyFont="1" applyFill="1" applyBorder="1" applyAlignment="1">
      <alignment horizontal="center" vertical="center" wrapText="1"/>
    </xf>
    <xf numFmtId="49" fontId="63" fillId="0" borderId="163" xfId="8" applyNumberFormat="1" applyFont="1" applyFill="1" applyBorder="1" applyAlignment="1">
      <alignment horizontal="center" vertical="center" wrapText="1"/>
    </xf>
    <xf numFmtId="49" fontId="63" fillId="0" borderId="177" xfId="8" applyNumberFormat="1" applyFont="1" applyFill="1" applyBorder="1" applyAlignment="1">
      <alignment horizontal="center" vertical="center" wrapText="1"/>
    </xf>
    <xf numFmtId="0" fontId="51" fillId="21" borderId="15" xfId="8" applyFont="1" applyFill="1" applyBorder="1" applyAlignment="1">
      <alignment horizontal="center" vertical="center"/>
    </xf>
    <xf numFmtId="0" fontId="51" fillId="21" borderId="23" xfId="8" applyFont="1" applyFill="1" applyBorder="1" applyAlignment="1">
      <alignment horizontal="center" vertical="center"/>
    </xf>
    <xf numFmtId="0" fontId="51" fillId="21" borderId="24" xfId="8" applyFont="1" applyFill="1" applyBorder="1" applyAlignment="1">
      <alignment horizontal="center" vertical="center"/>
    </xf>
    <xf numFmtId="0" fontId="57" fillId="2" borderId="177" xfId="8" applyFont="1" applyFill="1" applyBorder="1" applyAlignment="1">
      <alignment horizontal="center" vertical="center" wrapText="1"/>
    </xf>
    <xf numFmtId="49" fontId="57" fillId="2" borderId="223" xfId="8" applyNumberFormat="1" applyFont="1" applyFill="1" applyBorder="1" applyAlignment="1">
      <alignment horizontal="center" vertical="center"/>
    </xf>
    <xf numFmtId="0" fontId="57" fillId="2" borderId="147" xfId="8" applyFont="1" applyFill="1" applyBorder="1" applyAlignment="1">
      <alignment horizontal="center" vertical="center" wrapText="1"/>
    </xf>
    <xf numFmtId="0" fontId="57" fillId="2" borderId="155"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48" fillId="0" borderId="0" xfId="8" applyFont="1" applyFill="1" applyBorder="1" applyAlignment="1">
      <alignment horizontal="center" vertical="center"/>
    </xf>
    <xf numFmtId="0" fontId="89" fillId="0" borderId="0" xfId="0" applyFont="1" applyAlignment="1">
      <alignment horizontal="center" vertical="center"/>
    </xf>
    <xf numFmtId="0" fontId="31" fillId="0" borderId="0" xfId="0" applyFont="1" applyAlignment="1">
      <alignment horizontal="center" vertical="center"/>
    </xf>
    <xf numFmtId="0" fontId="86" fillId="0" borderId="14" xfId="0" applyFont="1" applyBorder="1" applyAlignment="1">
      <alignment horizontal="center" vertical="center" textRotation="255"/>
    </xf>
    <xf numFmtId="0" fontId="86" fillId="0" borderId="0" xfId="0" applyFont="1" applyBorder="1" applyAlignment="1">
      <alignment horizontal="center" vertical="center" textRotation="255"/>
    </xf>
    <xf numFmtId="0" fontId="21" fillId="0" borderId="179" xfId="0" applyFont="1" applyFill="1" applyBorder="1" applyAlignment="1">
      <alignment horizontal="center" vertical="center"/>
    </xf>
    <xf numFmtId="0" fontId="21" fillId="0" borderId="131" xfId="0" applyFont="1" applyFill="1" applyBorder="1" applyAlignment="1">
      <alignment horizontal="center" vertical="center"/>
    </xf>
    <xf numFmtId="0" fontId="21" fillId="0" borderId="179" xfId="0" applyFont="1" applyFill="1" applyBorder="1" applyAlignment="1">
      <alignment horizontal="center" vertical="center" wrapText="1"/>
    </xf>
    <xf numFmtId="0" fontId="21" fillId="9" borderId="210" xfId="0" applyFont="1" applyFill="1" applyBorder="1" applyAlignment="1">
      <alignment horizontal="center" vertical="center"/>
    </xf>
    <xf numFmtId="0" fontId="21" fillId="0" borderId="210" xfId="0" applyFont="1" applyFill="1" applyBorder="1" applyAlignment="1">
      <alignment horizontal="center" vertical="center"/>
    </xf>
    <xf numFmtId="0" fontId="21" fillId="0" borderId="210" xfId="0" applyFont="1" applyFill="1" applyBorder="1" applyAlignment="1">
      <alignment horizontal="center" vertical="center" wrapText="1"/>
    </xf>
    <xf numFmtId="0" fontId="21" fillId="9" borderId="210" xfId="0" applyFont="1" applyFill="1" applyBorder="1" applyAlignment="1">
      <alignment horizontal="center" vertical="center" wrapText="1"/>
    </xf>
    <xf numFmtId="0" fontId="21" fillId="0" borderId="132" xfId="0" applyFont="1" applyFill="1" applyBorder="1" applyAlignment="1">
      <alignment horizontal="center" vertical="center"/>
    </xf>
    <xf numFmtId="0" fontId="21" fillId="9" borderId="208" xfId="0" applyFont="1" applyFill="1" applyBorder="1" applyAlignment="1">
      <alignment horizontal="center" vertical="center" wrapText="1"/>
    </xf>
    <xf numFmtId="0" fontId="21" fillId="0" borderId="209" xfId="0" applyFont="1" applyFill="1" applyBorder="1" applyAlignment="1">
      <alignment horizontal="center" vertical="center"/>
    </xf>
    <xf numFmtId="0" fontId="21" fillId="0" borderId="208" xfId="0" applyFont="1" applyFill="1" applyBorder="1" applyAlignment="1">
      <alignment horizontal="center" vertical="center"/>
    </xf>
    <xf numFmtId="168" fontId="21" fillId="0" borderId="28" xfId="0" applyNumberFormat="1" applyFont="1" applyFill="1" applyBorder="1" applyAlignment="1">
      <alignment horizontal="center" vertical="center"/>
    </xf>
    <xf numFmtId="9" fontId="21" fillId="0" borderId="28" xfId="1" applyFont="1" applyFill="1" applyBorder="1" applyAlignment="1">
      <alignment horizontal="center" vertical="center"/>
    </xf>
    <xf numFmtId="167" fontId="21" fillId="0" borderId="31" xfId="5" applyNumberFormat="1" applyFont="1" applyFill="1" applyBorder="1" applyAlignment="1">
      <alignment horizontal="center" vertical="center"/>
    </xf>
    <xf numFmtId="0" fontId="21" fillId="0" borderId="104" xfId="0" applyFont="1" applyFill="1" applyBorder="1" applyAlignment="1">
      <alignment horizontal="center" vertical="center"/>
    </xf>
    <xf numFmtId="0" fontId="21" fillId="0" borderId="106" xfId="0" applyFont="1" applyFill="1" applyBorder="1" applyAlignment="1">
      <alignment horizontal="center" vertical="center"/>
    </xf>
    <xf numFmtId="0" fontId="21" fillId="0" borderId="211" xfId="0" applyFont="1" applyFill="1" applyBorder="1" applyAlignment="1">
      <alignment horizontal="center" vertical="center"/>
    </xf>
    <xf numFmtId="0" fontId="13" fillId="0" borderId="0" xfId="0" applyFont="1" applyAlignment="1">
      <alignment horizontal="center"/>
    </xf>
    <xf numFmtId="0" fontId="5" fillId="2" borderId="15"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06" xfId="0" applyFont="1" applyFill="1" applyBorder="1" applyAlignment="1">
      <alignment horizontal="center" vertical="center"/>
    </xf>
    <xf numFmtId="4" fontId="85" fillId="0" borderId="0" xfId="0" applyNumberFormat="1" applyFont="1" applyFill="1" applyBorder="1" applyAlignment="1">
      <alignment horizontal="center" vertical="center"/>
    </xf>
    <xf numFmtId="0" fontId="10" fillId="0" borderId="0" xfId="0" applyFont="1" applyFill="1" applyBorder="1" applyAlignment="1">
      <alignment horizontal="center" vertical="center"/>
    </xf>
    <xf numFmtId="0" fontId="0" fillId="0" borderId="0" xfId="0" applyBorder="1" applyAlignment="1">
      <alignment horizontal="left"/>
    </xf>
    <xf numFmtId="4" fontId="83"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21" fillId="0" borderId="31" xfId="0" applyFont="1" applyFill="1" applyBorder="1" applyAlignment="1">
      <alignment horizontal="center" vertical="center" wrapText="1"/>
    </xf>
    <xf numFmtId="0" fontId="24" fillId="0" borderId="0" xfId="0" applyFont="1" applyBorder="1" applyAlignment="1">
      <alignment horizontal="center" vertical="center"/>
    </xf>
    <xf numFmtId="0" fontId="21" fillId="0" borderId="130" xfId="0" applyFont="1" applyFill="1" applyBorder="1" applyAlignment="1">
      <alignment horizontal="center" vertical="center"/>
    </xf>
    <xf numFmtId="0" fontId="21" fillId="0" borderId="135" xfId="0" applyFont="1" applyFill="1" applyBorder="1" applyAlignment="1">
      <alignment horizontal="center" vertical="center" wrapText="1"/>
    </xf>
    <xf numFmtId="0" fontId="21" fillId="0" borderId="213" xfId="0" applyFont="1" applyFill="1" applyBorder="1" applyAlignment="1">
      <alignment horizontal="center" vertical="center" wrapText="1"/>
    </xf>
    <xf numFmtId="0" fontId="21" fillId="0" borderId="214" xfId="0" applyFont="1" applyFill="1" applyBorder="1" applyAlignment="1">
      <alignment horizontal="center" vertical="center"/>
    </xf>
    <xf numFmtId="0" fontId="21" fillId="0" borderId="135" xfId="0" applyFont="1" applyFill="1" applyBorder="1" applyAlignment="1">
      <alignment horizontal="center" vertical="center"/>
    </xf>
    <xf numFmtId="0" fontId="7" fillId="2" borderId="219" xfId="0" applyFont="1" applyFill="1" applyBorder="1" applyAlignment="1">
      <alignment horizontal="center" vertical="center" wrapText="1"/>
    </xf>
    <xf numFmtId="0" fontId="7" fillId="2" borderId="216" xfId="0" applyFont="1" applyFill="1" applyBorder="1" applyAlignment="1">
      <alignment horizontal="center" vertical="center" wrapText="1"/>
    </xf>
    <xf numFmtId="0" fontId="7" fillId="2" borderId="218" xfId="0" applyFont="1" applyFill="1" applyBorder="1" applyAlignment="1">
      <alignment horizontal="center" vertical="center" wrapText="1"/>
    </xf>
    <xf numFmtId="0" fontId="7" fillId="2" borderId="215" xfId="0" applyFont="1" applyFill="1" applyBorder="1" applyAlignment="1">
      <alignment horizontal="center" vertical="center" wrapText="1"/>
    </xf>
    <xf numFmtId="0" fontId="21" fillId="0" borderId="213" xfId="0" applyFont="1" applyFill="1" applyBorder="1" applyAlignment="1">
      <alignment horizontal="center" vertical="center"/>
    </xf>
    <xf numFmtId="0" fontId="7" fillId="2" borderId="220" xfId="0" applyFont="1" applyFill="1" applyBorder="1" applyAlignment="1">
      <alignment horizontal="center" vertical="center" wrapText="1"/>
    </xf>
    <xf numFmtId="0" fontId="7" fillId="2" borderId="217"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21" fillId="0" borderId="212" xfId="0" applyFont="1" applyFill="1" applyBorder="1" applyAlignment="1">
      <alignment horizontal="center" vertical="center"/>
    </xf>
    <xf numFmtId="0" fontId="5" fillId="4" borderId="15"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21" fillId="0" borderId="13"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30" xfId="0" applyFont="1" applyFill="1" applyBorder="1" applyAlignment="1">
      <alignment horizontal="center" vertical="center" wrapText="1"/>
    </xf>
    <xf numFmtId="0" fontId="21" fillId="0" borderId="229" xfId="0" applyFont="1" applyFill="1" applyBorder="1" applyAlignment="1">
      <alignment horizontal="center" vertical="center" wrapText="1"/>
    </xf>
    <xf numFmtId="0" fontId="21" fillId="0" borderId="230" xfId="0" applyFont="1" applyFill="1" applyBorder="1" applyAlignment="1">
      <alignment horizontal="center" vertical="center" wrapText="1"/>
    </xf>
    <xf numFmtId="0" fontId="21" fillId="0" borderId="231" xfId="0" applyFont="1" applyFill="1" applyBorder="1" applyAlignment="1">
      <alignment horizontal="center" vertical="center" wrapText="1"/>
    </xf>
    <xf numFmtId="0" fontId="14" fillId="0" borderId="0" xfId="0" applyFont="1" applyAlignment="1">
      <alignment horizontal="left" vertical="center"/>
    </xf>
    <xf numFmtId="0" fontId="21" fillId="0" borderId="131" xfId="0" applyFont="1" applyBorder="1" applyAlignment="1">
      <alignment horizontal="center" vertical="center" wrapText="1"/>
    </xf>
    <xf numFmtId="0" fontId="17" fillId="2" borderId="15" xfId="0" applyFont="1" applyFill="1" applyBorder="1" applyAlignment="1">
      <alignment horizontal="center"/>
    </xf>
    <xf numFmtId="0" fontId="17" fillId="2" borderId="23" xfId="0" applyFont="1" applyFill="1" applyBorder="1" applyAlignment="1">
      <alignment horizontal="center"/>
    </xf>
    <xf numFmtId="0" fontId="17" fillId="2" borderId="24" xfId="0" applyFont="1" applyFill="1" applyBorder="1" applyAlignment="1">
      <alignment horizontal="center"/>
    </xf>
    <xf numFmtId="0" fontId="20" fillId="8" borderId="13" xfId="0" applyFont="1" applyFill="1" applyBorder="1" applyAlignment="1">
      <alignment horizontal="center" vertical="center" textRotation="255"/>
    </xf>
    <xf numFmtId="0" fontId="20" fillId="8" borderId="11" xfId="0" applyFont="1" applyFill="1" applyBorder="1" applyAlignment="1">
      <alignment horizontal="center" vertical="center" textRotation="255"/>
    </xf>
    <xf numFmtId="0" fontId="20" fillId="8" borderId="12" xfId="0" applyFont="1" applyFill="1" applyBorder="1" applyAlignment="1">
      <alignment horizontal="center" vertical="center" textRotation="255"/>
    </xf>
    <xf numFmtId="174" fontId="42" fillId="0" borderId="119" xfId="0" applyNumberFormat="1" applyFont="1" applyBorder="1" applyAlignment="1">
      <alignment horizontal="center" vertical="center" wrapText="1"/>
    </xf>
    <xf numFmtId="174" fontId="42" fillId="0" borderId="121" xfId="0" applyNumberFormat="1" applyFont="1" applyBorder="1" applyAlignment="1">
      <alignment horizontal="center" vertical="center" wrapText="1"/>
    </xf>
    <xf numFmtId="0" fontId="42" fillId="0" borderId="0" xfId="0" applyFont="1" applyAlignment="1">
      <alignment horizontal="center" vertical="center" wrapText="1"/>
    </xf>
    <xf numFmtId="0" fontId="0" fillId="0" borderId="0" xfId="0" applyAlignment="1">
      <alignment horizontal="center" vertical="center" wrapText="1"/>
    </xf>
    <xf numFmtId="0" fontId="7" fillId="2" borderId="0" xfId="0" applyFont="1" applyFill="1" applyAlignment="1">
      <alignment horizontal="center" vertical="center" wrapText="1"/>
    </xf>
    <xf numFmtId="0" fontId="2" fillId="2" borderId="116" xfId="0" applyFont="1" applyFill="1" applyBorder="1" applyAlignment="1">
      <alignment horizontal="center" vertical="center" wrapText="1"/>
    </xf>
    <xf numFmtId="0" fontId="2" fillId="2" borderId="117" xfId="0" applyFont="1" applyFill="1" applyBorder="1" applyAlignment="1">
      <alignment horizontal="center" vertical="center" wrapText="1"/>
    </xf>
    <xf numFmtId="0" fontId="0" fillId="0" borderId="119" xfId="0" applyBorder="1" applyAlignment="1">
      <alignment horizontal="center" vertical="center" wrapText="1"/>
    </xf>
    <xf numFmtId="0" fontId="0" fillId="0" borderId="121" xfId="0" applyBorder="1" applyAlignment="1">
      <alignment horizontal="center" vertical="center" wrapText="1"/>
    </xf>
    <xf numFmtId="3" fontId="0" fillId="0" borderId="119" xfId="0" applyNumberFormat="1" applyBorder="1" applyAlignment="1">
      <alignment horizontal="center" vertical="center" wrapText="1"/>
    </xf>
    <xf numFmtId="3" fontId="0" fillId="0" borderId="121" xfId="0" applyNumberFormat="1" applyBorder="1" applyAlignment="1">
      <alignment horizontal="center" vertical="center" wrapText="1"/>
    </xf>
    <xf numFmtId="174" fontId="0" fillId="0" borderId="119" xfId="0" applyNumberFormat="1" applyBorder="1" applyAlignment="1">
      <alignment horizontal="center" vertical="center" wrapText="1"/>
    </xf>
    <xf numFmtId="174" fontId="0" fillId="0" borderId="121" xfId="0" applyNumberFormat="1" applyBorder="1" applyAlignment="1">
      <alignment horizontal="center" vertical="center" wrapText="1"/>
    </xf>
    <xf numFmtId="3" fontId="42" fillId="0" borderId="119" xfId="0" applyNumberFormat="1" applyFont="1" applyBorder="1" applyAlignment="1">
      <alignment horizontal="center" vertical="center" wrapText="1"/>
    </xf>
    <xf numFmtId="3" fontId="42" fillId="0" borderId="121" xfId="0" applyNumberFormat="1" applyFont="1" applyBorder="1" applyAlignment="1">
      <alignment horizontal="center" vertical="center" wrapText="1"/>
    </xf>
    <xf numFmtId="0" fontId="2" fillId="2" borderId="120"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24" xfId="0" applyFont="1" applyFill="1" applyBorder="1" applyAlignment="1">
      <alignment horizontal="center" vertical="center" wrapText="1"/>
    </xf>
    <xf numFmtId="0" fontId="0" fillId="0" borderId="120" xfId="0" applyBorder="1" applyAlignment="1">
      <alignment horizontal="center" vertical="center" wrapText="1"/>
    </xf>
    <xf numFmtId="0" fontId="0" fillId="0" borderId="118" xfId="0" applyBorder="1" applyAlignment="1">
      <alignment horizontal="center" vertical="center" wrapText="1"/>
    </xf>
    <xf numFmtId="0" fontId="2" fillId="2" borderId="118" xfId="0" applyFont="1" applyFill="1" applyBorder="1" applyAlignment="1">
      <alignment horizontal="center" vertical="center" wrapText="1"/>
    </xf>
    <xf numFmtId="0" fontId="21" fillId="0" borderId="105" xfId="0" applyFont="1" applyBorder="1" applyAlignment="1">
      <alignment horizontal="center" vertical="center"/>
    </xf>
    <xf numFmtId="0" fontId="21" fillId="0" borderId="107" xfId="0" applyFont="1" applyBorder="1" applyAlignment="1">
      <alignment horizontal="center" vertical="center"/>
    </xf>
    <xf numFmtId="0" fontId="21" fillId="0" borderId="3" xfId="0" applyFont="1" applyBorder="1" applyAlignment="1">
      <alignment horizontal="center" vertical="center" wrapText="1"/>
    </xf>
    <xf numFmtId="0" fontId="21" fillId="0" borderId="95" xfId="0" applyFont="1" applyBorder="1" applyAlignment="1">
      <alignment horizontal="center" vertical="center" wrapText="1"/>
    </xf>
    <xf numFmtId="0" fontId="21" fillId="0" borderId="84" xfId="0" applyFont="1" applyBorder="1" applyAlignment="1">
      <alignment horizontal="center" vertical="center" wrapText="1"/>
    </xf>
    <xf numFmtId="0" fontId="21" fillId="0" borderId="96" xfId="0" applyFont="1" applyBorder="1" applyAlignment="1">
      <alignment horizontal="center" vertical="center" wrapText="1"/>
    </xf>
    <xf numFmtId="0" fontId="21" fillId="0" borderId="95" xfId="0" applyFont="1" applyBorder="1" applyAlignment="1">
      <alignment horizontal="center" vertical="center"/>
    </xf>
    <xf numFmtId="0" fontId="21" fillId="0" borderId="84" xfId="0" applyFont="1" applyBorder="1" applyAlignment="1">
      <alignment horizontal="center" vertical="center"/>
    </xf>
    <xf numFmtId="0" fontId="21" fillId="0" borderId="96" xfId="0" applyFont="1" applyBorder="1" applyAlignment="1">
      <alignment horizontal="center" vertical="center"/>
    </xf>
    <xf numFmtId="0" fontId="21" fillId="0" borderId="97" xfId="0" applyFont="1" applyBorder="1" applyAlignment="1">
      <alignment horizontal="center" vertical="center"/>
    </xf>
    <xf numFmtId="0" fontId="21" fillId="0" borderId="66" xfId="0" applyFont="1" applyBorder="1" applyAlignment="1">
      <alignment horizontal="center" vertical="center"/>
    </xf>
    <xf numFmtId="0" fontId="21" fillId="0" borderId="100" xfId="0" applyFont="1" applyBorder="1" applyAlignment="1">
      <alignment horizontal="center" vertical="center"/>
    </xf>
    <xf numFmtId="0" fontId="21" fillId="0" borderId="112" xfId="0" applyFont="1" applyBorder="1" applyAlignment="1">
      <alignment horizontal="center" vertical="center"/>
    </xf>
    <xf numFmtId="0" fontId="21" fillId="0" borderId="101" xfId="0" applyFont="1" applyBorder="1" applyAlignment="1">
      <alignment horizontal="center" vertical="center" wrapText="1"/>
    </xf>
    <xf numFmtId="0" fontId="21" fillId="0" borderId="102" xfId="0" applyFont="1" applyBorder="1" applyAlignment="1">
      <alignment horizontal="center" vertical="center" wrapText="1"/>
    </xf>
    <xf numFmtId="0" fontId="21" fillId="0" borderId="30" xfId="0" applyFont="1" applyBorder="1" applyAlignment="1">
      <alignment horizontal="center" vertical="center" wrapText="1"/>
    </xf>
    <xf numFmtId="168" fontId="21" fillId="0" borderId="104" xfId="0" applyNumberFormat="1" applyFont="1" applyBorder="1" applyAlignment="1">
      <alignment horizontal="center" vertical="center"/>
    </xf>
    <xf numFmtId="168" fontId="21" fillId="0" borderId="106" xfId="0" applyNumberFormat="1" applyFont="1" applyBorder="1" applyAlignment="1">
      <alignment horizontal="center" vertical="center"/>
    </xf>
    <xf numFmtId="168" fontId="21" fillId="0" borderId="111" xfId="0" applyNumberFormat="1" applyFont="1" applyBorder="1" applyAlignment="1">
      <alignment horizontal="center" vertical="center"/>
    </xf>
    <xf numFmtId="0" fontId="21" fillId="0" borderId="110" xfId="0" applyFont="1" applyBorder="1" applyAlignment="1">
      <alignment horizontal="center" vertical="center" wrapText="1"/>
    </xf>
    <xf numFmtId="0" fontId="21" fillId="0" borderId="101" xfId="0" applyFont="1" applyBorder="1" applyAlignment="1">
      <alignment horizontal="center" vertical="center"/>
    </xf>
    <xf numFmtId="0" fontId="21" fillId="0" borderId="102" xfId="0" applyFont="1" applyBorder="1" applyAlignment="1">
      <alignment horizontal="center" vertical="center"/>
    </xf>
    <xf numFmtId="0" fontId="21" fillId="0" borderId="110" xfId="0" applyFont="1" applyBorder="1" applyAlignment="1">
      <alignment horizontal="center" vertical="center"/>
    </xf>
    <xf numFmtId="167" fontId="21" fillId="0" borderId="101" xfId="5" applyNumberFormat="1" applyFont="1" applyBorder="1" applyAlignment="1">
      <alignment horizontal="center" vertical="center"/>
    </xf>
    <xf numFmtId="167" fontId="21" fillId="0" borderId="102" xfId="5" applyNumberFormat="1" applyFont="1" applyBorder="1" applyAlignment="1">
      <alignment horizontal="center" vertical="center"/>
    </xf>
    <xf numFmtId="167" fontId="21" fillId="0" borderId="110" xfId="5" applyNumberFormat="1" applyFont="1" applyBorder="1" applyAlignment="1">
      <alignment horizontal="center" vertical="center"/>
    </xf>
    <xf numFmtId="9" fontId="21" fillId="0" borderId="101" xfId="1" applyFont="1" applyBorder="1" applyAlignment="1">
      <alignment horizontal="center" vertical="center"/>
    </xf>
    <xf numFmtId="9" fontId="21" fillId="0" borderId="102" xfId="1" applyFont="1" applyBorder="1" applyAlignment="1">
      <alignment horizontal="center" vertical="center"/>
    </xf>
    <xf numFmtId="9" fontId="21" fillId="0" borderId="110" xfId="1" applyFont="1" applyBorder="1" applyAlignment="1">
      <alignment horizontal="center" vertical="center"/>
    </xf>
    <xf numFmtId="168" fontId="21" fillId="0" borderId="101" xfId="0" applyNumberFormat="1" applyFont="1" applyBorder="1" applyAlignment="1">
      <alignment horizontal="center" vertical="center"/>
    </xf>
    <xf numFmtId="168" fontId="21" fillId="0" borderId="102" xfId="0" applyNumberFormat="1" applyFont="1" applyBorder="1" applyAlignment="1">
      <alignment horizontal="center" vertical="center"/>
    </xf>
    <xf numFmtId="168" fontId="21" fillId="0" borderId="110" xfId="0" applyNumberFormat="1" applyFont="1" applyBorder="1" applyAlignment="1">
      <alignment horizontal="center" vertical="center"/>
    </xf>
    <xf numFmtId="0" fontId="21" fillId="0" borderId="3" xfId="0" applyFont="1" applyFill="1" applyBorder="1" applyAlignment="1">
      <alignment horizontal="center" vertical="center" wrapText="1"/>
    </xf>
    <xf numFmtId="168" fontId="21" fillId="0" borderId="98" xfId="0" applyNumberFormat="1" applyFont="1" applyBorder="1" applyAlignment="1">
      <alignment horizontal="center" vertical="center"/>
    </xf>
    <xf numFmtId="168" fontId="21" fillId="0" borderId="68" xfId="0" applyNumberFormat="1" applyFont="1" applyBorder="1" applyAlignment="1">
      <alignment horizontal="center" vertical="center"/>
    </xf>
    <xf numFmtId="168" fontId="21" fillId="0" borderId="99" xfId="0" applyNumberFormat="1" applyFont="1" applyBorder="1" applyAlignment="1">
      <alignment horizontal="center" vertical="center"/>
    </xf>
    <xf numFmtId="3" fontId="21" fillId="0" borderId="95" xfId="0" applyNumberFormat="1" applyFont="1" applyBorder="1" applyAlignment="1">
      <alignment horizontal="center" vertical="center"/>
    </xf>
    <xf numFmtId="3" fontId="21" fillId="0" borderId="84" xfId="0" applyNumberFormat="1" applyFont="1" applyBorder="1" applyAlignment="1">
      <alignment horizontal="center" vertical="center"/>
    </xf>
    <xf numFmtId="3" fontId="21" fillId="0" borderId="96" xfId="0" applyNumberFormat="1" applyFont="1" applyBorder="1" applyAlignment="1">
      <alignment horizontal="center" vertical="center"/>
    </xf>
    <xf numFmtId="167" fontId="21" fillId="0" borderId="95" xfId="5" applyNumberFormat="1" applyFont="1" applyBorder="1" applyAlignment="1">
      <alignment horizontal="center" vertical="center"/>
    </xf>
    <xf numFmtId="167" fontId="21" fillId="0" borderId="84" xfId="5" applyNumberFormat="1" applyFont="1" applyBorder="1" applyAlignment="1">
      <alignment horizontal="center" vertical="center"/>
    </xf>
    <xf numFmtId="167" fontId="21" fillId="0" borderId="96" xfId="5" applyNumberFormat="1" applyFont="1" applyBorder="1" applyAlignment="1">
      <alignment horizontal="center" vertical="center"/>
    </xf>
    <xf numFmtId="9" fontId="21" fillId="0" borderId="95" xfId="1" applyFont="1" applyBorder="1" applyAlignment="1">
      <alignment horizontal="center" vertical="center"/>
    </xf>
    <xf numFmtId="9" fontId="21" fillId="0" borderId="84" xfId="1" applyFont="1" applyBorder="1" applyAlignment="1">
      <alignment horizontal="center" vertical="center"/>
    </xf>
    <xf numFmtId="9" fontId="21" fillId="0" borderId="96" xfId="1" applyFont="1" applyBorder="1" applyAlignment="1">
      <alignment horizontal="center" vertical="center"/>
    </xf>
    <xf numFmtId="168" fontId="21" fillId="0" borderId="95" xfId="0" applyNumberFormat="1" applyFont="1" applyBorder="1" applyAlignment="1">
      <alignment horizontal="center" vertical="center"/>
    </xf>
    <xf numFmtId="168" fontId="21" fillId="0" borderId="84" xfId="0" applyNumberFormat="1" applyFont="1" applyBorder="1" applyAlignment="1">
      <alignment horizontal="center" vertical="center"/>
    </xf>
    <xf numFmtId="168" fontId="21" fillId="0" borderId="96" xfId="0" applyNumberFormat="1" applyFont="1" applyBorder="1" applyAlignment="1">
      <alignment horizontal="center" vertical="center"/>
    </xf>
    <xf numFmtId="0" fontId="21" fillId="0" borderId="88" xfId="0" applyFont="1" applyBorder="1" applyAlignment="1">
      <alignment horizontal="center" vertical="center" wrapText="1"/>
    </xf>
    <xf numFmtId="20" fontId="21" fillId="0" borderId="95" xfId="0" applyNumberFormat="1" applyFont="1" applyBorder="1" applyAlignment="1">
      <alignment horizontal="center" vertical="center"/>
    </xf>
    <xf numFmtId="20" fontId="21" fillId="0" borderId="84" xfId="0" applyNumberFormat="1" applyFont="1" applyBorder="1" applyAlignment="1">
      <alignment horizontal="center" vertical="center"/>
    </xf>
    <xf numFmtId="0" fontId="5" fillId="3" borderId="40" xfId="0" applyFont="1" applyFill="1" applyBorder="1" applyAlignment="1">
      <alignment horizontal="center"/>
    </xf>
    <xf numFmtId="0" fontId="5" fillId="3" borderId="1" xfId="0" applyFont="1" applyFill="1" applyBorder="1" applyAlignment="1">
      <alignment horizontal="center"/>
    </xf>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35" xfId="0" applyFont="1" applyFill="1" applyBorder="1" applyAlignment="1">
      <alignment horizontal="center" vertical="center" wrapText="1"/>
    </xf>
    <xf numFmtId="0" fontId="21" fillId="0" borderId="74" xfId="0" applyFont="1" applyBorder="1" applyAlignment="1">
      <alignment horizontal="center" vertical="center"/>
    </xf>
    <xf numFmtId="0" fontId="21" fillId="0" borderId="11" xfId="0" applyFont="1" applyBorder="1" applyAlignment="1">
      <alignment horizontal="center" vertical="center"/>
    </xf>
    <xf numFmtId="0" fontId="21" fillId="0" borderId="43" xfId="0" applyFont="1" applyFill="1" applyBorder="1" applyAlignment="1">
      <alignment horizontal="center" vertical="center" wrapText="1"/>
    </xf>
    <xf numFmtId="0" fontId="21" fillId="10" borderId="33" xfId="0" applyFont="1" applyFill="1" applyBorder="1" applyAlignment="1">
      <alignment horizontal="center" vertical="center" wrapText="1"/>
    </xf>
    <xf numFmtId="0" fontId="21" fillId="10" borderId="43" xfId="0" applyFont="1" applyFill="1" applyBorder="1" applyAlignment="1">
      <alignment horizontal="center" vertical="center" wrapText="1"/>
    </xf>
    <xf numFmtId="0" fontId="21" fillId="10" borderId="33" xfId="0" applyFont="1" applyFill="1" applyBorder="1" applyAlignment="1">
      <alignment horizontal="center" vertical="center"/>
    </xf>
    <xf numFmtId="0" fontId="21" fillId="10" borderId="43" xfId="0" applyFont="1" applyFill="1" applyBorder="1" applyAlignment="1">
      <alignment horizontal="center" vertical="center"/>
    </xf>
    <xf numFmtId="167" fontId="21" fillId="10" borderId="63" xfId="5" applyNumberFormat="1" applyFont="1" applyFill="1" applyBorder="1" applyAlignment="1">
      <alignment horizontal="center" vertical="center"/>
    </xf>
    <xf numFmtId="9" fontId="21" fillId="10" borderId="10" xfId="1" applyFont="1" applyFill="1" applyBorder="1" applyAlignment="1">
      <alignment horizontal="center" vertical="center"/>
    </xf>
    <xf numFmtId="168" fontId="21" fillId="10" borderId="10" xfId="0" applyNumberFormat="1" applyFont="1" applyFill="1" applyBorder="1" applyAlignment="1">
      <alignment horizontal="center" vertical="center"/>
    </xf>
    <xf numFmtId="168" fontId="21" fillId="0" borderId="82" xfId="0" applyNumberFormat="1" applyFont="1" applyBorder="1" applyAlignment="1">
      <alignment horizontal="center" vertical="center"/>
    </xf>
    <xf numFmtId="168" fontId="21" fillId="0" borderId="27" xfId="0" applyNumberFormat="1" applyFont="1" applyBorder="1" applyAlignment="1">
      <alignment horizontal="center" vertical="center"/>
    </xf>
    <xf numFmtId="168" fontId="21" fillId="0" borderId="67" xfId="0" applyNumberFormat="1" applyFont="1" applyBorder="1" applyAlignment="1">
      <alignment horizontal="center" vertical="center"/>
    </xf>
    <xf numFmtId="168" fontId="21" fillId="0" borderId="69" xfId="0" applyNumberFormat="1" applyFont="1" applyBorder="1" applyAlignment="1">
      <alignment horizontal="center" vertical="center"/>
    </xf>
    <xf numFmtId="0" fontId="21" fillId="0" borderId="73" xfId="0" applyFont="1" applyBorder="1" applyAlignment="1">
      <alignment horizontal="center" vertical="center"/>
    </xf>
    <xf numFmtId="9" fontId="21" fillId="10" borderId="82" xfId="1" applyFont="1" applyFill="1" applyBorder="1" applyAlignment="1">
      <alignment horizontal="center" vertical="center"/>
    </xf>
    <xf numFmtId="9" fontId="21" fillId="10" borderId="27" xfId="1" applyFont="1" applyFill="1" applyBorder="1" applyAlignment="1">
      <alignment horizontal="center" vertical="center"/>
    </xf>
    <xf numFmtId="0" fontId="21" fillId="10" borderId="48" xfId="0" applyFont="1" applyFill="1" applyBorder="1" applyAlignment="1">
      <alignment horizontal="center" vertical="center" wrapText="1"/>
    </xf>
    <xf numFmtId="0" fontId="21" fillId="10" borderId="16" xfId="0" applyFont="1" applyFill="1" applyBorder="1" applyAlignment="1">
      <alignment horizontal="center" vertical="center" wrapText="1"/>
    </xf>
    <xf numFmtId="0" fontId="21" fillId="10" borderId="47"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1" fillId="0" borderId="33" xfId="0" applyFont="1" applyFill="1" applyBorder="1" applyAlignment="1">
      <alignment horizontal="center" vertical="center"/>
    </xf>
    <xf numFmtId="0" fontId="21" fillId="10" borderId="16" xfId="0" applyFont="1" applyFill="1" applyBorder="1" applyAlignment="1">
      <alignment horizontal="center" vertical="center"/>
    </xf>
    <xf numFmtId="168" fontId="21" fillId="0" borderId="77" xfId="0" applyNumberFormat="1" applyFont="1" applyBorder="1" applyAlignment="1">
      <alignment horizontal="center" vertical="center"/>
    </xf>
    <xf numFmtId="168" fontId="21" fillId="0" borderId="66" xfId="0" applyNumberFormat="1" applyFont="1" applyBorder="1" applyAlignment="1">
      <alignment horizontal="center" vertical="center"/>
    </xf>
    <xf numFmtId="168" fontId="21" fillId="0" borderId="78" xfId="0" applyNumberFormat="1" applyFont="1" applyBorder="1" applyAlignment="1">
      <alignment horizontal="center" vertical="center"/>
    </xf>
    <xf numFmtId="168" fontId="21" fillId="0" borderId="16" xfId="0" applyNumberFormat="1" applyFont="1" applyBorder="1" applyAlignment="1">
      <alignment horizontal="center" vertical="center"/>
    </xf>
    <xf numFmtId="168" fontId="21" fillId="0" borderId="34" xfId="0" applyNumberFormat="1" applyFont="1" applyBorder="1" applyAlignment="1">
      <alignment horizontal="center" vertical="center"/>
    </xf>
    <xf numFmtId="9" fontId="21" fillId="0" borderId="16" xfId="1" applyFont="1" applyBorder="1" applyAlignment="1">
      <alignment horizontal="center" vertical="center"/>
    </xf>
    <xf numFmtId="9" fontId="21" fillId="0" borderId="34" xfId="1" applyFont="1" applyBorder="1" applyAlignment="1">
      <alignment horizontal="center" vertical="center"/>
    </xf>
    <xf numFmtId="167" fontId="21" fillId="0" borderId="16" xfId="5" applyNumberFormat="1" applyFont="1" applyBorder="1" applyAlignment="1">
      <alignment horizontal="center" vertical="center"/>
    </xf>
    <xf numFmtId="167" fontId="21" fillId="0" borderId="34" xfId="5" applyNumberFormat="1" applyFont="1" applyBorder="1" applyAlignment="1">
      <alignment horizontal="center" vertical="center"/>
    </xf>
    <xf numFmtId="0" fontId="21" fillId="0" borderId="48" xfId="0" applyFont="1" applyFill="1" applyBorder="1" applyAlignment="1">
      <alignment horizontal="center" vertical="center" wrapText="1"/>
    </xf>
    <xf numFmtId="0" fontId="21" fillId="0" borderId="47"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21" fillId="10" borderId="45" xfId="0" applyFont="1" applyFill="1" applyBorder="1" applyAlignment="1">
      <alignment horizontal="center" vertical="center" wrapText="1"/>
    </xf>
    <xf numFmtId="0" fontId="21" fillId="10" borderId="76" xfId="0" applyFont="1" applyFill="1" applyBorder="1" applyAlignment="1">
      <alignment horizontal="center" vertical="center" wrapText="1"/>
    </xf>
    <xf numFmtId="0" fontId="21" fillId="10" borderId="0" xfId="0" applyFont="1" applyFill="1" applyBorder="1" applyAlignment="1">
      <alignment horizontal="center" vertical="center" wrapText="1"/>
    </xf>
    <xf numFmtId="0" fontId="21" fillId="0" borderId="33" xfId="0" applyFont="1" applyBorder="1" applyAlignment="1">
      <alignment horizontal="center" vertical="center"/>
    </xf>
    <xf numFmtId="0" fontId="21" fillId="0" borderId="46" xfId="0" applyFont="1" applyFill="1" applyBorder="1" applyAlignment="1">
      <alignment horizontal="center" vertical="center" wrapText="1"/>
    </xf>
    <xf numFmtId="0" fontId="21" fillId="0" borderId="48" xfId="0" applyFont="1" applyBorder="1" applyAlignment="1">
      <alignment horizontal="center" vertical="center"/>
    </xf>
    <xf numFmtId="0" fontId="21" fillId="0" borderId="47" xfId="0" applyFont="1" applyBorder="1" applyAlignment="1">
      <alignment horizontal="center" vertical="center"/>
    </xf>
    <xf numFmtId="0" fontId="21" fillId="0" borderId="43" xfId="0" applyFont="1" applyBorder="1" applyAlignment="1">
      <alignment horizontal="center" vertical="center"/>
    </xf>
    <xf numFmtId="0" fontId="21" fillId="0" borderId="43" xfId="0" applyFont="1" applyBorder="1" applyAlignment="1">
      <alignment horizontal="center" vertical="center" wrapText="1"/>
    </xf>
    <xf numFmtId="0" fontId="21" fillId="0" borderId="75" xfId="0" applyFont="1" applyBorder="1" applyAlignment="1">
      <alignment horizontal="center" vertical="center"/>
    </xf>
    <xf numFmtId="0" fontId="21" fillId="0" borderId="44" xfId="0" applyFont="1" applyFill="1" applyBorder="1" applyAlignment="1">
      <alignment horizontal="center" vertical="center" wrapText="1"/>
    </xf>
    <xf numFmtId="0" fontId="21" fillId="0" borderId="46" xfId="0" applyFont="1" applyFill="1" applyBorder="1" applyAlignment="1">
      <alignment horizontal="center" vertical="center"/>
    </xf>
    <xf numFmtId="0" fontId="21" fillId="0" borderId="44" xfId="0" applyFont="1" applyBorder="1" applyAlignment="1">
      <alignment horizontal="center" vertical="center" wrapText="1"/>
    </xf>
    <xf numFmtId="0" fontId="21" fillId="0" borderId="46" xfId="0" applyFont="1" applyBorder="1" applyAlignment="1">
      <alignment horizontal="center" vertical="center"/>
    </xf>
    <xf numFmtId="0" fontId="21" fillId="0" borderId="34" xfId="0" applyFont="1" applyBorder="1" applyAlignment="1">
      <alignment horizontal="center" vertical="center"/>
    </xf>
    <xf numFmtId="0" fontId="21" fillId="0" borderId="44" xfId="0" applyFont="1" applyBorder="1" applyAlignment="1">
      <alignment horizontal="center" vertical="center"/>
    </xf>
    <xf numFmtId="0" fontId="32" fillId="0" borderId="52" xfId="0" applyFont="1" applyBorder="1" applyAlignment="1">
      <alignment horizontal="center" vertical="center" textRotation="255"/>
    </xf>
    <xf numFmtId="0" fontId="32" fillId="0" borderId="53" xfId="0" applyFont="1" applyBorder="1" applyAlignment="1">
      <alignment horizontal="center" vertical="center" textRotation="255"/>
    </xf>
    <xf numFmtId="0" fontId="32" fillId="0" borderId="41" xfId="0" applyFont="1" applyBorder="1" applyAlignment="1">
      <alignment horizontal="center" vertical="center" textRotation="255"/>
    </xf>
    <xf numFmtId="167" fontId="21" fillId="10" borderId="80" xfId="5" applyNumberFormat="1" applyFont="1" applyFill="1" applyBorder="1" applyAlignment="1">
      <alignment horizontal="center" vertical="center"/>
    </xf>
    <xf numFmtId="9" fontId="21" fillId="10" borderId="81" xfId="1" applyFont="1" applyFill="1" applyBorder="1" applyAlignment="1">
      <alignment horizontal="center" vertical="center"/>
    </xf>
    <xf numFmtId="168" fontId="21" fillId="10" borderId="81" xfId="0" applyNumberFormat="1" applyFont="1" applyFill="1" applyBorder="1" applyAlignment="1">
      <alignment horizontal="center" vertical="center"/>
    </xf>
    <xf numFmtId="168" fontId="21" fillId="0" borderId="10" xfId="0" applyNumberFormat="1" applyFont="1" applyBorder="1" applyAlignment="1">
      <alignment horizontal="center" vertical="center"/>
    </xf>
    <xf numFmtId="0" fontId="21" fillId="0" borderId="43" xfId="0" applyFont="1" applyFill="1" applyBorder="1" applyAlignment="1">
      <alignment horizontal="center" vertical="center"/>
    </xf>
    <xf numFmtId="167" fontId="21" fillId="0" borderId="63" xfId="5" applyNumberFormat="1" applyFont="1" applyBorder="1" applyAlignment="1">
      <alignment horizontal="center" vertical="center"/>
    </xf>
    <xf numFmtId="9" fontId="21" fillId="0" borderId="10" xfId="1" applyFont="1" applyBorder="1" applyAlignment="1">
      <alignment horizontal="center" vertical="center"/>
    </xf>
    <xf numFmtId="0" fontId="21" fillId="10" borderId="76" xfId="0" applyFont="1" applyFill="1" applyBorder="1" applyAlignment="1">
      <alignment horizontal="center" vertical="center"/>
    </xf>
    <xf numFmtId="0" fontId="21" fillId="10" borderId="0" xfId="0" applyFont="1" applyFill="1" applyBorder="1" applyAlignment="1">
      <alignment horizontal="center" vertical="center"/>
    </xf>
    <xf numFmtId="0" fontId="21" fillId="11" borderId="73" xfId="0" applyFont="1" applyFill="1" applyBorder="1" applyAlignment="1">
      <alignment horizontal="center" vertical="center"/>
    </xf>
    <xf numFmtId="0" fontId="21" fillId="11" borderId="74" xfId="0" applyFont="1" applyFill="1" applyBorder="1" applyAlignment="1">
      <alignment horizontal="center" vertical="center"/>
    </xf>
    <xf numFmtId="0" fontId="21" fillId="11" borderId="11" xfId="0" applyFont="1" applyFill="1" applyBorder="1" applyAlignment="1">
      <alignment horizontal="center" vertical="center"/>
    </xf>
    <xf numFmtId="167" fontId="21" fillId="10" borderId="65" xfId="5" applyNumberFormat="1" applyFont="1" applyFill="1" applyBorder="1" applyAlignment="1">
      <alignment horizontal="center" vertical="center"/>
    </xf>
    <xf numFmtId="167" fontId="21" fillId="10" borderId="79" xfId="5" applyNumberFormat="1" applyFont="1" applyFill="1" applyBorder="1" applyAlignment="1">
      <alignment horizontal="center" vertical="center"/>
    </xf>
    <xf numFmtId="168" fontId="21" fillId="10" borderId="82" xfId="0" applyNumberFormat="1" applyFont="1" applyFill="1" applyBorder="1" applyAlignment="1">
      <alignment horizontal="center" vertical="center"/>
    </xf>
    <xf numFmtId="168" fontId="21" fillId="10" borderId="27" xfId="0" applyNumberFormat="1" applyFont="1" applyFill="1" applyBorder="1" applyAlignment="1">
      <alignment horizontal="center" vertical="center"/>
    </xf>
    <xf numFmtId="0" fontId="21" fillId="11" borderId="48" xfId="0" applyFont="1" applyFill="1" applyBorder="1" applyAlignment="1">
      <alignment horizontal="center" vertical="center"/>
    </xf>
    <xf numFmtId="0" fontId="21" fillId="11" borderId="47" xfId="0" applyFont="1" applyFill="1" applyBorder="1" applyAlignment="1">
      <alignment horizontal="center" vertical="center"/>
    </xf>
    <xf numFmtId="0" fontId="21" fillId="10" borderId="48" xfId="0" applyFont="1" applyFill="1" applyBorder="1" applyAlignment="1">
      <alignment horizontal="center" vertical="center"/>
    </xf>
    <xf numFmtId="0" fontId="21" fillId="10" borderId="47" xfId="0" applyFont="1" applyFill="1" applyBorder="1" applyAlignment="1">
      <alignment horizontal="center" vertical="center"/>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67" fontId="21" fillId="0" borderId="65" xfId="5" applyNumberFormat="1" applyFont="1" applyBorder="1" applyAlignment="1">
      <alignment horizontal="center" vertical="center"/>
    </xf>
    <xf numFmtId="167" fontId="21" fillId="0" borderId="79" xfId="5" applyNumberFormat="1" applyFont="1" applyBorder="1" applyAlignment="1">
      <alignment horizontal="center" vertical="center"/>
    </xf>
    <xf numFmtId="9" fontId="21" fillId="0" borderId="82" xfId="1" applyFont="1" applyBorder="1" applyAlignment="1">
      <alignment horizontal="center" vertical="center"/>
    </xf>
    <xf numFmtId="9" fontId="21" fillId="0" borderId="27" xfId="1" applyFont="1" applyBorder="1" applyAlignment="1">
      <alignment horizontal="center" vertical="center"/>
    </xf>
    <xf numFmtId="0" fontId="21" fillId="4" borderId="48"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73" xfId="0" applyFont="1" applyFill="1" applyBorder="1" applyAlignment="1">
      <alignment horizontal="center" vertical="center"/>
    </xf>
    <xf numFmtId="0" fontId="21" fillId="4" borderId="74" xfId="0" applyFont="1" applyFill="1" applyBorder="1" applyAlignment="1">
      <alignment horizontal="center" vertical="center"/>
    </xf>
    <xf numFmtId="0" fontId="21" fillId="4" borderId="11" xfId="0" applyFont="1" applyFill="1" applyBorder="1" applyAlignment="1">
      <alignment horizontal="center" vertical="center"/>
    </xf>
    <xf numFmtId="167" fontId="21" fillId="0" borderId="63" xfId="5" applyNumberFormat="1" applyFont="1" applyFill="1" applyBorder="1" applyAlignment="1">
      <alignment horizontal="center" vertical="center"/>
    </xf>
    <xf numFmtId="9" fontId="21" fillId="0" borderId="10" xfId="1" applyFont="1" applyFill="1" applyBorder="1" applyAlignment="1">
      <alignment horizontal="center" vertical="center"/>
    </xf>
    <xf numFmtId="168" fontId="21" fillId="0" borderId="10" xfId="0" applyNumberFormat="1" applyFont="1" applyFill="1" applyBorder="1" applyAlignment="1">
      <alignment horizontal="center" vertical="center"/>
    </xf>
    <xf numFmtId="0" fontId="21" fillId="4" borderId="47" xfId="0" applyFont="1" applyFill="1" applyBorder="1" applyAlignment="1">
      <alignment horizontal="center" vertical="center"/>
    </xf>
    <xf numFmtId="0" fontId="16" fillId="2" borderId="58" xfId="0" applyFont="1" applyFill="1" applyBorder="1" applyAlignment="1">
      <alignment horizontal="center" vertical="center" wrapText="1"/>
    </xf>
    <xf numFmtId="0" fontId="16" fillId="2" borderId="60" xfId="0" applyFont="1" applyFill="1" applyBorder="1" applyAlignment="1">
      <alignment horizontal="center" vertical="center" wrapText="1"/>
    </xf>
    <xf numFmtId="0" fontId="24" fillId="0" borderId="0" xfId="0" applyFont="1" applyAlignment="1">
      <alignment horizontal="center" vertical="center"/>
    </xf>
    <xf numFmtId="0" fontId="21" fillId="4" borderId="72" xfId="0" applyFont="1" applyFill="1" applyBorder="1" applyAlignment="1">
      <alignment horizontal="center" vertical="center"/>
    </xf>
    <xf numFmtId="0" fontId="21" fillId="0" borderId="42" xfId="0" applyFont="1" applyFill="1" applyBorder="1" applyAlignment="1">
      <alignment horizontal="center" vertical="center" wrapText="1"/>
    </xf>
    <xf numFmtId="0" fontId="21" fillId="10" borderId="42" xfId="0" applyFont="1" applyFill="1" applyBorder="1" applyAlignment="1">
      <alignment horizontal="center" vertical="center" wrapText="1"/>
    </xf>
    <xf numFmtId="0" fontId="21" fillId="10" borderId="45" xfId="0" applyFont="1" applyFill="1" applyBorder="1" applyAlignment="1">
      <alignment horizontal="center" vertical="center"/>
    </xf>
    <xf numFmtId="0" fontId="7" fillId="2" borderId="57" xfId="0" applyFont="1" applyFill="1" applyBorder="1" applyAlignment="1">
      <alignment horizontal="center" vertical="center" wrapText="1"/>
    </xf>
    <xf numFmtId="0" fontId="7" fillId="2" borderId="59" xfId="0" applyFont="1" applyFill="1" applyBorder="1" applyAlignment="1">
      <alignment horizontal="center" vertical="center" wrapText="1"/>
    </xf>
    <xf numFmtId="0" fontId="15" fillId="4" borderId="7" xfId="0" applyFont="1" applyFill="1" applyBorder="1" applyAlignment="1">
      <alignment horizontal="center"/>
    </xf>
    <xf numFmtId="0" fontId="15" fillId="4" borderId="39" xfId="0" applyFont="1" applyFill="1" applyBorder="1" applyAlignment="1">
      <alignment horizontal="center"/>
    </xf>
    <xf numFmtId="0" fontId="15" fillId="4" borderId="4" xfId="0" applyFont="1" applyFill="1" applyBorder="1" applyAlignment="1">
      <alignment horizontal="center"/>
    </xf>
    <xf numFmtId="0" fontId="15" fillId="4" borderId="6" xfId="0" applyFont="1" applyFill="1" applyBorder="1" applyAlignment="1">
      <alignment horizontal="center"/>
    </xf>
    <xf numFmtId="0" fontId="16" fillId="2" borderId="19"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2" fillId="4" borderId="9" xfId="0" applyFont="1" applyFill="1" applyBorder="1" applyAlignment="1">
      <alignment horizontal="center" vertical="center"/>
    </xf>
    <xf numFmtId="0" fontId="2" fillId="4" borderId="34"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51" xfId="0" applyFont="1" applyFill="1" applyBorder="1" applyAlignment="1">
      <alignment horizontal="center" vertical="center"/>
    </xf>
    <xf numFmtId="3" fontId="2" fillId="4" borderId="15" xfId="0" applyNumberFormat="1" applyFont="1" applyFill="1" applyBorder="1" applyAlignment="1">
      <alignment horizontal="center" vertical="center"/>
    </xf>
    <xf numFmtId="0" fontId="2" fillId="4" borderId="23" xfId="0" applyFont="1" applyFill="1" applyBorder="1" applyAlignment="1">
      <alignment horizontal="center" vertical="center"/>
    </xf>
    <xf numFmtId="0" fontId="2" fillId="4" borderId="24" xfId="0" applyFont="1" applyFill="1" applyBorder="1" applyAlignment="1">
      <alignment horizontal="center" vertical="center"/>
    </xf>
    <xf numFmtId="167" fontId="2" fillId="4" borderId="15" xfId="5" applyNumberFormat="1" applyFont="1" applyFill="1" applyBorder="1" applyAlignment="1">
      <alignment horizontal="center" vertical="center"/>
    </xf>
    <xf numFmtId="167" fontId="2" fillId="4" borderId="23" xfId="5" applyNumberFormat="1" applyFont="1" applyFill="1" applyBorder="1" applyAlignment="1">
      <alignment horizontal="center" vertical="center"/>
    </xf>
    <xf numFmtId="167" fontId="2" fillId="4" borderId="24" xfId="5" applyNumberFormat="1" applyFont="1" applyFill="1" applyBorder="1" applyAlignment="1">
      <alignment horizontal="center" vertical="center"/>
    </xf>
    <xf numFmtId="3" fontId="0" fillId="0" borderId="15" xfId="0" applyNumberForma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67" fontId="0" fillId="0" borderId="15" xfId="5" applyNumberFormat="1" applyFont="1" applyBorder="1" applyAlignment="1">
      <alignment horizontal="center" vertical="center"/>
    </xf>
    <xf numFmtId="167" fontId="0" fillId="0" borderId="23" xfId="5" applyNumberFormat="1" applyFont="1" applyBorder="1" applyAlignment="1">
      <alignment horizontal="center" vertical="center"/>
    </xf>
    <xf numFmtId="167" fontId="0" fillId="0" borderId="24" xfId="5" applyNumberFormat="1" applyFont="1" applyBorder="1" applyAlignment="1">
      <alignment horizontal="center" vertical="center"/>
    </xf>
    <xf numFmtId="0" fontId="2" fillId="4" borderId="15" xfId="0" applyFont="1" applyFill="1" applyBorder="1" applyAlignment="1">
      <alignment horizontal="center" vertical="center"/>
    </xf>
    <xf numFmtId="171" fontId="0" fillId="0" borderId="15" xfId="0" applyNumberFormat="1" applyBorder="1" applyAlignment="1">
      <alignment horizontal="center" vertical="center"/>
    </xf>
    <xf numFmtId="171" fontId="0" fillId="0" borderId="23" xfId="0" applyNumberFormat="1" applyBorder="1" applyAlignment="1">
      <alignment horizontal="center" vertical="center"/>
    </xf>
    <xf numFmtId="171" fontId="0" fillId="0" borderId="24" xfId="0" applyNumberFormat="1" applyBorder="1" applyAlignment="1">
      <alignment horizontal="center" vertical="center"/>
    </xf>
    <xf numFmtId="0" fontId="9" fillId="3" borderId="15"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24" xfId="0" applyFont="1" applyFill="1" applyBorder="1" applyAlignment="1">
      <alignment horizontal="center" vertical="center"/>
    </xf>
    <xf numFmtId="0" fontId="2" fillId="4" borderId="8" xfId="0" applyFont="1" applyFill="1" applyBorder="1" applyAlignment="1">
      <alignment horizontal="center" vertical="center"/>
    </xf>
    <xf numFmtId="3" fontId="2" fillId="4" borderId="12" xfId="0" applyNumberFormat="1" applyFont="1" applyFill="1" applyBorder="1" applyAlignment="1">
      <alignment horizontal="center" vertical="center"/>
    </xf>
    <xf numFmtId="0" fontId="2" fillId="4" borderId="49" xfId="0" applyFont="1" applyFill="1" applyBorder="1" applyAlignment="1">
      <alignment horizontal="center" vertical="center"/>
    </xf>
    <xf numFmtId="0" fontId="2" fillId="4" borderId="50" xfId="0" applyFont="1" applyFill="1" applyBorder="1" applyAlignment="1">
      <alignment horizontal="center" vertical="center"/>
    </xf>
    <xf numFmtId="3" fontId="2" fillId="4" borderId="23" xfId="0" applyNumberFormat="1" applyFont="1" applyFill="1" applyBorder="1" applyAlignment="1">
      <alignment horizontal="center" vertical="center"/>
    </xf>
    <xf numFmtId="3" fontId="2" fillId="4" borderId="24" xfId="0" applyNumberFormat="1" applyFont="1" applyFill="1" applyBorder="1" applyAlignment="1">
      <alignment horizontal="center" vertical="center"/>
    </xf>
    <xf numFmtId="0" fontId="0" fillId="0" borderId="9" xfId="0" applyBorder="1" applyAlignment="1">
      <alignment horizontal="center" vertical="center"/>
    </xf>
    <xf numFmtId="0" fontId="0" fillId="0" borderId="34" xfId="0" applyBorder="1" applyAlignment="1">
      <alignment horizontal="center" vertical="center"/>
    </xf>
    <xf numFmtId="3" fontId="0" fillId="0" borderId="23" xfId="0" applyNumberFormat="1" applyBorder="1" applyAlignment="1">
      <alignment horizontal="center" vertical="center"/>
    </xf>
    <xf numFmtId="3" fontId="0" fillId="0" borderId="24" xfId="0" applyNumberFormat="1" applyBorder="1" applyAlignment="1">
      <alignment horizontal="center" vertical="center"/>
    </xf>
    <xf numFmtId="167" fontId="0" fillId="0" borderId="8" xfId="5" applyNumberFormat="1" applyFont="1" applyBorder="1" applyAlignment="1">
      <alignment horizontal="center" vertical="center"/>
    </xf>
    <xf numFmtId="0" fontId="2" fillId="4" borderId="14"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16" xfId="0" applyFont="1" applyFill="1" applyBorder="1" applyAlignment="1">
      <alignment horizontal="center" vertical="center"/>
    </xf>
    <xf numFmtId="0" fontId="28" fillId="0" borderId="9"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34" xfId="0" applyFont="1" applyBorder="1" applyAlignment="1">
      <alignment horizontal="center" vertical="center" wrapText="1"/>
    </xf>
    <xf numFmtId="3" fontId="0" fillId="0" borderId="8" xfId="0" applyNumberFormat="1" applyBorder="1" applyAlignment="1">
      <alignment horizontal="center" vertical="center"/>
    </xf>
    <xf numFmtId="0" fontId="0" fillId="0" borderId="8" xfId="0" applyBorder="1" applyAlignment="1">
      <alignment horizontal="center" vertical="center"/>
    </xf>
  </cellXfs>
  <cellStyles count="16">
    <cellStyle name="Millares" xfId="7" builtinId="3"/>
    <cellStyle name="Millares 2" xfId="6"/>
    <cellStyle name="Millares 2 2" xfId="9"/>
    <cellStyle name="Millares 2 2 2 3" xfId="4"/>
    <cellStyle name="Millares 3" xfId="11"/>
    <cellStyle name="Moneda" xfId="5" builtinId="4"/>
    <cellStyle name="Moneda 2" xfId="2"/>
    <cellStyle name="Moneda 2 2" xfId="12"/>
    <cellStyle name="Moneda 2 2 3" xfId="3"/>
    <cellStyle name="Normal" xfId="0" builtinId="0"/>
    <cellStyle name="Normal 2 3" xfId="8"/>
    <cellStyle name="Normal_Ecuador" xfId="15"/>
    <cellStyle name="Normal_PLAN-prensa 2" xfId="13"/>
    <cellStyle name="Porcentaje" xfId="14" builtinId="5"/>
    <cellStyle name="Porcentaje 2" xfId="1"/>
    <cellStyle name="Porcentaje 2 2" xfId="10"/>
  </cellStyles>
  <dxfs count="0"/>
  <tableStyles count="0" defaultTableStyle="TableStyleMedium2" defaultPivotStyle="PivotStyleLight16"/>
  <colors>
    <mruColors>
      <color rgb="FF14D2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63"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externalLink" Target="externalLinks/externalLink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56" Type="http://schemas.openxmlformats.org/officeDocument/2006/relationships/externalLink" Target="externalLinks/externalLink46.xml"/><Relationship Id="rId8" Type="http://schemas.openxmlformats.org/officeDocument/2006/relationships/worksheet" Target="worksheets/sheet8.xml"/><Relationship Id="rId51" Type="http://schemas.openxmlformats.org/officeDocument/2006/relationships/externalLink" Target="externalLinks/externalLink41.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59" Type="http://schemas.openxmlformats.org/officeDocument/2006/relationships/theme" Target="theme/theme1.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54" Type="http://schemas.openxmlformats.org/officeDocument/2006/relationships/externalLink" Target="externalLinks/externalLink4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externalLink" Target="externalLinks/externalLink47.xml"/><Relationship Id="rId10" Type="http://schemas.openxmlformats.org/officeDocument/2006/relationships/worksheet" Target="worksheets/sheet10.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RESUMEN!A1"/></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xdr:col>
      <xdr:colOff>347660</xdr:colOff>
      <xdr:row>10</xdr:row>
      <xdr:rowOff>4762</xdr:rowOff>
    </xdr:from>
    <xdr:to>
      <xdr:col>5</xdr:col>
      <xdr:colOff>2158</xdr:colOff>
      <xdr:row>10</xdr:row>
      <xdr:rowOff>4762</xdr:rowOff>
    </xdr:to>
    <xdr:grpSp>
      <xdr:nvGrpSpPr>
        <xdr:cNvPr id="3" name="Grupo 2">
          <a:extLst>
            <a:ext uri="{FF2B5EF4-FFF2-40B4-BE49-F238E27FC236}">
              <a16:creationId xmlns:a16="http://schemas.microsoft.com/office/drawing/2014/main" id="{0FEECD40-4191-4EA8-9A9C-7ED3A5A45B5A}"/>
            </a:ext>
          </a:extLst>
        </xdr:cNvPr>
        <xdr:cNvGrpSpPr/>
      </xdr:nvGrpSpPr>
      <xdr:grpSpPr>
        <a:xfrm>
          <a:off x="6380160" y="3852115"/>
          <a:ext cx="2997586" cy="0"/>
          <a:chOff x="6403184" y="5333999"/>
          <a:chExt cx="1317300" cy="1385894"/>
        </a:xfrm>
      </xdr:grpSpPr>
      <xdr:sp macro="" textlink="">
        <xdr:nvSpPr>
          <xdr:cNvPr id="4" name="Rectángulo 3">
            <a:extLst>
              <a:ext uri="{FF2B5EF4-FFF2-40B4-BE49-F238E27FC236}">
                <a16:creationId xmlns:a16="http://schemas.microsoft.com/office/drawing/2014/main" id="{888BF380-3F06-42EE-8BFF-52CB71C455BD}"/>
              </a:ext>
            </a:extLst>
          </xdr:cNvPr>
          <xdr:cNvSpPr/>
        </xdr:nvSpPr>
        <xdr:spPr>
          <a:xfrm>
            <a:off x="6405562" y="5333999"/>
            <a:ext cx="1309687" cy="13811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sp macro="" textlink="">
        <xdr:nvSpPr>
          <xdr:cNvPr id="5" name="Rectángulo 4">
            <a:extLst>
              <a:ext uri="{FF2B5EF4-FFF2-40B4-BE49-F238E27FC236}">
                <a16:creationId xmlns:a16="http://schemas.microsoft.com/office/drawing/2014/main" id="{43A7CDF1-3154-482D-9AB7-C27A7B9CE93C}"/>
              </a:ext>
            </a:extLst>
          </xdr:cNvPr>
          <xdr:cNvSpPr/>
        </xdr:nvSpPr>
        <xdr:spPr>
          <a:xfrm rot="5400000">
            <a:off x="6368889" y="5368298"/>
            <a:ext cx="1385890" cy="13173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grpSp>
    <xdr:clientData/>
  </xdr:twoCellAnchor>
  <xdr:twoCellAnchor>
    <xdr:from>
      <xdr:col>4</xdr:col>
      <xdr:colOff>214312</xdr:colOff>
      <xdr:row>11</xdr:row>
      <xdr:rowOff>4762</xdr:rowOff>
    </xdr:from>
    <xdr:to>
      <xdr:col>5</xdr:col>
      <xdr:colOff>2160</xdr:colOff>
      <xdr:row>11</xdr:row>
      <xdr:rowOff>4762</xdr:rowOff>
    </xdr:to>
    <xdr:grpSp>
      <xdr:nvGrpSpPr>
        <xdr:cNvPr id="6" name="Grupo 5">
          <a:extLst>
            <a:ext uri="{FF2B5EF4-FFF2-40B4-BE49-F238E27FC236}">
              <a16:creationId xmlns:a16="http://schemas.microsoft.com/office/drawing/2014/main" id="{5A92624B-970B-4F44-A122-B46B5272B44C}"/>
            </a:ext>
          </a:extLst>
        </xdr:cNvPr>
        <xdr:cNvGrpSpPr/>
      </xdr:nvGrpSpPr>
      <xdr:grpSpPr>
        <a:xfrm>
          <a:off x="6246812" y="4655203"/>
          <a:ext cx="3130936" cy="0"/>
          <a:chOff x="6403184" y="5333999"/>
          <a:chExt cx="1317300" cy="1385894"/>
        </a:xfrm>
      </xdr:grpSpPr>
      <xdr:sp macro="" textlink="">
        <xdr:nvSpPr>
          <xdr:cNvPr id="7" name="Rectángulo 6">
            <a:extLst>
              <a:ext uri="{FF2B5EF4-FFF2-40B4-BE49-F238E27FC236}">
                <a16:creationId xmlns:a16="http://schemas.microsoft.com/office/drawing/2014/main" id="{FCFE47DB-DF3D-4467-8485-D49AD913CF39}"/>
              </a:ext>
            </a:extLst>
          </xdr:cNvPr>
          <xdr:cNvSpPr/>
        </xdr:nvSpPr>
        <xdr:spPr>
          <a:xfrm>
            <a:off x="6405562" y="5333999"/>
            <a:ext cx="1309687" cy="13811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sp macro="" textlink="">
        <xdr:nvSpPr>
          <xdr:cNvPr id="8" name="Rectángulo 7">
            <a:extLst>
              <a:ext uri="{FF2B5EF4-FFF2-40B4-BE49-F238E27FC236}">
                <a16:creationId xmlns:a16="http://schemas.microsoft.com/office/drawing/2014/main" id="{B7FCFAF8-047D-4F2F-915A-75E36E8D7AE0}"/>
              </a:ext>
            </a:extLst>
          </xdr:cNvPr>
          <xdr:cNvSpPr/>
        </xdr:nvSpPr>
        <xdr:spPr>
          <a:xfrm rot="5400000">
            <a:off x="6368889" y="5368298"/>
            <a:ext cx="1385890" cy="13173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grpSp>
    <xdr:clientData/>
  </xdr:twoCellAnchor>
  <xdr:twoCellAnchor>
    <xdr:from>
      <xdr:col>4</xdr:col>
      <xdr:colOff>428624</xdr:colOff>
      <xdr:row>12</xdr:row>
      <xdr:rowOff>4762</xdr:rowOff>
    </xdr:from>
    <xdr:to>
      <xdr:col>4</xdr:col>
      <xdr:colOff>759397</xdr:colOff>
      <xdr:row>12</xdr:row>
      <xdr:rowOff>4762</xdr:rowOff>
    </xdr:to>
    <xdr:grpSp>
      <xdr:nvGrpSpPr>
        <xdr:cNvPr id="9" name="Grupo 8">
          <a:extLst>
            <a:ext uri="{FF2B5EF4-FFF2-40B4-BE49-F238E27FC236}">
              <a16:creationId xmlns:a16="http://schemas.microsoft.com/office/drawing/2014/main" id="{3406ECC2-6E87-4BED-A28D-10816430FBBD}"/>
            </a:ext>
          </a:extLst>
        </xdr:cNvPr>
        <xdr:cNvGrpSpPr/>
      </xdr:nvGrpSpPr>
      <xdr:grpSpPr>
        <a:xfrm>
          <a:off x="6461124" y="5458291"/>
          <a:ext cx="330773" cy="0"/>
          <a:chOff x="6403184" y="5333999"/>
          <a:chExt cx="1317300" cy="1385894"/>
        </a:xfrm>
      </xdr:grpSpPr>
      <xdr:sp macro="" textlink="">
        <xdr:nvSpPr>
          <xdr:cNvPr id="10" name="Rectángulo 9">
            <a:extLst>
              <a:ext uri="{FF2B5EF4-FFF2-40B4-BE49-F238E27FC236}">
                <a16:creationId xmlns:a16="http://schemas.microsoft.com/office/drawing/2014/main" id="{0971B98C-9480-4653-93D2-5182CDB08D99}"/>
              </a:ext>
            </a:extLst>
          </xdr:cNvPr>
          <xdr:cNvSpPr/>
        </xdr:nvSpPr>
        <xdr:spPr>
          <a:xfrm>
            <a:off x="6405562" y="5333999"/>
            <a:ext cx="1309687" cy="13811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sp macro="" textlink="">
        <xdr:nvSpPr>
          <xdr:cNvPr id="11" name="Rectángulo 10">
            <a:extLst>
              <a:ext uri="{FF2B5EF4-FFF2-40B4-BE49-F238E27FC236}">
                <a16:creationId xmlns:a16="http://schemas.microsoft.com/office/drawing/2014/main" id="{105B5139-C1C2-4088-9C8F-898CD129A6B1}"/>
              </a:ext>
            </a:extLst>
          </xdr:cNvPr>
          <xdr:cNvSpPr/>
        </xdr:nvSpPr>
        <xdr:spPr>
          <a:xfrm rot="5400000">
            <a:off x="6368889" y="5368298"/>
            <a:ext cx="1385890" cy="13173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grpSp>
    <xdr:clientData/>
  </xdr:twoCellAnchor>
  <xdr:twoCellAnchor>
    <xdr:from>
      <xdr:col>4</xdr:col>
      <xdr:colOff>247649</xdr:colOff>
      <xdr:row>17</xdr:row>
      <xdr:rowOff>4762</xdr:rowOff>
    </xdr:from>
    <xdr:to>
      <xdr:col>4</xdr:col>
      <xdr:colOff>759397</xdr:colOff>
      <xdr:row>17</xdr:row>
      <xdr:rowOff>4762</xdr:rowOff>
    </xdr:to>
    <xdr:grpSp>
      <xdr:nvGrpSpPr>
        <xdr:cNvPr id="12" name="Grupo 11">
          <a:extLst>
            <a:ext uri="{FF2B5EF4-FFF2-40B4-BE49-F238E27FC236}">
              <a16:creationId xmlns:a16="http://schemas.microsoft.com/office/drawing/2014/main" id="{7715405D-507F-43E6-B1B6-795D9EBF23E5}"/>
            </a:ext>
          </a:extLst>
        </xdr:cNvPr>
        <xdr:cNvGrpSpPr/>
      </xdr:nvGrpSpPr>
      <xdr:grpSpPr>
        <a:xfrm>
          <a:off x="6280149" y="9212262"/>
          <a:ext cx="511748" cy="0"/>
          <a:chOff x="6403184" y="5333999"/>
          <a:chExt cx="1317300" cy="1385894"/>
        </a:xfrm>
      </xdr:grpSpPr>
      <xdr:sp macro="" textlink="">
        <xdr:nvSpPr>
          <xdr:cNvPr id="13" name="Rectángulo 12">
            <a:extLst>
              <a:ext uri="{FF2B5EF4-FFF2-40B4-BE49-F238E27FC236}">
                <a16:creationId xmlns:a16="http://schemas.microsoft.com/office/drawing/2014/main" id="{0F950F0D-0148-4CE7-93B0-35D27C7131DD}"/>
              </a:ext>
            </a:extLst>
          </xdr:cNvPr>
          <xdr:cNvSpPr/>
        </xdr:nvSpPr>
        <xdr:spPr>
          <a:xfrm>
            <a:off x="6405562" y="5333999"/>
            <a:ext cx="1309687" cy="13811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sp macro="" textlink="">
        <xdr:nvSpPr>
          <xdr:cNvPr id="14" name="Rectángulo 13">
            <a:extLst>
              <a:ext uri="{FF2B5EF4-FFF2-40B4-BE49-F238E27FC236}">
                <a16:creationId xmlns:a16="http://schemas.microsoft.com/office/drawing/2014/main" id="{67CC6B17-2AEE-4320-9902-E653867ADC79}"/>
              </a:ext>
            </a:extLst>
          </xdr:cNvPr>
          <xdr:cNvSpPr/>
        </xdr:nvSpPr>
        <xdr:spPr>
          <a:xfrm rot="5400000">
            <a:off x="6368889" y="5368298"/>
            <a:ext cx="1385890" cy="13173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grpSp>
    <xdr:clientData/>
  </xdr:twoCellAnchor>
  <xdr:twoCellAnchor>
    <xdr:from>
      <xdr:col>4</xdr:col>
      <xdr:colOff>280986</xdr:colOff>
      <xdr:row>18</xdr:row>
      <xdr:rowOff>4762</xdr:rowOff>
    </xdr:from>
    <xdr:to>
      <xdr:col>5</xdr:col>
      <xdr:colOff>2159</xdr:colOff>
      <xdr:row>18</xdr:row>
      <xdr:rowOff>4762</xdr:rowOff>
    </xdr:to>
    <xdr:grpSp>
      <xdr:nvGrpSpPr>
        <xdr:cNvPr id="15" name="Grupo 14">
          <a:extLst>
            <a:ext uri="{FF2B5EF4-FFF2-40B4-BE49-F238E27FC236}">
              <a16:creationId xmlns:a16="http://schemas.microsoft.com/office/drawing/2014/main" id="{C4CE7D8A-9EFA-4AA5-885A-B028BE2E07C4}"/>
            </a:ext>
          </a:extLst>
        </xdr:cNvPr>
        <xdr:cNvGrpSpPr/>
      </xdr:nvGrpSpPr>
      <xdr:grpSpPr>
        <a:xfrm>
          <a:off x="6313486" y="10015350"/>
          <a:ext cx="3064261" cy="0"/>
          <a:chOff x="6403184" y="5333999"/>
          <a:chExt cx="1317300" cy="1385894"/>
        </a:xfrm>
      </xdr:grpSpPr>
      <xdr:sp macro="" textlink="">
        <xdr:nvSpPr>
          <xdr:cNvPr id="16" name="Rectángulo 15">
            <a:extLst>
              <a:ext uri="{FF2B5EF4-FFF2-40B4-BE49-F238E27FC236}">
                <a16:creationId xmlns:a16="http://schemas.microsoft.com/office/drawing/2014/main" id="{D54FD4B2-8EA5-4AD3-81C2-ECB0D4298648}"/>
              </a:ext>
            </a:extLst>
          </xdr:cNvPr>
          <xdr:cNvSpPr/>
        </xdr:nvSpPr>
        <xdr:spPr>
          <a:xfrm>
            <a:off x="6405562" y="5333999"/>
            <a:ext cx="1309687" cy="13811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sp macro="" textlink="">
        <xdr:nvSpPr>
          <xdr:cNvPr id="17" name="Rectángulo 16">
            <a:extLst>
              <a:ext uri="{FF2B5EF4-FFF2-40B4-BE49-F238E27FC236}">
                <a16:creationId xmlns:a16="http://schemas.microsoft.com/office/drawing/2014/main" id="{79028064-557A-42D6-B1FE-0AE44C74A852}"/>
              </a:ext>
            </a:extLst>
          </xdr:cNvPr>
          <xdr:cNvSpPr/>
        </xdr:nvSpPr>
        <xdr:spPr>
          <a:xfrm rot="5400000">
            <a:off x="6368889" y="5368298"/>
            <a:ext cx="1385890" cy="13173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grpSp>
    <xdr:clientData/>
  </xdr:twoCellAnchor>
  <xdr:twoCellAnchor>
    <xdr:from>
      <xdr:col>4</xdr:col>
      <xdr:colOff>338135</xdr:colOff>
      <xdr:row>14</xdr:row>
      <xdr:rowOff>0</xdr:rowOff>
    </xdr:from>
    <xdr:to>
      <xdr:col>5</xdr:col>
      <xdr:colOff>2158</xdr:colOff>
      <xdr:row>14</xdr:row>
      <xdr:rowOff>0</xdr:rowOff>
    </xdr:to>
    <xdr:grpSp>
      <xdr:nvGrpSpPr>
        <xdr:cNvPr id="18" name="Grupo 17">
          <a:extLst>
            <a:ext uri="{FF2B5EF4-FFF2-40B4-BE49-F238E27FC236}">
              <a16:creationId xmlns:a16="http://schemas.microsoft.com/office/drawing/2014/main" id="{55ACDBAF-3A1F-4AB8-B932-AA3B529FA772}"/>
            </a:ext>
          </a:extLst>
        </xdr:cNvPr>
        <xdr:cNvGrpSpPr/>
      </xdr:nvGrpSpPr>
      <xdr:grpSpPr>
        <a:xfrm>
          <a:off x="6370635" y="7059706"/>
          <a:ext cx="3007111" cy="0"/>
          <a:chOff x="6403184" y="5333999"/>
          <a:chExt cx="1317300" cy="1385894"/>
        </a:xfrm>
      </xdr:grpSpPr>
      <xdr:sp macro="" textlink="">
        <xdr:nvSpPr>
          <xdr:cNvPr id="19" name="Rectángulo 18">
            <a:extLst>
              <a:ext uri="{FF2B5EF4-FFF2-40B4-BE49-F238E27FC236}">
                <a16:creationId xmlns:a16="http://schemas.microsoft.com/office/drawing/2014/main" id="{6530DB55-4A8C-405F-B783-7340DF0A6ABD}"/>
              </a:ext>
            </a:extLst>
          </xdr:cNvPr>
          <xdr:cNvSpPr/>
        </xdr:nvSpPr>
        <xdr:spPr>
          <a:xfrm>
            <a:off x="6405562" y="5333999"/>
            <a:ext cx="1309687" cy="13811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sp macro="" textlink="">
        <xdr:nvSpPr>
          <xdr:cNvPr id="20" name="Rectángulo 19">
            <a:extLst>
              <a:ext uri="{FF2B5EF4-FFF2-40B4-BE49-F238E27FC236}">
                <a16:creationId xmlns:a16="http://schemas.microsoft.com/office/drawing/2014/main" id="{024B3C37-FAC2-4F54-BCAA-A32556155BD9}"/>
              </a:ext>
            </a:extLst>
          </xdr:cNvPr>
          <xdr:cNvSpPr/>
        </xdr:nvSpPr>
        <xdr:spPr>
          <a:xfrm rot="5400000">
            <a:off x="6368889" y="5368298"/>
            <a:ext cx="1385890" cy="13173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grpSp>
    <xdr:clientData/>
  </xdr:twoCellAnchor>
  <xdr:twoCellAnchor>
    <xdr:from>
      <xdr:col>4</xdr:col>
      <xdr:colOff>314323</xdr:colOff>
      <xdr:row>15</xdr:row>
      <xdr:rowOff>0</xdr:rowOff>
    </xdr:from>
    <xdr:to>
      <xdr:col>4</xdr:col>
      <xdr:colOff>759396</xdr:colOff>
      <xdr:row>15</xdr:row>
      <xdr:rowOff>0</xdr:rowOff>
    </xdr:to>
    <xdr:grpSp>
      <xdr:nvGrpSpPr>
        <xdr:cNvPr id="24" name="Grupo 23">
          <a:extLst>
            <a:ext uri="{FF2B5EF4-FFF2-40B4-BE49-F238E27FC236}">
              <a16:creationId xmlns:a16="http://schemas.microsoft.com/office/drawing/2014/main" id="{E4F950AA-7CC6-4CA7-A95C-0FEDC2C3A99F}"/>
            </a:ext>
          </a:extLst>
        </xdr:cNvPr>
        <xdr:cNvGrpSpPr/>
      </xdr:nvGrpSpPr>
      <xdr:grpSpPr>
        <a:xfrm>
          <a:off x="6346823" y="7862794"/>
          <a:ext cx="445073" cy="0"/>
          <a:chOff x="6403184" y="5333999"/>
          <a:chExt cx="1317300" cy="1385894"/>
        </a:xfrm>
      </xdr:grpSpPr>
      <xdr:sp macro="" textlink="">
        <xdr:nvSpPr>
          <xdr:cNvPr id="25" name="Rectángulo 24">
            <a:extLst>
              <a:ext uri="{FF2B5EF4-FFF2-40B4-BE49-F238E27FC236}">
                <a16:creationId xmlns:a16="http://schemas.microsoft.com/office/drawing/2014/main" id="{2F597C21-1954-476B-9EB1-00A3798BCEB9}"/>
              </a:ext>
            </a:extLst>
          </xdr:cNvPr>
          <xdr:cNvSpPr/>
        </xdr:nvSpPr>
        <xdr:spPr>
          <a:xfrm>
            <a:off x="6405562" y="5333999"/>
            <a:ext cx="1309687" cy="13811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sp macro="" textlink="">
        <xdr:nvSpPr>
          <xdr:cNvPr id="26" name="Rectángulo 25">
            <a:extLst>
              <a:ext uri="{FF2B5EF4-FFF2-40B4-BE49-F238E27FC236}">
                <a16:creationId xmlns:a16="http://schemas.microsoft.com/office/drawing/2014/main" id="{B4B7C8C2-0B17-4F6D-85EE-D87AEDB40276}"/>
              </a:ext>
            </a:extLst>
          </xdr:cNvPr>
          <xdr:cNvSpPr/>
        </xdr:nvSpPr>
        <xdr:spPr>
          <a:xfrm rot="5400000">
            <a:off x="6368889" y="5368298"/>
            <a:ext cx="1385890" cy="13173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grpSp>
    <xdr:clientData/>
  </xdr:twoCellAnchor>
  <xdr:twoCellAnchor>
    <xdr:from>
      <xdr:col>4</xdr:col>
      <xdr:colOff>357187</xdr:colOff>
      <xdr:row>16</xdr:row>
      <xdr:rowOff>0</xdr:rowOff>
    </xdr:from>
    <xdr:to>
      <xdr:col>5</xdr:col>
      <xdr:colOff>2160</xdr:colOff>
      <xdr:row>16</xdr:row>
      <xdr:rowOff>0</xdr:rowOff>
    </xdr:to>
    <xdr:grpSp>
      <xdr:nvGrpSpPr>
        <xdr:cNvPr id="27" name="Grupo 26">
          <a:extLst>
            <a:ext uri="{FF2B5EF4-FFF2-40B4-BE49-F238E27FC236}">
              <a16:creationId xmlns:a16="http://schemas.microsoft.com/office/drawing/2014/main" id="{E4F950AA-7CC6-4CA7-A95C-0FEDC2C3A99F}"/>
            </a:ext>
          </a:extLst>
        </xdr:cNvPr>
        <xdr:cNvGrpSpPr/>
      </xdr:nvGrpSpPr>
      <xdr:grpSpPr>
        <a:xfrm>
          <a:off x="6389687" y="8404412"/>
          <a:ext cx="2988061" cy="0"/>
          <a:chOff x="6403184" y="5333999"/>
          <a:chExt cx="1317300" cy="1385894"/>
        </a:xfrm>
      </xdr:grpSpPr>
      <xdr:sp macro="" textlink="">
        <xdr:nvSpPr>
          <xdr:cNvPr id="28" name="Rectángulo 27">
            <a:extLst>
              <a:ext uri="{FF2B5EF4-FFF2-40B4-BE49-F238E27FC236}">
                <a16:creationId xmlns:a16="http://schemas.microsoft.com/office/drawing/2014/main" id="{2F597C21-1954-476B-9EB1-00A3798BCEB9}"/>
              </a:ext>
            </a:extLst>
          </xdr:cNvPr>
          <xdr:cNvSpPr/>
        </xdr:nvSpPr>
        <xdr:spPr>
          <a:xfrm>
            <a:off x="6405562" y="5333999"/>
            <a:ext cx="1309687" cy="13811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sp macro="" textlink="">
        <xdr:nvSpPr>
          <xdr:cNvPr id="29" name="Rectángulo 28">
            <a:extLst>
              <a:ext uri="{FF2B5EF4-FFF2-40B4-BE49-F238E27FC236}">
                <a16:creationId xmlns:a16="http://schemas.microsoft.com/office/drawing/2014/main" id="{B4B7C8C2-0B17-4F6D-85EE-D87AEDB40276}"/>
              </a:ext>
            </a:extLst>
          </xdr:cNvPr>
          <xdr:cNvSpPr/>
        </xdr:nvSpPr>
        <xdr:spPr>
          <a:xfrm rot="5400000">
            <a:off x="6368889" y="5368298"/>
            <a:ext cx="1385890" cy="13173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8</xdr:row>
      <xdr:rowOff>189607</xdr:rowOff>
    </xdr:from>
    <xdr:to>
      <xdr:col>1</xdr:col>
      <xdr:colOff>1238250</xdr:colOff>
      <xdr:row>11</xdr:row>
      <xdr:rowOff>161925</xdr:rowOff>
    </xdr:to>
    <xdr:pic>
      <xdr:nvPicPr>
        <xdr:cNvPr id="2" name="Imagen 1" descr="jpg logo supercines web">
          <a:extLst>
            <a:ext uri="{FF2B5EF4-FFF2-40B4-BE49-F238E27FC236}">
              <a16:creationId xmlns:a16="http://schemas.microsoft.com/office/drawing/2014/main" id="{168C1D18-113B-4753-9B37-A7956270C6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20" t="2386" r="10272" b="64992"/>
        <a:stretch>
          <a:fillRect/>
        </a:stretch>
      </xdr:blipFill>
      <xdr:spPr bwMode="auto">
        <a:xfrm>
          <a:off x="228600" y="2085082"/>
          <a:ext cx="1171575" cy="543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119188</xdr:colOff>
      <xdr:row>19</xdr:row>
      <xdr:rowOff>57150</xdr:rowOff>
    </xdr:from>
    <xdr:to>
      <xdr:col>1</xdr:col>
      <xdr:colOff>1175463</xdr:colOff>
      <xdr:row>22</xdr:row>
      <xdr:rowOff>47624</xdr:rowOff>
    </xdr:to>
    <xdr:pic>
      <xdr:nvPicPr>
        <xdr:cNvPr id="3" name="Imagen 2">
          <a:extLst>
            <a:ext uri="{FF2B5EF4-FFF2-40B4-BE49-F238E27FC236}">
              <a16:creationId xmlns:a16="http://schemas.microsoft.com/office/drawing/2014/main" id="{0281E57A-BB4D-4C67-BF19-C0E3E892967F}"/>
            </a:ext>
          </a:extLst>
        </xdr:cNvPr>
        <xdr:cNvPicPr>
          <a:picLocks noChangeAspect="1"/>
        </xdr:cNvPicPr>
      </xdr:nvPicPr>
      <xdr:blipFill rotWithShape="1">
        <a:blip xmlns:r="http://schemas.openxmlformats.org/officeDocument/2006/relationships" r:embed="rId2"/>
        <a:srcRect l="25625" t="17059" r="48090" b="58068"/>
        <a:stretch/>
      </xdr:blipFill>
      <xdr:spPr>
        <a:xfrm>
          <a:off x="281113" y="4238625"/>
          <a:ext cx="1056275" cy="5619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47</xdr:col>
      <xdr:colOff>404813</xdr:colOff>
      <xdr:row>2</xdr:row>
      <xdr:rowOff>547687</xdr:rowOff>
    </xdr:from>
    <xdr:to>
      <xdr:col>49</xdr:col>
      <xdr:colOff>381001</xdr:colOff>
      <xdr:row>8</xdr:row>
      <xdr:rowOff>356370</xdr:rowOff>
    </xdr:to>
    <xdr:pic>
      <xdr:nvPicPr>
        <xdr:cNvPr id="2" name="Imagen 1" descr="Imagen relacionada">
          <a:hlinkClick xmlns:r="http://schemas.openxmlformats.org/officeDocument/2006/relationships" r:id="rId1"/>
          <a:extLst>
            <a:ext uri="{FF2B5EF4-FFF2-40B4-BE49-F238E27FC236}">
              <a16:creationId xmlns:a16="http://schemas.microsoft.com/office/drawing/2014/main" id="{4FD4B9D0-0C8C-4A64-B611-A26EC8D530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4763" y="928687"/>
          <a:ext cx="2357439" cy="2056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176963</xdr:colOff>
      <xdr:row>11</xdr:row>
      <xdr:rowOff>19049</xdr:rowOff>
    </xdr:from>
    <xdr:to>
      <xdr:col>3</xdr:col>
      <xdr:colOff>762000</xdr:colOff>
      <xdr:row>12</xdr:row>
      <xdr:rowOff>279559</xdr:rowOff>
    </xdr:to>
    <xdr:pic>
      <xdr:nvPicPr>
        <xdr:cNvPr id="6" name="Imagen 5" descr="Resultado de imagen para ICONO DE RADIO">
          <a:extLst>
            <a:ext uri="{FF2B5EF4-FFF2-40B4-BE49-F238E27FC236}">
              <a16:creationId xmlns:a16="http://schemas.microsoft.com/office/drawing/2014/main" id="{5AF1022B-AE78-4A92-BE29-C25652678B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24913" y="1971674"/>
          <a:ext cx="585037" cy="555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CAROZZI/SAN-REMO/REM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mucha\c\WINDOWS\TEMP\Combaby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rivaden\c\Mis%20Documentos\Xavier\grunenthal\fioton\tv\mantenimient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mucha\c\WINDOWS\TEMP\Combaby3"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rivaden\c\Mis%20Documentos\Xavier\grunenthal\fioton\tv\mantenimiento"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Planeacion\CLIENTES%20NORLOP-DEMARURI%202007\Clientes%202007%20OK\NORLOP\KIA\2008\CAMPA&#209;AS\ULTIMOS%20MODELOS%202007\CAMPA&#209;A%20%20ULTIMOS%20MODELOS%2008%20A%20PRECIO%2007%20RV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Planeacion\CLIENTES%20NORLOP-DEMARURI%202007\Clientes%202007%20OK\NORLOP\KIA\2008\CAMPA&#209;AS\ULTIMOS%20MODELOS%202007\CAMPA&#209;A%20%20ULTIMOS%20MODELOS%2008%20A%20PRECIO%2007%20RV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ATIANA\Documentos%20c\RAFAEL\Ferrero\MEDIOS\Pautas%202004\Kinder%20Joy\Joy%20Abr%20May%20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Users\Andres.Ibarra\AppData\Local\Microsoft\Windows\Temporary%20Internet%20Files\Content.Outlook\D8DY5LL8\junio\Orden%20Sonorama%20Baye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er-ls\datos\WKS\CUANT-GO\A-BAS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ER-LS\DATOS\WKS\FELIPE\WELLA\VARIOS\CRONOGR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db11\ddb_media\AMERICAN%20AIRLINES\2000%20Planning\Current%20FC%20-%20Europe-Japan\Sweden\Final%20%20FC%20from%20Local%20Agency"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Sofi\Pauta%20TV%20Mazda%202%20feb-mar%20rev%2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aolal\c\DATA\Gillette\Curvatla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erver-ls\datos\WKS\CUANT-GO\_CG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er-ls\datos\WKS\CLAUDIO\CMPC\ABOLENGO\ENC.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erver-ls\datos\WKS\ENC-REV\DIC'9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ocuments%20and%20Settings/Alex/Mis%20documentos/CARPETA%20MARURI%20ALEX/PDV/DEFINITIVO%20PDV/PARA%20ANALISIS%20PREPAUT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mendoza\c\Data\TRA_MONI\PILSENT\Pautas\CRIST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UBLIC_EXG\DATOS\WKS\CUANT-GO\_CGO.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rojas\c\WINDOWS\TEMP\COMBABY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tamariz\d\Data\2002\Nestle\Nescafe\Curva20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J:\DIRECTV\FEBRERO\Lanzamiento%20Prepago\Pauta%20Direct%20TV%20lanzamiento.%20prepago%20Rev4.APROB.A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erver-ls\datos\WKS\CLAUDIO\DIC'9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TATIANA\Documentos%20c\clientes\2002\Daca%20Proalco\Daca\Ron%20San%20Miguel\RSM%205%20seg%20Cabl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sy\c\TVDATA10\FILES\EXPORT\DIRSM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J:\DOCUME~1\Aerazo\CONFIG~1\Temp\notes29331C\dATOS%20mAJO\pauta%20PROMO%20%20ABRI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amucha\c\WINDOWS\TEMP\COMACE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amucha\c\WINDOWS\TEMP\M1849ab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aolal\c\DATA\Gillette\MACH3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amucha\c\WINDOWS\TEMP\MAYBE1849AB.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rojas\c\Data\Cam2000\Loreal\MAYBELLINE\curmay.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ATIANA\Documentos%20c\RAFAEL\Mazda\Medios\Plan%20Lanzamiento.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erver-ls\datos\WKS\ENC-REV\JUN'9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Documents%20and%20Settings\FDUARTE\Configuraci&#243;n%20local\Archivos%20temporales%20de%20Internet\Content.IE5\UP5UR2DS\Prop-Medios-Planes\TV%20Superwike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Documents%20and%20Settings/FDUARTE/Configuraci&#243;n%20local/Archivos%20temporales%20de%20Internet/Content.IE5/UP5UR2DS/Prop-Medios-Planes/TV%20Superwike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rojas\d\Data\Cam2002\loreal\maybelline\planes\Daypart.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Mmendoza\c\Data\TRA_MONI\PILSENT\Pautas\PILSENC.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Documents%20and%20Settings\Andrea\My%20Documents\Andrea\CLIENTES\LOTER&#205;A\POZO\CAMPA&#209;AS\ANIVERSARIO\Plan%20ANIV%20POZO.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amucha\c\Data\Cam2000\Loreal\PREFERENCE\curpref.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erver-ls\datos\WKS\CLAUDIO\CAROZZI\CAROZI\FIDEO95\PL-DIC9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db11\ddb_media\WINDOWS\TEMP\BOL%20'01%20FC%2002-13%20ea.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PUBLIC_EXG\DATOS\WKS\WALDO\WATT'S\1997\PLANES\JUG-FRE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J:\Documents%20and%20Settings\DAmortegui\Escritorio\Lowe\Lowe%20Improve\Ama%20AM.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WINDOWS\TEMP\COMACEI.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milio\c\clientes\2002\Daca%20Proalco\Daca\Ron%20San%20Miguel\mONTO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ERVER-LS\DATOS\WKS\JOTA\COF\PMODA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J:\DOCUME~1\Aerazo\CONFIG~1\Temp\notes29331C\dATOS%20mAJO\pauta%20toallas%20ABRI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GRAFICA"/>
      <sheetName val="#G.O."/>
      <sheetName val="REMO"/>
      <sheetName val="Resultados"/>
      <sheetName val="#G_O_1"/>
      <sheetName val="#G_O_"/>
      <sheetName val="Alc_y_Fr_Nin"/>
      <sheetName val="Diario"/>
      <sheetName val="Alc_y_Fre_Amas"/>
      <sheetName val="Rk"/>
      <sheetName val="POST_EVALUACION"/>
      <sheetName val="Alcan_y_Frec_TOTAL_3_Semanas"/>
      <sheetName val="Análisis"/>
      <sheetName val="#G_O_2"/>
      <sheetName val="#G_O_3"/>
      <sheetName val="_G_O_"/>
      <sheetName val="#G_O_4"/>
      <sheetName val="an-r"/>
      <sheetName val="Analisis"/>
      <sheetName val="ventas"/>
      <sheetName val="01_1999"/>
      <sheetName val="01_2000"/>
      <sheetName val="Anunciantes"/>
      <sheetName val="Caras"/>
      <sheetName val="Tablas"/>
      <sheetName val="Marcas"/>
      <sheetName val="MarcasCli"/>
      <sheetName val="DatosTP"/>
      <sheetName val="Rubros"/>
      <sheetName val="Salas_2"/>
      <sheetName val="resumen campaña"/>
      <sheetName val="GYE"/>
      <sheetName val="Targets"/>
      <sheetName val="UIO"/>
      <sheetName val="Programas"/>
      <sheetName val="Ranking Planeta"/>
      <sheetName val="#G_O_5"/>
      <sheetName val="#G_O_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J2637"/>
      <sheetName val="CHANNEL"/>
      <sheetName val="DAYPART"/>
      <sheetName val="RANKING"/>
      <sheetName val="BASE"/>
      <sheetName val="500"/>
      <sheetName val="450"/>
      <sheetName val="400"/>
      <sheetName val="350"/>
      <sheetName val="300"/>
      <sheetName val="250"/>
      <sheetName val="200"/>
      <sheetName val="150"/>
      <sheetName val="100"/>
      <sheetName val="50"/>
      <sheetName val="CURVA"/>
      <sheetName val="expertisse"/>
      <sheetName val="RADIOYENTES POR MEDIAS HORAS"/>
      <sheetName val="COMBABY3"/>
      <sheetName val="Rk"/>
      <sheetName val="Canal 02 (provisional)"/>
      <sheetName val="Canal 04"/>
      <sheetName val="Canal 05"/>
      <sheetName val="Canal 09"/>
      <sheetName val="FLOW"/>
      <sheetName val="CANAL 2"/>
      <sheetName val="CANAL 4"/>
      <sheetName val="CANAL 9"/>
      <sheetName val="Ranking Tv"/>
      <sheetName val="M1735AB"/>
      <sheetName val="Alc y Fr Nin"/>
      <sheetName val="Alc y Fre Amas"/>
      <sheetName val="Module1"/>
      <sheetName val="ILOT"/>
      <sheetName val="Zones REGION B"/>
      <sheetName val="ZONES TRENDS - REGION B"/>
      <sheetName val="KEY ACCOUNTS TRENDS"/>
      <sheetName val="RETAIL TREND"/>
      <sheetName val="FARMACIES TREND"/>
      <sheetName val="RADIOYENTES_POR_MEDIAS_HORAS"/>
      <sheetName val="Canal_02_(provisional)"/>
      <sheetName val="Canal_04"/>
      <sheetName val="Canal_05"/>
      <sheetName val="Canal_09"/>
      <sheetName val="CANAL_2"/>
      <sheetName val="CANAL_4"/>
      <sheetName val="CANAL_9"/>
      <sheetName val="Ranking_Tv"/>
      <sheetName val="Sheet2"/>
      <sheetName val="Sheet3"/>
      <sheetName val="COMBABY3.XLS"/>
      <sheetName val="\Documents and Settings\User\De"/>
    </sheetNames>
    <sheetDataSet>
      <sheetData sheetId="0" refreshError="1">
        <row r="6">
          <cell r="A6" t="str">
            <v>CAN</v>
          </cell>
          <cell r="B6" t="str">
            <v>PROGRAMA</v>
          </cell>
          <cell r="C6" t="str">
            <v>HORA</v>
          </cell>
          <cell r="D6" t="str">
            <v>RAT</v>
          </cell>
          <cell r="E6" t="str">
            <v>C.UNIT.30"</v>
          </cell>
          <cell r="F6" t="str">
            <v>Lun</v>
          </cell>
          <cell r="G6" t="str">
            <v>Mar</v>
          </cell>
          <cell r="H6" t="str">
            <v>Mie</v>
          </cell>
          <cell r="I6" t="str">
            <v>Jue</v>
          </cell>
          <cell r="J6" t="str">
            <v>Vie</v>
          </cell>
          <cell r="K6" t="str">
            <v>Sab</v>
          </cell>
          <cell r="L6" t="str">
            <v>Dom</v>
          </cell>
          <cell r="M6" t="str">
            <v>TPE</v>
          </cell>
        </row>
        <row r="7">
          <cell r="A7" t="str">
            <v>02</v>
          </cell>
          <cell r="B7" t="str">
            <v xml:space="preserve"> EL FOLKLORE DE</v>
          </cell>
          <cell r="C7" t="str">
            <v>06:51</v>
          </cell>
          <cell r="D7">
            <v>0.7</v>
          </cell>
          <cell r="E7">
            <v>330</v>
          </cell>
          <cell r="L7">
            <v>0.7</v>
          </cell>
          <cell r="M7">
            <v>3</v>
          </cell>
        </row>
        <row r="8">
          <cell r="A8" t="str">
            <v>02</v>
          </cell>
          <cell r="B8" t="str">
            <v xml:space="preserve"> CONTRAPUNTO-MAÑ</v>
          </cell>
          <cell r="C8" t="str">
            <v>06:52</v>
          </cell>
          <cell r="D8">
            <v>0.6</v>
          </cell>
          <cell r="E8">
            <v>330</v>
          </cell>
          <cell r="F8">
            <v>0.6</v>
          </cell>
          <cell r="M8">
            <v>2</v>
          </cell>
        </row>
        <row r="9">
          <cell r="A9" t="str">
            <v>02</v>
          </cell>
          <cell r="B9" t="str">
            <v xml:space="preserve"> REP.90 SEGUNDOS</v>
          </cell>
          <cell r="C9" t="str">
            <v>06:59</v>
          </cell>
          <cell r="D9">
            <v>0.3</v>
          </cell>
          <cell r="E9">
            <v>330</v>
          </cell>
          <cell r="K9">
            <v>0.3</v>
          </cell>
          <cell r="M9">
            <v>3</v>
          </cell>
        </row>
        <row r="10">
          <cell r="A10" t="str">
            <v>02</v>
          </cell>
          <cell r="B10" t="str">
            <v xml:space="preserve"> REP.90 SEGUNDOS</v>
          </cell>
          <cell r="C10" t="str">
            <v>07:00</v>
          </cell>
          <cell r="D10">
            <v>0.6</v>
          </cell>
          <cell r="E10">
            <v>330</v>
          </cell>
          <cell r="G10">
            <v>0.5</v>
          </cell>
          <cell r="H10">
            <v>1</v>
          </cell>
          <cell r="I10">
            <v>0.6</v>
          </cell>
          <cell r="J10">
            <v>0.3</v>
          </cell>
          <cell r="M10">
            <v>12</v>
          </cell>
        </row>
        <row r="11">
          <cell r="A11" t="str">
            <v>02</v>
          </cell>
          <cell r="B11" t="str">
            <v xml:space="preserve"> DIALOGO-DOM.</v>
          </cell>
          <cell r="C11" t="str">
            <v>07:52</v>
          </cell>
          <cell r="D11">
            <v>4.4000000000000004</v>
          </cell>
          <cell r="E11">
            <v>400</v>
          </cell>
          <cell r="L11">
            <v>4.4000000000000004</v>
          </cell>
          <cell r="M11">
            <v>3</v>
          </cell>
        </row>
        <row r="12">
          <cell r="A12" t="str">
            <v>02</v>
          </cell>
          <cell r="B12" t="str">
            <v xml:space="preserve"> CARNECITAS-SAB</v>
          </cell>
          <cell r="C12" t="str">
            <v>07:55</v>
          </cell>
          <cell r="D12">
            <v>1.5</v>
          </cell>
          <cell r="E12">
            <v>330</v>
          </cell>
          <cell r="K12">
            <v>1.5</v>
          </cell>
          <cell r="M12">
            <v>3</v>
          </cell>
        </row>
        <row r="13">
          <cell r="A13" t="str">
            <v>02</v>
          </cell>
          <cell r="B13" t="str">
            <v xml:space="preserve"> SHOW DE KOKO GI</v>
          </cell>
          <cell r="C13" t="str">
            <v>07:59</v>
          </cell>
          <cell r="D13">
            <v>1.7</v>
          </cell>
          <cell r="E13">
            <v>330</v>
          </cell>
          <cell r="G13">
            <v>1.2</v>
          </cell>
          <cell r="H13">
            <v>1.9</v>
          </cell>
          <cell r="I13">
            <v>1.9</v>
          </cell>
          <cell r="J13">
            <v>2</v>
          </cell>
          <cell r="M13">
            <v>12</v>
          </cell>
        </row>
        <row r="14">
          <cell r="A14" t="str">
            <v>02</v>
          </cell>
          <cell r="B14" t="str">
            <v xml:space="preserve"> CONTRAPUNTO</v>
          </cell>
          <cell r="C14" t="str">
            <v>09:00</v>
          </cell>
          <cell r="D14">
            <v>5.6</v>
          </cell>
          <cell r="E14">
            <v>800</v>
          </cell>
          <cell r="L14">
            <v>5.6</v>
          </cell>
          <cell r="M14">
            <v>3</v>
          </cell>
        </row>
        <row r="15">
          <cell r="A15" t="str">
            <v>02</v>
          </cell>
          <cell r="B15" t="str">
            <v xml:space="preserve"> DIALOGO</v>
          </cell>
          <cell r="C15" t="str">
            <v>09:00</v>
          </cell>
          <cell r="D15">
            <v>4.5</v>
          </cell>
          <cell r="E15">
            <v>400</v>
          </cell>
          <cell r="K15">
            <v>4.5</v>
          </cell>
          <cell r="M15">
            <v>3</v>
          </cell>
        </row>
        <row r="16">
          <cell r="A16" t="str">
            <v>02</v>
          </cell>
          <cell r="B16" t="str">
            <v xml:space="preserve"> LA COCINA DE DO</v>
          </cell>
          <cell r="C16" t="str">
            <v>09:00</v>
          </cell>
          <cell r="D16">
            <v>2.2000000000000002</v>
          </cell>
          <cell r="E16">
            <v>330</v>
          </cell>
          <cell r="F16">
            <v>1.6</v>
          </cell>
          <cell r="G16">
            <v>2.4</v>
          </cell>
          <cell r="H16">
            <v>2</v>
          </cell>
          <cell r="I16">
            <v>2.7</v>
          </cell>
          <cell r="J16">
            <v>2.1</v>
          </cell>
          <cell r="M16">
            <v>14</v>
          </cell>
        </row>
        <row r="17">
          <cell r="A17" t="str">
            <v>02</v>
          </cell>
          <cell r="B17" t="str">
            <v xml:space="preserve"> CARNECITAS</v>
          </cell>
          <cell r="C17" t="str">
            <v>10:01</v>
          </cell>
          <cell r="D17">
            <v>0.8</v>
          </cell>
          <cell r="E17">
            <v>300</v>
          </cell>
          <cell r="F17">
            <v>1.6</v>
          </cell>
          <cell r="G17">
            <v>0.7</v>
          </cell>
          <cell r="H17">
            <v>0.5</v>
          </cell>
          <cell r="I17">
            <v>0.5</v>
          </cell>
          <cell r="J17">
            <v>1.1000000000000001</v>
          </cell>
          <cell r="M17">
            <v>14</v>
          </cell>
        </row>
        <row r="18">
          <cell r="A18" t="str">
            <v>02</v>
          </cell>
          <cell r="B18" t="str">
            <v xml:space="preserve"> LA COCINA DE DO</v>
          </cell>
          <cell r="C18" t="str">
            <v>10:06</v>
          </cell>
          <cell r="D18">
            <v>1.8</v>
          </cell>
          <cell r="E18">
            <v>330</v>
          </cell>
          <cell r="K18">
            <v>1.8</v>
          </cell>
          <cell r="M18">
            <v>3</v>
          </cell>
        </row>
        <row r="19">
          <cell r="A19" t="str">
            <v>02</v>
          </cell>
          <cell r="B19" t="str">
            <v xml:space="preserve"> LO MEJOR HABLEM</v>
          </cell>
          <cell r="C19" t="str">
            <v>11:01</v>
          </cell>
          <cell r="D19">
            <v>1.5</v>
          </cell>
          <cell r="E19">
            <v>350</v>
          </cell>
          <cell r="F19">
            <v>2</v>
          </cell>
          <cell r="G19">
            <v>1.1000000000000001</v>
          </cell>
          <cell r="H19">
            <v>2</v>
          </cell>
          <cell r="I19">
            <v>0.6</v>
          </cell>
          <cell r="J19">
            <v>1.7</v>
          </cell>
          <cell r="M19">
            <v>14</v>
          </cell>
        </row>
        <row r="20">
          <cell r="A20" t="str">
            <v>02</v>
          </cell>
          <cell r="B20" t="str">
            <v xml:space="preserve"> LOS PITUFOS-SAB</v>
          </cell>
          <cell r="C20" t="str">
            <v>11:07</v>
          </cell>
          <cell r="D20">
            <v>1.1000000000000001</v>
          </cell>
          <cell r="E20">
            <v>300</v>
          </cell>
          <cell r="K20">
            <v>1.1000000000000001</v>
          </cell>
          <cell r="M20">
            <v>3</v>
          </cell>
        </row>
        <row r="21">
          <cell r="A21" t="str">
            <v>02</v>
          </cell>
          <cell r="B21" t="str">
            <v xml:space="preserve"> AYER Y HOY</v>
          </cell>
          <cell r="C21" t="str">
            <v>11:09</v>
          </cell>
          <cell r="D21">
            <v>1.6</v>
          </cell>
          <cell r="E21">
            <v>400</v>
          </cell>
          <cell r="L21">
            <v>1.6</v>
          </cell>
          <cell r="M21">
            <v>3</v>
          </cell>
        </row>
        <row r="22">
          <cell r="A22" t="str">
            <v>02</v>
          </cell>
          <cell r="B22" t="str">
            <v xml:space="preserve"> DINOPLATIBOLOS-</v>
          </cell>
          <cell r="C22" t="str">
            <v>11:33</v>
          </cell>
          <cell r="D22">
            <v>0.4</v>
          </cell>
          <cell r="E22">
            <v>300</v>
          </cell>
          <cell r="K22">
            <v>0.4</v>
          </cell>
          <cell r="M22">
            <v>3</v>
          </cell>
        </row>
        <row r="23">
          <cell r="A23" t="str">
            <v>02</v>
          </cell>
          <cell r="B23" t="str">
            <v xml:space="preserve"> FEST.CANTINFLAS</v>
          </cell>
          <cell r="C23" t="str">
            <v>11:58</v>
          </cell>
          <cell r="D23">
            <v>1.2</v>
          </cell>
          <cell r="E23">
            <v>300</v>
          </cell>
          <cell r="K23">
            <v>1.2</v>
          </cell>
          <cell r="M23">
            <v>3</v>
          </cell>
        </row>
        <row r="24">
          <cell r="A24" t="str">
            <v>02</v>
          </cell>
          <cell r="B24" t="str">
            <v xml:space="preserve"> MARIELENA</v>
          </cell>
          <cell r="C24" t="str">
            <v>12:00</v>
          </cell>
          <cell r="D24">
            <v>3.2</v>
          </cell>
          <cell r="E24">
            <v>300</v>
          </cell>
          <cell r="F24">
            <v>3.7</v>
          </cell>
          <cell r="G24">
            <v>3.1</v>
          </cell>
          <cell r="H24">
            <v>2.6</v>
          </cell>
          <cell r="I24">
            <v>4.3</v>
          </cell>
          <cell r="J24">
            <v>2.5</v>
          </cell>
          <cell r="M24">
            <v>14</v>
          </cell>
        </row>
        <row r="25">
          <cell r="A25" t="str">
            <v>02</v>
          </cell>
          <cell r="B25" t="str">
            <v xml:space="preserve"> CLUB DISNEY-SAB</v>
          </cell>
          <cell r="C25" t="str">
            <v>12:01</v>
          </cell>
          <cell r="D25">
            <v>0.9</v>
          </cell>
          <cell r="E25">
            <v>300</v>
          </cell>
          <cell r="K25">
            <v>0.9</v>
          </cell>
          <cell r="M25">
            <v>1</v>
          </cell>
        </row>
        <row r="26">
          <cell r="A26" t="str">
            <v>02</v>
          </cell>
          <cell r="B26" t="str">
            <v xml:space="preserve"> CLUB DISNEY-DOM</v>
          </cell>
          <cell r="C26" t="str">
            <v>12:09</v>
          </cell>
          <cell r="D26">
            <v>1</v>
          </cell>
          <cell r="E26">
            <v>400</v>
          </cell>
          <cell r="L26">
            <v>1</v>
          </cell>
          <cell r="M26">
            <v>3</v>
          </cell>
        </row>
        <row r="27">
          <cell r="A27" t="str">
            <v>02</v>
          </cell>
          <cell r="B27" t="str">
            <v xml:space="preserve"> ESCANDALO L-V</v>
          </cell>
          <cell r="C27" t="str">
            <v>12:56</v>
          </cell>
          <cell r="D27">
            <v>1.8</v>
          </cell>
          <cell r="E27">
            <v>400</v>
          </cell>
          <cell r="F27">
            <v>1.6</v>
          </cell>
          <cell r="G27">
            <v>1.7</v>
          </cell>
          <cell r="H27">
            <v>2.1</v>
          </cell>
          <cell r="I27">
            <v>2.2000000000000002</v>
          </cell>
          <cell r="J27">
            <v>1.5</v>
          </cell>
          <cell r="M27">
            <v>14</v>
          </cell>
        </row>
        <row r="28">
          <cell r="A28" t="str">
            <v>02</v>
          </cell>
          <cell r="B28" t="str">
            <v xml:space="preserve"> RUGRATS-DOM</v>
          </cell>
          <cell r="C28" t="str">
            <v>13:39</v>
          </cell>
          <cell r="D28">
            <v>1.7</v>
          </cell>
          <cell r="E28">
            <v>400</v>
          </cell>
          <cell r="L28">
            <v>1.7</v>
          </cell>
          <cell r="M28">
            <v>3</v>
          </cell>
        </row>
        <row r="29">
          <cell r="A29" t="str">
            <v>02</v>
          </cell>
          <cell r="B29" t="str">
            <v xml:space="preserve"> FEST.CANTINFLAS</v>
          </cell>
          <cell r="C29" t="str">
            <v>13:54</v>
          </cell>
          <cell r="D29">
            <v>2.2999999999999998</v>
          </cell>
          <cell r="E29">
            <v>300</v>
          </cell>
          <cell r="K29">
            <v>2.2999999999999998</v>
          </cell>
          <cell r="M29">
            <v>2</v>
          </cell>
        </row>
        <row r="30">
          <cell r="A30" t="str">
            <v>02</v>
          </cell>
          <cell r="B30" t="str">
            <v xml:space="preserve"> TRES VECES SOFI</v>
          </cell>
          <cell r="C30" t="str">
            <v>14:01</v>
          </cell>
          <cell r="D30">
            <v>1.8</v>
          </cell>
          <cell r="E30">
            <v>350</v>
          </cell>
          <cell r="F30">
            <v>0.6</v>
          </cell>
          <cell r="G30">
            <v>1.9</v>
          </cell>
          <cell r="H30">
            <v>2.2000000000000002</v>
          </cell>
          <cell r="I30">
            <v>1.8</v>
          </cell>
          <cell r="J30">
            <v>2.1</v>
          </cell>
          <cell r="M30">
            <v>14</v>
          </cell>
        </row>
        <row r="31">
          <cell r="A31" t="str">
            <v>02</v>
          </cell>
          <cell r="B31" t="str">
            <v xml:space="preserve"> POKEMON-DOM</v>
          </cell>
          <cell r="C31" t="str">
            <v>14:11</v>
          </cell>
          <cell r="D31">
            <v>0.9</v>
          </cell>
          <cell r="E31">
            <v>400</v>
          </cell>
          <cell r="L31">
            <v>0.9</v>
          </cell>
          <cell r="M31">
            <v>3</v>
          </cell>
        </row>
        <row r="32">
          <cell r="A32" t="str">
            <v>02</v>
          </cell>
          <cell r="B32" t="str">
            <v xml:space="preserve"> CINE I-DOM</v>
          </cell>
          <cell r="C32" t="str">
            <v>14:41</v>
          </cell>
          <cell r="D32">
            <v>1.4</v>
          </cell>
          <cell r="E32">
            <v>400</v>
          </cell>
          <cell r="L32">
            <v>1.4</v>
          </cell>
          <cell r="M32">
            <v>3</v>
          </cell>
        </row>
        <row r="33">
          <cell r="A33" t="str">
            <v>02</v>
          </cell>
          <cell r="B33" t="str">
            <v xml:space="preserve"> PAIS DE LAS MUJ</v>
          </cell>
          <cell r="C33" t="str">
            <v>14:58</v>
          </cell>
          <cell r="D33">
            <v>0.3</v>
          </cell>
          <cell r="E33">
            <v>300</v>
          </cell>
          <cell r="F33">
            <v>0.4</v>
          </cell>
          <cell r="G33">
            <v>0.3</v>
          </cell>
          <cell r="H33">
            <v>0.1</v>
          </cell>
          <cell r="I33">
            <v>0.4</v>
          </cell>
          <cell r="J33">
            <v>0.4</v>
          </cell>
          <cell r="M33">
            <v>15</v>
          </cell>
        </row>
        <row r="34">
          <cell r="A34" t="str">
            <v>02</v>
          </cell>
          <cell r="B34" t="str">
            <v xml:space="preserve"> RUGRATS-TARDE</v>
          </cell>
          <cell r="C34" t="str">
            <v>15:50</v>
          </cell>
          <cell r="D34">
            <v>1.2</v>
          </cell>
          <cell r="E34">
            <v>300</v>
          </cell>
          <cell r="F34">
            <v>0.8</v>
          </cell>
          <cell r="G34">
            <v>1.2</v>
          </cell>
          <cell r="H34">
            <v>2.1</v>
          </cell>
          <cell r="I34">
            <v>1.4</v>
          </cell>
          <cell r="J34">
            <v>0.4</v>
          </cell>
          <cell r="M34">
            <v>15</v>
          </cell>
        </row>
        <row r="35">
          <cell r="A35" t="str">
            <v>02</v>
          </cell>
          <cell r="B35" t="str">
            <v xml:space="preserve"> SUPER ACCION-SA</v>
          </cell>
          <cell r="C35" t="str">
            <v>15:57</v>
          </cell>
          <cell r="D35">
            <v>1.4</v>
          </cell>
          <cell r="E35">
            <v>300</v>
          </cell>
          <cell r="K35">
            <v>1.4</v>
          </cell>
          <cell r="M35">
            <v>3</v>
          </cell>
        </row>
        <row r="36">
          <cell r="A36" t="str">
            <v>02</v>
          </cell>
          <cell r="B36" t="str">
            <v xml:space="preserve"> CINE II-DOM</v>
          </cell>
          <cell r="C36" t="str">
            <v>16:17</v>
          </cell>
          <cell r="D36">
            <v>2.2000000000000002</v>
          </cell>
          <cell r="E36">
            <v>400</v>
          </cell>
          <cell r="L36">
            <v>2.2000000000000002</v>
          </cell>
          <cell r="M36">
            <v>3</v>
          </cell>
        </row>
        <row r="37">
          <cell r="A37" t="str">
            <v>02</v>
          </cell>
          <cell r="B37" t="str">
            <v xml:space="preserve"> POKEMON-TARDE</v>
          </cell>
          <cell r="C37" t="str">
            <v>16:24</v>
          </cell>
          <cell r="D37">
            <v>0.8</v>
          </cell>
          <cell r="E37">
            <v>350</v>
          </cell>
          <cell r="F37">
            <v>0.6</v>
          </cell>
          <cell r="G37">
            <v>1</v>
          </cell>
          <cell r="H37">
            <v>1.4</v>
          </cell>
          <cell r="I37">
            <v>0.5</v>
          </cell>
          <cell r="J37">
            <v>0.3</v>
          </cell>
          <cell r="M37">
            <v>15</v>
          </cell>
        </row>
        <row r="38">
          <cell r="A38" t="str">
            <v>02</v>
          </cell>
          <cell r="B38" t="str">
            <v xml:space="preserve"> TARDES ESPECTAC</v>
          </cell>
          <cell r="C38" t="str">
            <v>16:51</v>
          </cell>
          <cell r="D38">
            <v>1.6</v>
          </cell>
          <cell r="E38">
            <v>350</v>
          </cell>
          <cell r="F38">
            <v>1.1000000000000001</v>
          </cell>
          <cell r="G38">
            <v>1.6</v>
          </cell>
          <cell r="H38">
            <v>2</v>
          </cell>
          <cell r="I38">
            <v>2.2999999999999998</v>
          </cell>
          <cell r="J38">
            <v>0.9</v>
          </cell>
          <cell r="M38">
            <v>15</v>
          </cell>
        </row>
        <row r="39">
          <cell r="A39" t="str">
            <v>02</v>
          </cell>
          <cell r="B39" t="str">
            <v xml:space="preserve"> SUPER ACCION II</v>
          </cell>
          <cell r="C39" t="str">
            <v>17:56</v>
          </cell>
          <cell r="D39">
            <v>1.4</v>
          </cell>
          <cell r="E39">
            <v>600</v>
          </cell>
          <cell r="K39">
            <v>1.4</v>
          </cell>
          <cell r="M39">
            <v>3</v>
          </cell>
        </row>
        <row r="40">
          <cell r="A40" t="str">
            <v>02</v>
          </cell>
          <cell r="B40" t="str">
            <v xml:space="preserve"> PATACLAUN-DOM</v>
          </cell>
          <cell r="C40" t="str">
            <v>18:42</v>
          </cell>
          <cell r="D40">
            <v>7.1</v>
          </cell>
          <cell r="E40">
            <v>800</v>
          </cell>
          <cell r="L40">
            <v>7.1</v>
          </cell>
          <cell r="M40">
            <v>3</v>
          </cell>
        </row>
        <row r="41">
          <cell r="A41" t="str">
            <v>02</v>
          </cell>
          <cell r="B41" t="str">
            <v xml:space="preserve"> SUEÑOS</v>
          </cell>
          <cell r="C41" t="str">
            <v>18:54</v>
          </cell>
          <cell r="D41">
            <v>6.1</v>
          </cell>
          <cell r="E41">
            <v>750</v>
          </cell>
          <cell r="F41">
            <v>6.8</v>
          </cell>
          <cell r="G41">
            <v>6.7</v>
          </cell>
          <cell r="H41">
            <v>5.3</v>
          </cell>
          <cell r="I41">
            <v>6.9</v>
          </cell>
          <cell r="J41">
            <v>5.0999999999999996</v>
          </cell>
          <cell r="M41">
            <v>15</v>
          </cell>
        </row>
        <row r="42">
          <cell r="A42" t="str">
            <v>02</v>
          </cell>
          <cell r="B42" t="str">
            <v xml:space="preserve"> HOMBRES DEL SIG</v>
          </cell>
          <cell r="C42" t="str">
            <v>19:54</v>
          </cell>
          <cell r="D42">
            <v>1.2</v>
          </cell>
          <cell r="E42">
            <v>850</v>
          </cell>
          <cell r="L42">
            <v>1.2</v>
          </cell>
          <cell r="M42">
            <v>1</v>
          </cell>
        </row>
        <row r="43">
          <cell r="A43" t="str">
            <v>02</v>
          </cell>
          <cell r="B43" t="str">
            <v xml:space="preserve"> ESP.COMICOS AMB</v>
          </cell>
          <cell r="C43" t="str">
            <v>19:55</v>
          </cell>
          <cell r="D43">
            <v>2.7</v>
          </cell>
          <cell r="E43">
            <v>600</v>
          </cell>
          <cell r="K43">
            <v>2.7</v>
          </cell>
          <cell r="M43">
            <v>3</v>
          </cell>
        </row>
        <row r="44">
          <cell r="A44" t="str">
            <v>02</v>
          </cell>
          <cell r="B44" t="str">
            <v xml:space="preserve"> MAGALY TV</v>
          </cell>
          <cell r="C44" t="str">
            <v>19:59</v>
          </cell>
          <cell r="D44">
            <v>8.6999999999999993</v>
          </cell>
          <cell r="E44">
            <v>750</v>
          </cell>
          <cell r="F44">
            <v>9.4</v>
          </cell>
          <cell r="G44">
            <v>8.6</v>
          </cell>
          <cell r="H44">
            <v>8.8000000000000007</v>
          </cell>
          <cell r="I44">
            <v>7.9</v>
          </cell>
          <cell r="J44">
            <v>8.9</v>
          </cell>
          <cell r="M44">
            <v>15</v>
          </cell>
        </row>
        <row r="45">
          <cell r="A45" t="str">
            <v>02</v>
          </cell>
          <cell r="B45" t="str">
            <v xml:space="preserve"> LO MEJOR DE LA</v>
          </cell>
          <cell r="C45" t="str">
            <v>20:10</v>
          </cell>
          <cell r="D45">
            <v>4.4000000000000004</v>
          </cell>
          <cell r="E45">
            <v>500</v>
          </cell>
          <cell r="L45">
            <v>4.4000000000000004</v>
          </cell>
          <cell r="M45">
            <v>2</v>
          </cell>
        </row>
        <row r="46">
          <cell r="A46" t="str">
            <v>02</v>
          </cell>
          <cell r="B46" t="str">
            <v xml:space="preserve"> CINE MILLONARIO</v>
          </cell>
          <cell r="C46" t="str">
            <v>20:26</v>
          </cell>
          <cell r="D46">
            <v>5.6</v>
          </cell>
          <cell r="E46">
            <v>850</v>
          </cell>
          <cell r="L46">
            <v>5.6</v>
          </cell>
          <cell r="M46">
            <v>3</v>
          </cell>
        </row>
        <row r="47">
          <cell r="A47" t="str">
            <v>02</v>
          </cell>
          <cell r="B47" t="str">
            <v xml:space="preserve"> 90 SEGUNDOS L-V</v>
          </cell>
          <cell r="C47" t="str">
            <v>21:02</v>
          </cell>
          <cell r="D47">
            <v>4.7</v>
          </cell>
          <cell r="E47">
            <v>650</v>
          </cell>
          <cell r="F47">
            <v>3.8</v>
          </cell>
          <cell r="G47">
            <v>5.7</v>
          </cell>
          <cell r="H47">
            <v>4.5999999999999996</v>
          </cell>
          <cell r="I47">
            <v>4.8</v>
          </cell>
          <cell r="J47">
            <v>4.4000000000000004</v>
          </cell>
          <cell r="M47">
            <v>15</v>
          </cell>
        </row>
        <row r="48">
          <cell r="A48" t="str">
            <v>02</v>
          </cell>
          <cell r="B48" t="str">
            <v xml:space="preserve"> MARITERE</v>
          </cell>
          <cell r="C48" t="str">
            <v>21:56</v>
          </cell>
          <cell r="D48">
            <v>4.3</v>
          </cell>
          <cell r="E48">
            <v>800</v>
          </cell>
          <cell r="K48">
            <v>4.3</v>
          </cell>
          <cell r="M48">
            <v>3</v>
          </cell>
        </row>
        <row r="49">
          <cell r="A49" t="str">
            <v>02</v>
          </cell>
          <cell r="B49" t="str">
            <v xml:space="preserve"> PAISANA JACINTA</v>
          </cell>
          <cell r="C49" t="str">
            <v>22:02</v>
          </cell>
          <cell r="D49">
            <v>11.1</v>
          </cell>
          <cell r="E49">
            <v>850</v>
          </cell>
          <cell r="G49">
            <v>11.1</v>
          </cell>
          <cell r="M49">
            <v>3</v>
          </cell>
        </row>
        <row r="50">
          <cell r="A50" t="str">
            <v>02</v>
          </cell>
          <cell r="B50" t="str">
            <v xml:space="preserve"> JB NOTICIAS-NOC</v>
          </cell>
          <cell r="C50" t="str">
            <v>22:02</v>
          </cell>
          <cell r="D50">
            <v>5.9</v>
          </cell>
          <cell r="E50">
            <v>850</v>
          </cell>
          <cell r="F50">
            <v>5.9</v>
          </cell>
          <cell r="M50">
            <v>3</v>
          </cell>
        </row>
        <row r="51">
          <cell r="A51" t="str">
            <v>02</v>
          </cell>
          <cell r="B51" t="str">
            <v xml:space="preserve"> FUNC. ESTELAR</v>
          </cell>
          <cell r="C51" t="str">
            <v>22:02</v>
          </cell>
          <cell r="D51">
            <v>3.9</v>
          </cell>
          <cell r="E51">
            <v>600</v>
          </cell>
          <cell r="H51">
            <v>2.6</v>
          </cell>
          <cell r="I51">
            <v>5.0999999999999996</v>
          </cell>
          <cell r="M51">
            <v>6</v>
          </cell>
        </row>
        <row r="52">
          <cell r="A52" t="str">
            <v>02</v>
          </cell>
          <cell r="B52" t="str">
            <v xml:space="preserve"> ESP.COMICOS AMB</v>
          </cell>
          <cell r="C52" t="str">
            <v>22:03</v>
          </cell>
          <cell r="D52">
            <v>6.1</v>
          </cell>
          <cell r="E52">
            <v>850</v>
          </cell>
          <cell r="J52">
            <v>6.1</v>
          </cell>
          <cell r="M52">
            <v>3</v>
          </cell>
        </row>
        <row r="53">
          <cell r="A53" t="str">
            <v>02</v>
          </cell>
          <cell r="B53" t="str">
            <v xml:space="preserve"> EL VISITANTE-DO</v>
          </cell>
          <cell r="C53" t="str">
            <v>22:37</v>
          </cell>
          <cell r="D53">
            <v>2.4</v>
          </cell>
          <cell r="E53">
            <v>600</v>
          </cell>
          <cell r="L53">
            <v>2.4</v>
          </cell>
          <cell r="M53">
            <v>3</v>
          </cell>
        </row>
        <row r="54">
          <cell r="A54" t="str">
            <v>02</v>
          </cell>
          <cell r="B54" t="str">
            <v xml:space="preserve"> BUFFY LA CAZAVA</v>
          </cell>
          <cell r="C54" t="str">
            <v>23:19</v>
          </cell>
          <cell r="D54">
            <v>3.6</v>
          </cell>
          <cell r="E54">
            <v>600</v>
          </cell>
          <cell r="G54">
            <v>3.6</v>
          </cell>
          <cell r="M54">
            <v>3</v>
          </cell>
        </row>
        <row r="55">
          <cell r="A55" t="str">
            <v>02</v>
          </cell>
          <cell r="B55" t="str">
            <v xml:space="preserve"> ULTIMA FUNCION-</v>
          </cell>
          <cell r="C55" t="str">
            <v>23:24</v>
          </cell>
          <cell r="D55">
            <v>1.7</v>
          </cell>
          <cell r="E55">
            <v>600</v>
          </cell>
          <cell r="K55">
            <v>1.7</v>
          </cell>
          <cell r="M55">
            <v>3</v>
          </cell>
        </row>
        <row r="56">
          <cell r="A56" t="str">
            <v>02</v>
          </cell>
          <cell r="B56" t="str">
            <v xml:space="preserve"> ALTO RIESGO</v>
          </cell>
          <cell r="C56" t="str">
            <v>23:34</v>
          </cell>
          <cell r="D56">
            <v>1.7</v>
          </cell>
          <cell r="E56">
            <v>600</v>
          </cell>
          <cell r="F56">
            <v>1.7</v>
          </cell>
          <cell r="M56">
            <v>3</v>
          </cell>
        </row>
        <row r="57">
          <cell r="A57" t="str">
            <v>02</v>
          </cell>
          <cell r="B57" t="str">
            <v xml:space="preserve"> ULTIMA FUNCION</v>
          </cell>
          <cell r="C57" t="str">
            <v>23:42</v>
          </cell>
          <cell r="D57">
            <v>3</v>
          </cell>
          <cell r="E57">
            <v>600</v>
          </cell>
          <cell r="J57">
            <v>3</v>
          </cell>
          <cell r="M57">
            <v>3</v>
          </cell>
        </row>
        <row r="58">
          <cell r="A58" t="str">
            <v>02</v>
          </cell>
          <cell r="B58" t="str">
            <v xml:space="preserve"> NIKITA-SAB</v>
          </cell>
          <cell r="C58" t="str">
            <v>23:45</v>
          </cell>
          <cell r="D58">
            <v>2.5</v>
          </cell>
          <cell r="E58">
            <v>600</v>
          </cell>
          <cell r="K58">
            <v>2.5</v>
          </cell>
          <cell r="M58">
            <v>1</v>
          </cell>
        </row>
        <row r="59">
          <cell r="A59" t="str">
            <v>02</v>
          </cell>
          <cell r="B59" t="str">
            <v xml:space="preserve"> DHARMA Y GREG-D</v>
          </cell>
          <cell r="C59" t="str">
            <v>23:49</v>
          </cell>
          <cell r="D59">
            <v>3</v>
          </cell>
          <cell r="E59">
            <v>600</v>
          </cell>
          <cell r="L59">
            <v>3</v>
          </cell>
          <cell r="M59">
            <v>2</v>
          </cell>
        </row>
        <row r="60">
          <cell r="A60" t="str">
            <v>04</v>
          </cell>
          <cell r="B60" t="str">
            <v xml:space="preserve"> PRIMERA EDICION</v>
          </cell>
          <cell r="C60" t="str">
            <v>05:59</v>
          </cell>
          <cell r="D60">
            <v>5.2</v>
          </cell>
          <cell r="E60">
            <v>850</v>
          </cell>
          <cell r="F60">
            <v>5.6</v>
          </cell>
          <cell r="G60">
            <v>5.3</v>
          </cell>
          <cell r="H60">
            <v>5.4</v>
          </cell>
          <cell r="I60">
            <v>4.5999999999999996</v>
          </cell>
          <cell r="J60">
            <v>5.3</v>
          </cell>
          <cell r="M60">
            <v>15</v>
          </cell>
        </row>
        <row r="61">
          <cell r="A61" t="str">
            <v>04</v>
          </cell>
          <cell r="B61" t="str">
            <v xml:space="preserve"> LAS AVENTURAS F</v>
          </cell>
          <cell r="C61" t="str">
            <v>06:00</v>
          </cell>
          <cell r="D61">
            <v>0.6</v>
          </cell>
          <cell r="E61">
            <v>700</v>
          </cell>
          <cell r="K61">
            <v>0.6</v>
          </cell>
          <cell r="M61">
            <v>3</v>
          </cell>
        </row>
        <row r="62">
          <cell r="A62" t="str">
            <v>04</v>
          </cell>
          <cell r="B62" t="str">
            <v xml:space="preserve"> LAS AVENTURAS F</v>
          </cell>
          <cell r="C62" t="str">
            <v>06:01</v>
          </cell>
          <cell r="D62">
            <v>0</v>
          </cell>
          <cell r="E62">
            <v>700</v>
          </cell>
          <cell r="L62">
            <v>0</v>
          </cell>
          <cell r="M62">
            <v>3</v>
          </cell>
        </row>
        <row r="63">
          <cell r="A63" t="str">
            <v>04</v>
          </cell>
          <cell r="B63" t="str">
            <v xml:space="preserve"> PRINCIPE ATLANT</v>
          </cell>
          <cell r="C63" t="str">
            <v>06:30</v>
          </cell>
          <cell r="D63">
            <v>0.9</v>
          </cell>
          <cell r="E63">
            <v>700</v>
          </cell>
          <cell r="K63">
            <v>0.9</v>
          </cell>
          <cell r="M63">
            <v>3</v>
          </cell>
        </row>
        <row r="64">
          <cell r="A64" t="str">
            <v>04</v>
          </cell>
          <cell r="B64" t="str">
            <v xml:space="preserve"> BAMBOO BEARS-DO</v>
          </cell>
          <cell r="C64" t="str">
            <v>06:31</v>
          </cell>
          <cell r="D64">
            <v>0.9</v>
          </cell>
          <cell r="E64">
            <v>700</v>
          </cell>
          <cell r="L64">
            <v>0.9</v>
          </cell>
          <cell r="M64">
            <v>3</v>
          </cell>
        </row>
        <row r="65">
          <cell r="A65" t="str">
            <v>04</v>
          </cell>
          <cell r="B65" t="str">
            <v xml:space="preserve"> LA BANDA MOZART</v>
          </cell>
          <cell r="C65" t="str">
            <v>07:00</v>
          </cell>
          <cell r="D65">
            <v>0.5</v>
          </cell>
          <cell r="E65">
            <v>700</v>
          </cell>
          <cell r="L65">
            <v>0.5</v>
          </cell>
          <cell r="M65">
            <v>3</v>
          </cell>
        </row>
        <row r="66">
          <cell r="A66" t="str">
            <v>04</v>
          </cell>
          <cell r="B66" t="str">
            <v xml:space="preserve"> SAMURAI CIBERNE</v>
          </cell>
          <cell r="C66" t="str">
            <v>07:28</v>
          </cell>
          <cell r="D66">
            <v>1.2</v>
          </cell>
          <cell r="E66">
            <v>700</v>
          </cell>
          <cell r="K66">
            <v>1.2</v>
          </cell>
          <cell r="M66">
            <v>3</v>
          </cell>
        </row>
        <row r="67">
          <cell r="A67" t="str">
            <v>04</v>
          </cell>
          <cell r="B67" t="str">
            <v xml:space="preserve"> EL CHAPULIN COL</v>
          </cell>
          <cell r="C67" t="str">
            <v>07:58</v>
          </cell>
          <cell r="D67">
            <v>2.2999999999999998</v>
          </cell>
          <cell r="E67">
            <v>700</v>
          </cell>
          <cell r="L67">
            <v>2.2999999999999998</v>
          </cell>
          <cell r="M67">
            <v>3</v>
          </cell>
        </row>
        <row r="68">
          <cell r="A68" t="str">
            <v>04</v>
          </cell>
          <cell r="B68" t="str">
            <v xml:space="preserve"> BANANAS EN PIJA</v>
          </cell>
          <cell r="C68" t="str">
            <v>08:25</v>
          </cell>
          <cell r="D68">
            <v>3.1</v>
          </cell>
          <cell r="E68">
            <v>700</v>
          </cell>
          <cell r="K68">
            <v>3.1</v>
          </cell>
          <cell r="M68">
            <v>3</v>
          </cell>
        </row>
        <row r="69">
          <cell r="A69" t="str">
            <v>04</v>
          </cell>
          <cell r="B69" t="str">
            <v xml:space="preserve"> KARINA Y TIMOTE</v>
          </cell>
          <cell r="C69" t="str">
            <v>08:54</v>
          </cell>
          <cell r="D69">
            <v>5.0999999999999996</v>
          </cell>
          <cell r="E69">
            <v>700</v>
          </cell>
          <cell r="K69">
            <v>5.0999999999999996</v>
          </cell>
          <cell r="M69">
            <v>3</v>
          </cell>
        </row>
        <row r="70">
          <cell r="A70" t="str">
            <v>04</v>
          </cell>
          <cell r="B70" t="str">
            <v xml:space="preserve"> DRAGON BALL Z-D</v>
          </cell>
          <cell r="C70" t="str">
            <v>08:54</v>
          </cell>
          <cell r="D70">
            <v>4</v>
          </cell>
          <cell r="E70">
            <v>700</v>
          </cell>
          <cell r="L70">
            <v>4</v>
          </cell>
          <cell r="M70">
            <v>3</v>
          </cell>
        </row>
        <row r="71">
          <cell r="A71" t="str">
            <v>04</v>
          </cell>
          <cell r="B71" t="str">
            <v xml:space="preserve"> ZENKI-DOM</v>
          </cell>
          <cell r="C71" t="str">
            <v>09:28</v>
          </cell>
          <cell r="D71">
            <v>5.7</v>
          </cell>
          <cell r="E71">
            <v>700</v>
          </cell>
          <cell r="L71">
            <v>5.7</v>
          </cell>
          <cell r="M71">
            <v>3</v>
          </cell>
        </row>
        <row r="72">
          <cell r="A72" t="str">
            <v>04</v>
          </cell>
          <cell r="B72" t="str">
            <v xml:space="preserve"> DRAGON BALL-MAÑ</v>
          </cell>
          <cell r="C72" t="str">
            <v>09:28</v>
          </cell>
          <cell r="D72">
            <v>4.5999999999999996</v>
          </cell>
          <cell r="E72">
            <v>700</v>
          </cell>
          <cell r="F72">
            <v>4.9000000000000004</v>
          </cell>
          <cell r="G72">
            <v>4</v>
          </cell>
          <cell r="H72">
            <v>5.6</v>
          </cell>
          <cell r="I72">
            <v>4.5</v>
          </cell>
          <cell r="J72">
            <v>4.0999999999999996</v>
          </cell>
          <cell r="M72">
            <v>15</v>
          </cell>
        </row>
        <row r="73">
          <cell r="A73" t="str">
            <v>04</v>
          </cell>
          <cell r="B73" t="str">
            <v xml:space="preserve"> SUPER CAMPEONES</v>
          </cell>
          <cell r="C73" t="str">
            <v>09:55</v>
          </cell>
          <cell r="D73">
            <v>4.4000000000000004</v>
          </cell>
          <cell r="E73">
            <v>700</v>
          </cell>
          <cell r="L73">
            <v>4.4000000000000004</v>
          </cell>
          <cell r="M73">
            <v>3</v>
          </cell>
        </row>
        <row r="74">
          <cell r="A74" t="str">
            <v>04</v>
          </cell>
          <cell r="B74" t="str">
            <v xml:space="preserve"> DRAGON BALL Z</v>
          </cell>
          <cell r="C74" t="str">
            <v>09:59</v>
          </cell>
          <cell r="D74">
            <v>7.6</v>
          </cell>
          <cell r="E74">
            <v>700</v>
          </cell>
          <cell r="F74">
            <v>8</v>
          </cell>
          <cell r="G74">
            <v>7.2</v>
          </cell>
          <cell r="H74">
            <v>7.9</v>
          </cell>
          <cell r="I74">
            <v>8.3000000000000007</v>
          </cell>
          <cell r="J74">
            <v>6.4</v>
          </cell>
          <cell r="M74">
            <v>15</v>
          </cell>
        </row>
        <row r="75">
          <cell r="A75" t="str">
            <v>04</v>
          </cell>
          <cell r="B75" t="str">
            <v xml:space="preserve"> SABRINA LA BRUJ</v>
          </cell>
          <cell r="C75" t="str">
            <v>10:26</v>
          </cell>
          <cell r="D75">
            <v>1.8</v>
          </cell>
          <cell r="E75">
            <v>700</v>
          </cell>
          <cell r="L75">
            <v>1.8</v>
          </cell>
          <cell r="M75">
            <v>3</v>
          </cell>
        </row>
        <row r="76">
          <cell r="A76" t="str">
            <v>04</v>
          </cell>
          <cell r="B76" t="str">
            <v xml:space="preserve"> SABRINA LA BRUJ</v>
          </cell>
          <cell r="C76" t="str">
            <v>10:30</v>
          </cell>
          <cell r="D76">
            <v>5.2</v>
          </cell>
          <cell r="E76">
            <v>700</v>
          </cell>
          <cell r="F76">
            <v>4.5999999999999996</v>
          </cell>
          <cell r="G76">
            <v>4.0999999999999996</v>
          </cell>
          <cell r="H76">
            <v>5.3</v>
          </cell>
          <cell r="I76">
            <v>7.1</v>
          </cell>
          <cell r="J76">
            <v>5</v>
          </cell>
          <cell r="M76">
            <v>15</v>
          </cell>
        </row>
        <row r="77">
          <cell r="A77" t="str">
            <v>04</v>
          </cell>
          <cell r="B77" t="str">
            <v xml:space="preserve"> SANTA MISA</v>
          </cell>
          <cell r="C77" t="str">
            <v>10:54</v>
          </cell>
          <cell r="D77">
            <v>0</v>
          </cell>
          <cell r="E77">
            <v>700</v>
          </cell>
          <cell r="L77">
            <v>0</v>
          </cell>
          <cell r="M77">
            <v>3</v>
          </cell>
        </row>
        <row r="78">
          <cell r="A78" t="str">
            <v>04</v>
          </cell>
          <cell r="B78" t="str">
            <v xml:space="preserve"> MI PEQ.TRAVIESA</v>
          </cell>
          <cell r="C78" t="str">
            <v>10:59</v>
          </cell>
          <cell r="D78">
            <v>4.7</v>
          </cell>
          <cell r="E78">
            <v>700</v>
          </cell>
          <cell r="F78">
            <v>4.4000000000000004</v>
          </cell>
          <cell r="G78">
            <v>4.0999999999999996</v>
          </cell>
          <cell r="H78">
            <v>3.5</v>
          </cell>
          <cell r="I78">
            <v>6.7</v>
          </cell>
          <cell r="J78">
            <v>5.0999999999999996</v>
          </cell>
          <cell r="M78">
            <v>15</v>
          </cell>
        </row>
        <row r="79">
          <cell r="A79" t="str">
            <v>04</v>
          </cell>
          <cell r="B79" t="str">
            <v xml:space="preserve"> SESION SOLEMNE</v>
          </cell>
          <cell r="C79" t="str">
            <v>11:25</v>
          </cell>
          <cell r="D79">
            <v>0</v>
          </cell>
          <cell r="E79">
            <v>700</v>
          </cell>
          <cell r="J79">
            <v>0</v>
          </cell>
          <cell r="M79">
            <v>1</v>
          </cell>
        </row>
        <row r="80">
          <cell r="A80" t="str">
            <v>04</v>
          </cell>
          <cell r="B80" t="str">
            <v xml:space="preserve"> SOÑADORAS</v>
          </cell>
          <cell r="C80" t="str">
            <v>11:59</v>
          </cell>
          <cell r="D80">
            <v>11.3</v>
          </cell>
          <cell r="E80">
            <v>1200</v>
          </cell>
          <cell r="F80">
            <v>9.8000000000000007</v>
          </cell>
          <cell r="G80">
            <v>11.2</v>
          </cell>
          <cell r="H80">
            <v>9.5</v>
          </cell>
          <cell r="I80">
            <v>13.8</v>
          </cell>
          <cell r="J80">
            <v>12.4</v>
          </cell>
          <cell r="M80">
            <v>15</v>
          </cell>
        </row>
        <row r="81">
          <cell r="A81" t="str">
            <v>04</v>
          </cell>
          <cell r="B81" t="str">
            <v xml:space="preserve"> MATINEE DOMINGO</v>
          </cell>
          <cell r="C81" t="str">
            <v>12:00</v>
          </cell>
          <cell r="D81">
            <v>1.3</v>
          </cell>
          <cell r="E81">
            <v>1200</v>
          </cell>
          <cell r="L81">
            <v>1.3</v>
          </cell>
          <cell r="M81">
            <v>3</v>
          </cell>
        </row>
        <row r="82">
          <cell r="A82" t="str">
            <v>04</v>
          </cell>
          <cell r="B82" t="str">
            <v xml:space="preserve"> LAURA EN AMERIC</v>
          </cell>
          <cell r="C82" t="str">
            <v>12:52</v>
          </cell>
          <cell r="D82">
            <v>21.7</v>
          </cell>
          <cell r="E82">
            <v>1200</v>
          </cell>
          <cell r="F82">
            <v>19.8</v>
          </cell>
          <cell r="G82">
            <v>22.4</v>
          </cell>
          <cell r="H82">
            <v>21</v>
          </cell>
          <cell r="I82">
            <v>24.3</v>
          </cell>
          <cell r="J82">
            <v>20.399999999999999</v>
          </cell>
          <cell r="M82">
            <v>15</v>
          </cell>
        </row>
        <row r="83">
          <cell r="A83" t="str">
            <v>04</v>
          </cell>
          <cell r="B83" t="str">
            <v xml:space="preserve"> CHESPIRITO-SAB</v>
          </cell>
          <cell r="C83" t="str">
            <v>12:57</v>
          </cell>
          <cell r="D83">
            <v>3.8</v>
          </cell>
          <cell r="E83">
            <v>1200</v>
          </cell>
          <cell r="K83">
            <v>3.8</v>
          </cell>
          <cell r="M83">
            <v>3</v>
          </cell>
        </row>
        <row r="84">
          <cell r="A84" t="str">
            <v>04</v>
          </cell>
          <cell r="B84" t="str">
            <v xml:space="preserve"> MATINEE DOMINGO</v>
          </cell>
          <cell r="C84" t="str">
            <v>13:48</v>
          </cell>
          <cell r="D84">
            <v>2.2000000000000002</v>
          </cell>
          <cell r="E84">
            <v>1200</v>
          </cell>
          <cell r="L84">
            <v>2.2000000000000002</v>
          </cell>
          <cell r="M84">
            <v>2</v>
          </cell>
        </row>
        <row r="85">
          <cell r="A85" t="str">
            <v>04</v>
          </cell>
          <cell r="B85" t="str">
            <v xml:space="preserve"> POR TU AMOR</v>
          </cell>
          <cell r="C85" t="str">
            <v>14:00</v>
          </cell>
          <cell r="D85">
            <v>17.5</v>
          </cell>
          <cell r="E85">
            <v>1200</v>
          </cell>
          <cell r="F85">
            <v>15.5</v>
          </cell>
          <cell r="G85">
            <v>18.5</v>
          </cell>
          <cell r="H85">
            <v>15</v>
          </cell>
          <cell r="I85">
            <v>19.399999999999999</v>
          </cell>
          <cell r="J85">
            <v>19.399999999999999</v>
          </cell>
          <cell r="M85">
            <v>15</v>
          </cell>
        </row>
        <row r="86">
          <cell r="A86" t="str">
            <v>04</v>
          </cell>
          <cell r="B86" t="str">
            <v xml:space="preserve"> TRES MUJERES</v>
          </cell>
          <cell r="C86" t="str">
            <v>14:59</v>
          </cell>
          <cell r="D86">
            <v>12.2</v>
          </cell>
          <cell r="E86">
            <v>1200</v>
          </cell>
          <cell r="F86">
            <v>12.2</v>
          </cell>
          <cell r="G86">
            <v>11.9</v>
          </cell>
          <cell r="H86">
            <v>11.5</v>
          </cell>
          <cell r="I86">
            <v>13.2</v>
          </cell>
          <cell r="J86">
            <v>12.2</v>
          </cell>
          <cell r="M86">
            <v>15</v>
          </cell>
        </row>
        <row r="87">
          <cell r="A87" t="str">
            <v>04</v>
          </cell>
          <cell r="B87" t="str">
            <v xml:space="preserve"> MATINEE DOMINGO</v>
          </cell>
          <cell r="C87" t="str">
            <v>15:37</v>
          </cell>
          <cell r="D87">
            <v>4.7</v>
          </cell>
          <cell r="E87">
            <v>1200</v>
          </cell>
          <cell r="L87">
            <v>4.7</v>
          </cell>
          <cell r="M87">
            <v>1</v>
          </cell>
        </row>
        <row r="88">
          <cell r="A88" t="str">
            <v>04</v>
          </cell>
          <cell r="B88" t="str">
            <v xml:space="preserve"> GOTITAS DE AMOR</v>
          </cell>
          <cell r="C88" t="str">
            <v>16:01</v>
          </cell>
          <cell r="D88">
            <v>7.3</v>
          </cell>
          <cell r="E88">
            <v>1200</v>
          </cell>
          <cell r="F88">
            <v>8.8000000000000007</v>
          </cell>
          <cell r="G88">
            <v>6.3</v>
          </cell>
          <cell r="H88">
            <v>7.2</v>
          </cell>
          <cell r="I88">
            <v>7</v>
          </cell>
          <cell r="J88">
            <v>7.2</v>
          </cell>
          <cell r="M88">
            <v>15</v>
          </cell>
        </row>
        <row r="89">
          <cell r="A89" t="str">
            <v>04</v>
          </cell>
          <cell r="B89" t="str">
            <v xml:space="preserve"> MATINEE SABADO</v>
          </cell>
          <cell r="C89" t="str">
            <v>16:15</v>
          </cell>
          <cell r="D89">
            <v>0.9</v>
          </cell>
          <cell r="E89">
            <v>1200</v>
          </cell>
          <cell r="K89">
            <v>0.9</v>
          </cell>
          <cell r="M89">
            <v>3</v>
          </cell>
        </row>
        <row r="90">
          <cell r="A90" t="str">
            <v>04</v>
          </cell>
          <cell r="B90" t="str">
            <v xml:space="preserve"> EL SHOW DEL CHA</v>
          </cell>
          <cell r="C90" t="str">
            <v>17:01</v>
          </cell>
          <cell r="D90">
            <v>3.1</v>
          </cell>
          <cell r="E90">
            <v>900</v>
          </cell>
          <cell r="F90">
            <v>2.7</v>
          </cell>
          <cell r="G90">
            <v>3.9</v>
          </cell>
          <cell r="H90">
            <v>2.7</v>
          </cell>
          <cell r="I90">
            <v>3</v>
          </cell>
          <cell r="J90">
            <v>3.3</v>
          </cell>
          <cell r="M90">
            <v>15</v>
          </cell>
        </row>
        <row r="91">
          <cell r="A91" t="str">
            <v>04</v>
          </cell>
          <cell r="B91" t="str">
            <v xml:space="preserve"> ESP.DEL CHAVO D</v>
          </cell>
          <cell r="C91" t="str">
            <v>17:27</v>
          </cell>
          <cell r="D91">
            <v>2.1</v>
          </cell>
          <cell r="E91">
            <v>900</v>
          </cell>
          <cell r="L91">
            <v>2.1</v>
          </cell>
          <cell r="M91">
            <v>3</v>
          </cell>
        </row>
        <row r="92">
          <cell r="A92" t="str">
            <v>04</v>
          </cell>
          <cell r="B92" t="str">
            <v xml:space="preserve"> MATINEE SABADO</v>
          </cell>
          <cell r="C92" t="str">
            <v>17:55</v>
          </cell>
          <cell r="D92">
            <v>4.0999999999999996</v>
          </cell>
          <cell r="E92">
            <v>900</v>
          </cell>
          <cell r="K92">
            <v>4.0999999999999996</v>
          </cell>
          <cell r="M92">
            <v>3</v>
          </cell>
        </row>
        <row r="93">
          <cell r="A93" t="str">
            <v>04</v>
          </cell>
          <cell r="B93" t="str">
            <v xml:space="preserve"> ESP.NATIONAL GE</v>
          </cell>
          <cell r="C93" t="str">
            <v>18:47</v>
          </cell>
          <cell r="D93">
            <v>7.6</v>
          </cell>
          <cell r="E93">
            <v>1200</v>
          </cell>
          <cell r="L93">
            <v>7.6</v>
          </cell>
          <cell r="M93">
            <v>1</v>
          </cell>
        </row>
        <row r="94">
          <cell r="A94" t="str">
            <v>04</v>
          </cell>
          <cell r="B94" t="str">
            <v xml:space="preserve"> ESP.DISCOVERY C</v>
          </cell>
          <cell r="C94" t="str">
            <v>18:49</v>
          </cell>
          <cell r="D94">
            <v>5.6</v>
          </cell>
          <cell r="E94">
            <v>1200</v>
          </cell>
          <cell r="L94">
            <v>5.6</v>
          </cell>
          <cell r="M94">
            <v>2</v>
          </cell>
        </row>
        <row r="95">
          <cell r="A95" t="str">
            <v>04</v>
          </cell>
          <cell r="B95" t="str">
            <v xml:space="preserve"> INFIERNO EN EL</v>
          </cell>
          <cell r="C95" t="str">
            <v>19:00</v>
          </cell>
          <cell r="D95">
            <v>7.2</v>
          </cell>
          <cell r="E95">
            <v>1200</v>
          </cell>
          <cell r="F95">
            <v>9.3000000000000007</v>
          </cell>
          <cell r="G95">
            <v>10.199999999999999</v>
          </cell>
          <cell r="H95">
            <v>7.5</v>
          </cell>
          <cell r="I95">
            <v>5.6</v>
          </cell>
          <cell r="J95">
            <v>5.3</v>
          </cell>
          <cell r="M95">
            <v>15</v>
          </cell>
        </row>
        <row r="96">
          <cell r="A96" t="str">
            <v>04</v>
          </cell>
          <cell r="B96" t="str">
            <v xml:space="preserve"> ROSALINDA</v>
          </cell>
          <cell r="C96" t="str">
            <v>19:29</v>
          </cell>
          <cell r="D96">
            <v>14.5</v>
          </cell>
          <cell r="E96">
            <v>1200</v>
          </cell>
          <cell r="F96">
            <v>15.1</v>
          </cell>
          <cell r="G96">
            <v>14.9</v>
          </cell>
          <cell r="H96">
            <v>15.3</v>
          </cell>
          <cell r="I96">
            <v>13.7</v>
          </cell>
          <cell r="J96">
            <v>12.5</v>
          </cell>
          <cell r="M96">
            <v>13</v>
          </cell>
        </row>
        <row r="97">
          <cell r="A97" t="str">
            <v>04</v>
          </cell>
          <cell r="B97" t="str">
            <v xml:space="preserve"> RISAS EN AMERIC</v>
          </cell>
          <cell r="C97" t="str">
            <v>19:49</v>
          </cell>
          <cell r="D97">
            <v>10.5</v>
          </cell>
          <cell r="E97">
            <v>2600</v>
          </cell>
          <cell r="K97">
            <v>10.5</v>
          </cell>
          <cell r="M97">
            <v>2</v>
          </cell>
        </row>
        <row r="98">
          <cell r="A98" t="str">
            <v>04</v>
          </cell>
          <cell r="B98" t="str">
            <v xml:space="preserve"> ESPEC.DEL DOMIN</v>
          </cell>
          <cell r="C98" t="str">
            <v>19:49</v>
          </cell>
          <cell r="D98">
            <v>8.5</v>
          </cell>
          <cell r="E98">
            <v>1200</v>
          </cell>
          <cell r="L98">
            <v>8.5</v>
          </cell>
          <cell r="M98">
            <v>3</v>
          </cell>
        </row>
        <row r="99">
          <cell r="A99" t="str">
            <v>04</v>
          </cell>
          <cell r="B99" t="str">
            <v xml:space="preserve"> MEJ.RISAS EN AM</v>
          </cell>
          <cell r="C99" t="str">
            <v>19:54</v>
          </cell>
          <cell r="D99">
            <v>5.2</v>
          </cell>
          <cell r="E99">
            <v>2600</v>
          </cell>
          <cell r="K99">
            <v>5.2</v>
          </cell>
          <cell r="M99">
            <v>1</v>
          </cell>
        </row>
        <row r="100">
          <cell r="A100" t="str">
            <v>04</v>
          </cell>
          <cell r="B100" t="str">
            <v xml:space="preserve"> AMERICA NOTICIA</v>
          </cell>
          <cell r="C100" t="str">
            <v>20:11</v>
          </cell>
          <cell r="D100">
            <v>8.9</v>
          </cell>
          <cell r="E100">
            <v>1200</v>
          </cell>
          <cell r="F100">
            <v>7.7</v>
          </cell>
          <cell r="G100">
            <v>8.5</v>
          </cell>
          <cell r="H100">
            <v>10.6</v>
          </cell>
          <cell r="I100">
            <v>9</v>
          </cell>
          <cell r="J100">
            <v>8.6999999999999993</v>
          </cell>
          <cell r="M100">
            <v>15</v>
          </cell>
        </row>
        <row r="101">
          <cell r="A101" t="str">
            <v>04</v>
          </cell>
          <cell r="B101" t="str">
            <v xml:space="preserve"> ISABELLA</v>
          </cell>
          <cell r="C101" t="str">
            <v>21:00</v>
          </cell>
          <cell r="D101">
            <v>12.5</v>
          </cell>
          <cell r="E101">
            <v>1400</v>
          </cell>
          <cell r="F101">
            <v>12.1</v>
          </cell>
          <cell r="G101">
            <v>12.8</v>
          </cell>
          <cell r="H101">
            <v>13.9</v>
          </cell>
          <cell r="I101">
            <v>13</v>
          </cell>
          <cell r="J101">
            <v>10.8</v>
          </cell>
          <cell r="M101">
            <v>15</v>
          </cell>
        </row>
        <row r="102">
          <cell r="A102" t="str">
            <v>04</v>
          </cell>
          <cell r="B102" t="str">
            <v xml:space="preserve"> FUTBOL TOTAL-DO</v>
          </cell>
          <cell r="C102" t="str">
            <v>21:28</v>
          </cell>
          <cell r="D102">
            <v>5.4</v>
          </cell>
          <cell r="E102">
            <v>1200</v>
          </cell>
          <cell r="L102">
            <v>5.4</v>
          </cell>
          <cell r="M102">
            <v>3</v>
          </cell>
        </row>
        <row r="103">
          <cell r="A103" t="str">
            <v>04</v>
          </cell>
          <cell r="B103" t="str">
            <v xml:space="preserve"> CHOLA DE MIERCO</v>
          </cell>
          <cell r="C103" t="str">
            <v>21:59</v>
          </cell>
          <cell r="D103">
            <v>16.899999999999999</v>
          </cell>
          <cell r="E103">
            <v>1200</v>
          </cell>
          <cell r="H103">
            <v>16.899999999999999</v>
          </cell>
          <cell r="M103">
            <v>3</v>
          </cell>
        </row>
        <row r="104">
          <cell r="A104" t="str">
            <v>04</v>
          </cell>
          <cell r="B104" t="str">
            <v xml:space="preserve"> NUESTRO CINE-NO</v>
          </cell>
          <cell r="C104" t="str">
            <v>21:59</v>
          </cell>
          <cell r="D104">
            <v>8.6999999999999993</v>
          </cell>
          <cell r="E104">
            <v>1200</v>
          </cell>
          <cell r="J104">
            <v>8.6999999999999993</v>
          </cell>
          <cell r="M104">
            <v>3</v>
          </cell>
        </row>
        <row r="105">
          <cell r="A105" t="str">
            <v>04</v>
          </cell>
          <cell r="B105" t="str">
            <v xml:space="preserve"> VARIEDADES AMER</v>
          </cell>
          <cell r="C105" t="str">
            <v>21:59</v>
          </cell>
          <cell r="D105">
            <v>7.1</v>
          </cell>
          <cell r="E105">
            <v>1200</v>
          </cell>
          <cell r="I105">
            <v>7.1</v>
          </cell>
          <cell r="M105">
            <v>3</v>
          </cell>
        </row>
        <row r="106">
          <cell r="A106" t="str">
            <v>04</v>
          </cell>
          <cell r="B106" t="str">
            <v xml:space="preserve"> CINE AMERICA-DO</v>
          </cell>
          <cell r="C106" t="str">
            <v>21:59</v>
          </cell>
          <cell r="D106">
            <v>5.3</v>
          </cell>
          <cell r="E106">
            <v>1200</v>
          </cell>
          <cell r="L106">
            <v>5.3</v>
          </cell>
          <cell r="M106">
            <v>3</v>
          </cell>
        </row>
        <row r="107">
          <cell r="A107" t="str">
            <v>04</v>
          </cell>
          <cell r="B107" t="str">
            <v xml:space="preserve"> LAURA EN AMERIC</v>
          </cell>
          <cell r="C107" t="str">
            <v>22:00</v>
          </cell>
          <cell r="D107">
            <v>13.2</v>
          </cell>
          <cell r="E107">
            <v>1200</v>
          </cell>
          <cell r="K107">
            <v>13.2</v>
          </cell>
          <cell r="M107">
            <v>3</v>
          </cell>
        </row>
        <row r="108">
          <cell r="A108" t="str">
            <v>04</v>
          </cell>
          <cell r="B108" t="str">
            <v xml:space="preserve"> PRIMER IMPACTO</v>
          </cell>
          <cell r="C108" t="str">
            <v>22:01</v>
          </cell>
          <cell r="D108">
            <v>13.6</v>
          </cell>
          <cell r="E108">
            <v>1200</v>
          </cell>
          <cell r="F108">
            <v>13.6</v>
          </cell>
          <cell r="M108">
            <v>3</v>
          </cell>
        </row>
        <row r="109">
          <cell r="A109" t="str">
            <v>04</v>
          </cell>
          <cell r="B109" t="str">
            <v xml:space="preserve"> CRISTINA-NOCHE</v>
          </cell>
          <cell r="C109" t="str">
            <v>22:01</v>
          </cell>
          <cell r="D109">
            <v>8.3000000000000007</v>
          </cell>
          <cell r="E109">
            <v>1200</v>
          </cell>
          <cell r="G109">
            <v>8.3000000000000007</v>
          </cell>
          <cell r="M109">
            <v>3</v>
          </cell>
        </row>
        <row r="110">
          <cell r="A110" t="str">
            <v>04</v>
          </cell>
          <cell r="B110" t="str">
            <v xml:space="preserve"> CINE AMERICA</v>
          </cell>
          <cell r="C110" t="str">
            <v>23:00</v>
          </cell>
          <cell r="D110">
            <v>6.6</v>
          </cell>
          <cell r="E110">
            <v>1200</v>
          </cell>
          <cell r="F110">
            <v>6.3</v>
          </cell>
          <cell r="G110">
            <v>9.6</v>
          </cell>
          <cell r="H110">
            <v>7.6</v>
          </cell>
          <cell r="I110">
            <v>3.2</v>
          </cell>
          <cell r="J110">
            <v>5.0999999999999996</v>
          </cell>
          <cell r="M110">
            <v>13</v>
          </cell>
        </row>
        <row r="111">
          <cell r="A111" t="str">
            <v>04</v>
          </cell>
          <cell r="B111" t="str">
            <v xml:space="preserve"> CINE NOCTURNO-D</v>
          </cell>
          <cell r="C111" t="str">
            <v>23:41</v>
          </cell>
          <cell r="D111">
            <v>1.8</v>
          </cell>
          <cell r="E111">
            <v>1200</v>
          </cell>
          <cell r="L111">
            <v>1.8</v>
          </cell>
          <cell r="M111">
            <v>3</v>
          </cell>
        </row>
        <row r="112">
          <cell r="A112" t="str">
            <v>05</v>
          </cell>
          <cell r="B112" t="str">
            <v xml:space="preserve"> EUCARISTIA-DOM</v>
          </cell>
          <cell r="C112" t="str">
            <v>05:57</v>
          </cell>
          <cell r="D112">
            <v>0</v>
          </cell>
          <cell r="E112">
            <v>45.5</v>
          </cell>
          <cell r="L112">
            <v>0</v>
          </cell>
          <cell r="M112">
            <v>3</v>
          </cell>
        </row>
        <row r="113">
          <cell r="A113" t="str">
            <v>05</v>
          </cell>
          <cell r="B113" t="str">
            <v xml:space="preserve"> 24 HORAS-EDIC.M</v>
          </cell>
          <cell r="C113" t="str">
            <v>05:59</v>
          </cell>
          <cell r="D113">
            <v>1.9</v>
          </cell>
          <cell r="E113">
            <v>68.25</v>
          </cell>
          <cell r="F113">
            <v>1.9</v>
          </cell>
          <cell r="G113">
            <v>1.7</v>
          </cell>
          <cell r="H113">
            <v>2</v>
          </cell>
          <cell r="I113">
            <v>1.8</v>
          </cell>
          <cell r="J113">
            <v>2.1</v>
          </cell>
          <cell r="M113">
            <v>15</v>
          </cell>
        </row>
        <row r="114">
          <cell r="A114" t="str">
            <v>05</v>
          </cell>
          <cell r="B114" t="str">
            <v xml:space="preserve"> LA TREMENDA COR</v>
          </cell>
          <cell r="C114" t="str">
            <v>05:59</v>
          </cell>
          <cell r="D114">
            <v>0</v>
          </cell>
          <cell r="E114">
            <v>45.5</v>
          </cell>
          <cell r="K114">
            <v>0</v>
          </cell>
          <cell r="M114">
            <v>3</v>
          </cell>
        </row>
        <row r="115">
          <cell r="A115" t="str">
            <v>05</v>
          </cell>
          <cell r="B115" t="str">
            <v xml:space="preserve"> MUEVETE CON JAN</v>
          </cell>
          <cell r="C115" t="str">
            <v>06:30</v>
          </cell>
          <cell r="D115">
            <v>1.3</v>
          </cell>
          <cell r="E115">
            <v>45.5</v>
          </cell>
          <cell r="K115">
            <v>1.3</v>
          </cell>
          <cell r="M115">
            <v>3</v>
          </cell>
        </row>
        <row r="116">
          <cell r="A116" t="str">
            <v>05</v>
          </cell>
          <cell r="B116" t="str">
            <v xml:space="preserve"> 24 HORAS ED.DOM</v>
          </cell>
          <cell r="C116" t="str">
            <v>07:00</v>
          </cell>
          <cell r="D116">
            <v>0.8</v>
          </cell>
          <cell r="E116">
            <v>45.5</v>
          </cell>
          <cell r="L116">
            <v>0.8</v>
          </cell>
          <cell r="M116">
            <v>3</v>
          </cell>
        </row>
        <row r="117">
          <cell r="A117" t="str">
            <v>05</v>
          </cell>
          <cell r="B117" t="str">
            <v xml:space="preserve"> MATRIM.CON HIJO</v>
          </cell>
          <cell r="C117" t="str">
            <v>08:31</v>
          </cell>
          <cell r="D117">
            <v>0.9</v>
          </cell>
          <cell r="E117">
            <v>91</v>
          </cell>
          <cell r="L117">
            <v>0.9</v>
          </cell>
          <cell r="M117">
            <v>3</v>
          </cell>
        </row>
        <row r="118">
          <cell r="A118" t="str">
            <v>05</v>
          </cell>
          <cell r="B118" t="str">
            <v xml:space="preserve"> CUENTOS ANIMADO</v>
          </cell>
          <cell r="C118" t="str">
            <v>08:47</v>
          </cell>
          <cell r="D118">
            <v>0.7</v>
          </cell>
          <cell r="E118">
            <v>102.7</v>
          </cell>
          <cell r="K118">
            <v>0.7</v>
          </cell>
          <cell r="M118">
            <v>3</v>
          </cell>
        </row>
        <row r="119">
          <cell r="A119" t="str">
            <v>05</v>
          </cell>
          <cell r="B119" t="str">
            <v xml:space="preserve"> REP.VALE LA PEN</v>
          </cell>
          <cell r="C119" t="str">
            <v>08:58</v>
          </cell>
          <cell r="D119">
            <v>3.5</v>
          </cell>
          <cell r="E119">
            <v>102.7</v>
          </cell>
          <cell r="L119">
            <v>3.5</v>
          </cell>
          <cell r="M119">
            <v>1</v>
          </cell>
        </row>
        <row r="120">
          <cell r="A120" t="str">
            <v>05</v>
          </cell>
          <cell r="B120" t="str">
            <v xml:space="preserve"> SUPERCINE-DOM M</v>
          </cell>
          <cell r="C120" t="str">
            <v>09:03</v>
          </cell>
          <cell r="D120">
            <v>3.4</v>
          </cell>
          <cell r="E120">
            <v>102.7</v>
          </cell>
          <cell r="L120">
            <v>3.4</v>
          </cell>
          <cell r="M120">
            <v>2</v>
          </cell>
        </row>
        <row r="121">
          <cell r="A121" t="str">
            <v>05</v>
          </cell>
          <cell r="B121" t="str">
            <v xml:space="preserve"> TRES POR TRES-M</v>
          </cell>
          <cell r="C121" t="str">
            <v>09:04</v>
          </cell>
          <cell r="D121">
            <v>3.3</v>
          </cell>
          <cell r="E121">
            <v>68.25</v>
          </cell>
          <cell r="F121">
            <v>3</v>
          </cell>
          <cell r="G121">
            <v>3.6</v>
          </cell>
          <cell r="H121">
            <v>3</v>
          </cell>
          <cell r="I121">
            <v>3.3</v>
          </cell>
          <cell r="J121">
            <v>3.8</v>
          </cell>
          <cell r="M121">
            <v>15</v>
          </cell>
        </row>
        <row r="122">
          <cell r="A122" t="str">
            <v>05</v>
          </cell>
          <cell r="B122" t="str">
            <v xml:space="preserve"> PASO A PASO-MAÑ</v>
          </cell>
          <cell r="C122" t="str">
            <v>09:34</v>
          </cell>
          <cell r="D122">
            <v>3.5</v>
          </cell>
          <cell r="E122">
            <v>68.25</v>
          </cell>
          <cell r="F122">
            <v>3.4</v>
          </cell>
          <cell r="G122">
            <v>3.9</v>
          </cell>
          <cell r="H122">
            <v>3.4</v>
          </cell>
          <cell r="I122">
            <v>3.5</v>
          </cell>
          <cell r="J122">
            <v>3.5</v>
          </cell>
          <cell r="M122">
            <v>15</v>
          </cell>
        </row>
        <row r="123">
          <cell r="A123" t="str">
            <v>05</v>
          </cell>
          <cell r="B123" t="str">
            <v xml:space="preserve"> CUENTOS DE CRIP</v>
          </cell>
          <cell r="C123" t="str">
            <v>09:48</v>
          </cell>
          <cell r="D123">
            <v>0.7</v>
          </cell>
          <cell r="E123">
            <v>113.75</v>
          </cell>
          <cell r="K123">
            <v>0.7</v>
          </cell>
          <cell r="M123">
            <v>3</v>
          </cell>
        </row>
        <row r="124">
          <cell r="A124" t="str">
            <v>05</v>
          </cell>
          <cell r="B124" t="str">
            <v xml:space="preserve"> PRINCIPE DEL RA</v>
          </cell>
          <cell r="C124" t="str">
            <v>10:01</v>
          </cell>
          <cell r="D124">
            <v>2.6</v>
          </cell>
          <cell r="E124">
            <v>91</v>
          </cell>
          <cell r="F124">
            <v>2.8</v>
          </cell>
          <cell r="G124">
            <v>2.9</v>
          </cell>
          <cell r="H124">
            <v>2.7</v>
          </cell>
          <cell r="I124">
            <v>2.2999999999999998</v>
          </cell>
          <cell r="J124">
            <v>2.2000000000000002</v>
          </cell>
          <cell r="M124">
            <v>15</v>
          </cell>
        </row>
        <row r="125">
          <cell r="A125" t="str">
            <v>05</v>
          </cell>
          <cell r="B125" t="str">
            <v xml:space="preserve"> HISTORIA SIN FI</v>
          </cell>
          <cell r="C125" t="str">
            <v>10:17</v>
          </cell>
          <cell r="D125">
            <v>0.4</v>
          </cell>
          <cell r="E125">
            <v>113.75</v>
          </cell>
          <cell r="K125">
            <v>0.4</v>
          </cell>
          <cell r="M125">
            <v>3</v>
          </cell>
        </row>
        <row r="126">
          <cell r="A126" t="str">
            <v>05</v>
          </cell>
          <cell r="B126" t="str">
            <v xml:space="preserve"> LA HORA WARNER</v>
          </cell>
          <cell r="C126" t="str">
            <v>10:30</v>
          </cell>
          <cell r="D126">
            <v>2.6</v>
          </cell>
          <cell r="E126">
            <v>91</v>
          </cell>
          <cell r="F126">
            <v>3</v>
          </cell>
          <cell r="G126">
            <v>2.8</v>
          </cell>
          <cell r="H126">
            <v>1.8</v>
          </cell>
          <cell r="I126">
            <v>3.4</v>
          </cell>
          <cell r="J126">
            <v>2.1</v>
          </cell>
          <cell r="M126">
            <v>15</v>
          </cell>
        </row>
        <row r="127">
          <cell r="A127" t="str">
            <v>05</v>
          </cell>
          <cell r="B127" t="str">
            <v xml:space="preserve"> MUNDO DE RICHAR</v>
          </cell>
          <cell r="C127" t="str">
            <v>10:45</v>
          </cell>
          <cell r="D127">
            <v>0.8</v>
          </cell>
          <cell r="E127">
            <v>125.45</v>
          </cell>
          <cell r="K127">
            <v>0.8</v>
          </cell>
          <cell r="M127">
            <v>3</v>
          </cell>
        </row>
        <row r="128">
          <cell r="A128" t="str">
            <v>05</v>
          </cell>
          <cell r="B128" t="str">
            <v xml:space="preserve"> AVENT.TINTIN-DO</v>
          </cell>
          <cell r="C128" t="str">
            <v>10:58</v>
          </cell>
          <cell r="D128">
            <v>2.9</v>
          </cell>
          <cell r="E128">
            <v>125.45</v>
          </cell>
          <cell r="L128">
            <v>2.9</v>
          </cell>
          <cell r="M128">
            <v>2</v>
          </cell>
        </row>
        <row r="129">
          <cell r="A129" t="str">
            <v>05</v>
          </cell>
          <cell r="B129" t="str">
            <v xml:space="preserve"> BUGS BUNNY-SAB.</v>
          </cell>
          <cell r="C129" t="str">
            <v>11:13</v>
          </cell>
          <cell r="D129">
            <v>1.7</v>
          </cell>
          <cell r="E129">
            <v>125.45</v>
          </cell>
          <cell r="K129">
            <v>1.7</v>
          </cell>
          <cell r="M129">
            <v>3</v>
          </cell>
        </row>
        <row r="130">
          <cell r="A130" t="str">
            <v>05</v>
          </cell>
          <cell r="B130" t="str">
            <v xml:space="preserve"> REP.MONICA</v>
          </cell>
          <cell r="C130" t="str">
            <v>11:19</v>
          </cell>
          <cell r="D130">
            <v>2.6</v>
          </cell>
          <cell r="E130">
            <v>113.75</v>
          </cell>
          <cell r="F130">
            <v>3.2</v>
          </cell>
          <cell r="G130">
            <v>2.2000000000000002</v>
          </cell>
          <cell r="H130">
            <v>2.2999999999999998</v>
          </cell>
          <cell r="I130">
            <v>3.6</v>
          </cell>
          <cell r="J130">
            <v>1.8</v>
          </cell>
          <cell r="M130">
            <v>15</v>
          </cell>
        </row>
        <row r="131">
          <cell r="A131" t="str">
            <v>05</v>
          </cell>
          <cell r="B131" t="str">
            <v xml:space="preserve"> JHONNY QUEST-DO</v>
          </cell>
          <cell r="C131" t="str">
            <v>11:27</v>
          </cell>
          <cell r="D131">
            <v>3.8</v>
          </cell>
          <cell r="E131">
            <v>125.45</v>
          </cell>
          <cell r="L131">
            <v>3.8</v>
          </cell>
          <cell r="M131">
            <v>2</v>
          </cell>
        </row>
        <row r="132">
          <cell r="A132" t="str">
            <v>05</v>
          </cell>
          <cell r="B132" t="str">
            <v xml:space="preserve"> LOS TRES CHIFLA</v>
          </cell>
          <cell r="C132" t="str">
            <v>11:53</v>
          </cell>
          <cell r="D132">
            <v>1.1000000000000001</v>
          </cell>
          <cell r="E132">
            <v>227.5</v>
          </cell>
          <cell r="K132">
            <v>1.1000000000000001</v>
          </cell>
          <cell r="M132">
            <v>3</v>
          </cell>
        </row>
        <row r="133">
          <cell r="A133" t="str">
            <v>05</v>
          </cell>
          <cell r="B133" t="str">
            <v xml:space="preserve"> REP.MONICA-DOM</v>
          </cell>
          <cell r="C133" t="str">
            <v>11:54</v>
          </cell>
          <cell r="D133">
            <v>2.5</v>
          </cell>
          <cell r="E133">
            <v>227.5</v>
          </cell>
          <cell r="L133">
            <v>2.5</v>
          </cell>
          <cell r="M133">
            <v>2</v>
          </cell>
        </row>
        <row r="134">
          <cell r="A134" t="str">
            <v>05</v>
          </cell>
          <cell r="B134" t="str">
            <v xml:space="preserve"> SHOW DE LA RISA</v>
          </cell>
          <cell r="C134" t="str">
            <v>12:57</v>
          </cell>
          <cell r="D134">
            <v>1.4</v>
          </cell>
          <cell r="E134">
            <v>364</v>
          </cell>
          <cell r="F134">
            <v>1.5</v>
          </cell>
          <cell r="G134">
            <v>1.7</v>
          </cell>
          <cell r="H134">
            <v>1.2</v>
          </cell>
          <cell r="I134">
            <v>1.1000000000000001</v>
          </cell>
          <cell r="J134">
            <v>1.4</v>
          </cell>
          <cell r="M134">
            <v>15</v>
          </cell>
        </row>
        <row r="135">
          <cell r="A135" t="str">
            <v>05</v>
          </cell>
          <cell r="B135" t="str">
            <v xml:space="preserve"> CINE LATINO-SAB</v>
          </cell>
          <cell r="C135" t="str">
            <v>12:58</v>
          </cell>
          <cell r="D135">
            <v>2.8</v>
          </cell>
          <cell r="E135">
            <v>273</v>
          </cell>
          <cell r="K135">
            <v>2.8</v>
          </cell>
          <cell r="M135">
            <v>3</v>
          </cell>
        </row>
        <row r="136">
          <cell r="A136" t="str">
            <v>05</v>
          </cell>
          <cell r="B136" t="str">
            <v xml:space="preserve"> HORA DEL TIO RO</v>
          </cell>
          <cell r="C136" t="str">
            <v>13:55</v>
          </cell>
          <cell r="D136">
            <v>2.1</v>
          </cell>
          <cell r="E136">
            <v>273</v>
          </cell>
          <cell r="F136">
            <v>2.2000000000000002</v>
          </cell>
          <cell r="G136">
            <v>3.2</v>
          </cell>
          <cell r="H136">
            <v>1.4</v>
          </cell>
          <cell r="I136">
            <v>2.5</v>
          </cell>
          <cell r="J136">
            <v>1.1000000000000001</v>
          </cell>
          <cell r="M136">
            <v>15</v>
          </cell>
        </row>
        <row r="137">
          <cell r="A137" t="str">
            <v>05</v>
          </cell>
          <cell r="B137" t="str">
            <v xml:space="preserve"> A TODO RITMO-DO</v>
          </cell>
          <cell r="C137" t="str">
            <v>13:55</v>
          </cell>
          <cell r="D137">
            <v>2</v>
          </cell>
          <cell r="E137">
            <v>364</v>
          </cell>
          <cell r="L137">
            <v>2</v>
          </cell>
          <cell r="M137">
            <v>3</v>
          </cell>
        </row>
        <row r="138">
          <cell r="A138" t="str">
            <v>05</v>
          </cell>
          <cell r="B138" t="str">
            <v xml:space="preserve"> EL GRAN CHAPARR</v>
          </cell>
          <cell r="C138" t="str">
            <v>14:56</v>
          </cell>
          <cell r="D138">
            <v>5.0999999999999996</v>
          </cell>
          <cell r="E138">
            <v>273</v>
          </cell>
          <cell r="F138">
            <v>3.7</v>
          </cell>
          <cell r="G138">
            <v>6.4</v>
          </cell>
          <cell r="H138">
            <v>4.4000000000000004</v>
          </cell>
          <cell r="I138">
            <v>5.6</v>
          </cell>
          <cell r="J138">
            <v>5.2</v>
          </cell>
          <cell r="M138">
            <v>15</v>
          </cell>
        </row>
        <row r="139">
          <cell r="A139" t="str">
            <v>05</v>
          </cell>
          <cell r="B139" t="str">
            <v xml:space="preserve"> LA MOVIDA DE LO</v>
          </cell>
          <cell r="C139" t="str">
            <v>14:58</v>
          </cell>
          <cell r="D139">
            <v>3.7</v>
          </cell>
          <cell r="E139">
            <v>364</v>
          </cell>
          <cell r="K139">
            <v>3.7</v>
          </cell>
          <cell r="M139">
            <v>3</v>
          </cell>
        </row>
        <row r="140">
          <cell r="A140" t="str">
            <v>05</v>
          </cell>
          <cell r="B140" t="str">
            <v xml:space="preserve"> SIMBAD-DOM</v>
          </cell>
          <cell r="C140" t="str">
            <v>15:08</v>
          </cell>
          <cell r="D140">
            <v>3.2</v>
          </cell>
          <cell r="E140">
            <v>273</v>
          </cell>
          <cell r="L140">
            <v>3.2</v>
          </cell>
          <cell r="M140">
            <v>1</v>
          </cell>
        </row>
        <row r="141">
          <cell r="A141" t="str">
            <v>05</v>
          </cell>
          <cell r="B141" t="str">
            <v xml:space="preserve"> MATINEE DOMINGO</v>
          </cell>
          <cell r="C141" t="str">
            <v>16:01</v>
          </cell>
          <cell r="D141">
            <v>3.5</v>
          </cell>
          <cell r="E141">
            <v>394.55</v>
          </cell>
          <cell r="L141">
            <v>3.5</v>
          </cell>
          <cell r="M141">
            <v>1</v>
          </cell>
        </row>
        <row r="142">
          <cell r="A142" t="str">
            <v>05</v>
          </cell>
          <cell r="B142" t="str">
            <v xml:space="preserve"> LA FAMILIA INGA</v>
          </cell>
          <cell r="C142" t="str">
            <v>16:02</v>
          </cell>
          <cell r="D142">
            <v>4.7</v>
          </cell>
          <cell r="E142">
            <v>227.5</v>
          </cell>
          <cell r="F142">
            <v>3</v>
          </cell>
          <cell r="G142">
            <v>5.4</v>
          </cell>
          <cell r="H142">
            <v>5.3</v>
          </cell>
          <cell r="I142">
            <v>4.7</v>
          </cell>
          <cell r="J142">
            <v>5</v>
          </cell>
          <cell r="M142">
            <v>15</v>
          </cell>
        </row>
        <row r="143">
          <cell r="A143" t="str">
            <v>05</v>
          </cell>
          <cell r="B143" t="str">
            <v xml:space="preserve"> BAYWATCH-DOM</v>
          </cell>
          <cell r="C143" t="str">
            <v>16:56</v>
          </cell>
          <cell r="D143">
            <v>3.7</v>
          </cell>
          <cell r="E143">
            <v>394.55</v>
          </cell>
          <cell r="L143">
            <v>3.7</v>
          </cell>
          <cell r="M143">
            <v>1</v>
          </cell>
        </row>
        <row r="144">
          <cell r="A144" t="str">
            <v>05</v>
          </cell>
          <cell r="B144" t="str">
            <v xml:space="preserve"> MI FAMILIA ES U</v>
          </cell>
          <cell r="C144" t="str">
            <v>17:02</v>
          </cell>
          <cell r="D144">
            <v>4.5</v>
          </cell>
          <cell r="E144">
            <v>227.5</v>
          </cell>
          <cell r="F144">
            <v>4.4000000000000004</v>
          </cell>
          <cell r="G144">
            <v>4.0999999999999996</v>
          </cell>
          <cell r="H144">
            <v>2.8</v>
          </cell>
          <cell r="I144">
            <v>7</v>
          </cell>
          <cell r="J144">
            <v>3.5</v>
          </cell>
          <cell r="M144">
            <v>14</v>
          </cell>
        </row>
        <row r="145">
          <cell r="A145" t="str">
            <v>05</v>
          </cell>
          <cell r="B145" t="str">
            <v xml:space="preserve"> CINE CINCO ESTR</v>
          </cell>
          <cell r="C145" t="str">
            <v>17:33</v>
          </cell>
          <cell r="D145">
            <v>5.2</v>
          </cell>
          <cell r="E145">
            <v>394.55</v>
          </cell>
          <cell r="L145">
            <v>5.2</v>
          </cell>
          <cell r="M145">
            <v>3</v>
          </cell>
        </row>
        <row r="146">
          <cell r="A146" t="str">
            <v>05</v>
          </cell>
          <cell r="B146" t="str">
            <v xml:space="preserve"> PEQUEÑA LULU-TA</v>
          </cell>
          <cell r="C146" t="str">
            <v>17:38</v>
          </cell>
          <cell r="D146">
            <v>5.2</v>
          </cell>
          <cell r="E146">
            <v>227.5</v>
          </cell>
          <cell r="F146">
            <v>6</v>
          </cell>
          <cell r="G146">
            <v>4.8</v>
          </cell>
          <cell r="H146">
            <v>3.6</v>
          </cell>
          <cell r="I146">
            <v>7.5</v>
          </cell>
          <cell r="J146">
            <v>4.3</v>
          </cell>
          <cell r="M146">
            <v>15</v>
          </cell>
        </row>
        <row r="147">
          <cell r="A147" t="str">
            <v>05</v>
          </cell>
          <cell r="B147" t="str">
            <v xml:space="preserve"> GLADIADORES-SAB</v>
          </cell>
          <cell r="C147" t="str">
            <v>17:57</v>
          </cell>
          <cell r="D147">
            <v>2.7</v>
          </cell>
          <cell r="E147">
            <v>455</v>
          </cell>
          <cell r="K147">
            <v>2.7</v>
          </cell>
          <cell r="M147">
            <v>3</v>
          </cell>
        </row>
        <row r="148">
          <cell r="A148" t="str">
            <v>05</v>
          </cell>
          <cell r="B148" t="str">
            <v xml:space="preserve"> GRAN CHAPARRAL-</v>
          </cell>
          <cell r="C148" t="str">
            <v>17:58</v>
          </cell>
          <cell r="D148">
            <v>3.9</v>
          </cell>
          <cell r="E148">
            <v>455</v>
          </cell>
          <cell r="K148">
            <v>3.9</v>
          </cell>
          <cell r="M148">
            <v>1</v>
          </cell>
        </row>
        <row r="149">
          <cell r="A149" t="str">
            <v>05</v>
          </cell>
          <cell r="B149" t="str">
            <v xml:space="preserve"> TOM Y JERRY-TAR</v>
          </cell>
          <cell r="C149" t="str">
            <v>18:14</v>
          </cell>
          <cell r="D149">
            <v>5.4</v>
          </cell>
          <cell r="E149">
            <v>364</v>
          </cell>
          <cell r="F149">
            <v>6.6</v>
          </cell>
          <cell r="G149">
            <v>5.2</v>
          </cell>
          <cell r="H149">
            <v>4.4000000000000004</v>
          </cell>
          <cell r="I149">
            <v>7.4</v>
          </cell>
          <cell r="J149">
            <v>3.8</v>
          </cell>
          <cell r="M149">
            <v>15</v>
          </cell>
        </row>
        <row r="150">
          <cell r="A150" t="str">
            <v>05</v>
          </cell>
          <cell r="B150" t="str">
            <v xml:space="preserve"> LOCADEMIA DE PO</v>
          </cell>
          <cell r="C150" t="str">
            <v>18:53</v>
          </cell>
          <cell r="D150">
            <v>1.7</v>
          </cell>
          <cell r="E150">
            <v>525</v>
          </cell>
          <cell r="F150">
            <v>2.7</v>
          </cell>
          <cell r="H150">
            <v>0.8</v>
          </cell>
          <cell r="J150">
            <v>1.5</v>
          </cell>
          <cell r="M150">
            <v>6</v>
          </cell>
        </row>
        <row r="151">
          <cell r="A151" t="str">
            <v>05</v>
          </cell>
          <cell r="B151" t="str">
            <v xml:space="preserve"> PROCURA AMARME</v>
          </cell>
          <cell r="C151" t="str">
            <v>18:54</v>
          </cell>
          <cell r="D151">
            <v>1.9</v>
          </cell>
          <cell r="E151">
            <v>525</v>
          </cell>
          <cell r="F151">
            <v>1.9</v>
          </cell>
          <cell r="G151">
            <v>1.7</v>
          </cell>
          <cell r="H151">
            <v>2.2999999999999998</v>
          </cell>
          <cell r="I151">
            <v>2.8</v>
          </cell>
          <cell r="J151">
            <v>1</v>
          </cell>
          <cell r="M151">
            <v>5</v>
          </cell>
        </row>
        <row r="152">
          <cell r="A152" t="str">
            <v>05</v>
          </cell>
          <cell r="B152" t="str">
            <v xml:space="preserve"> AVENT.ROBIN HOO</v>
          </cell>
          <cell r="C152" t="str">
            <v>18:54</v>
          </cell>
          <cell r="D152">
            <v>1.2</v>
          </cell>
          <cell r="E152">
            <v>525</v>
          </cell>
          <cell r="G152">
            <v>1.2</v>
          </cell>
          <cell r="I152">
            <v>1.2</v>
          </cell>
          <cell r="M152">
            <v>4</v>
          </cell>
        </row>
        <row r="153">
          <cell r="A153" t="str">
            <v>05</v>
          </cell>
          <cell r="B153" t="str">
            <v xml:space="preserve"> SPONDYLUS REENC</v>
          </cell>
          <cell r="C153" t="str">
            <v>18:57</v>
          </cell>
          <cell r="D153">
            <v>4</v>
          </cell>
          <cell r="E153">
            <v>455</v>
          </cell>
          <cell r="K153">
            <v>4</v>
          </cell>
          <cell r="M153">
            <v>2</v>
          </cell>
        </row>
        <row r="154">
          <cell r="A154" t="str">
            <v>05</v>
          </cell>
          <cell r="B154" t="str">
            <v xml:space="preserve"> FUTBOL DE PRIME</v>
          </cell>
          <cell r="C154" t="str">
            <v>19:39</v>
          </cell>
          <cell r="D154">
            <v>4.9000000000000004</v>
          </cell>
          <cell r="E154">
            <v>455</v>
          </cell>
          <cell r="L154">
            <v>4.9000000000000004</v>
          </cell>
          <cell r="M154">
            <v>3</v>
          </cell>
        </row>
        <row r="155">
          <cell r="A155" t="str">
            <v>05</v>
          </cell>
          <cell r="B155" t="str">
            <v xml:space="preserve"> PANORAMA</v>
          </cell>
          <cell r="C155" t="str">
            <v>19:50</v>
          </cell>
          <cell r="D155">
            <v>15.3</v>
          </cell>
          <cell r="E155">
            <v>880</v>
          </cell>
          <cell r="L155">
            <v>15.3</v>
          </cell>
          <cell r="M155">
            <v>3</v>
          </cell>
        </row>
        <row r="156">
          <cell r="A156" t="str">
            <v>05</v>
          </cell>
          <cell r="B156" t="str">
            <v xml:space="preserve"> MONICA</v>
          </cell>
          <cell r="C156" t="str">
            <v>19:51</v>
          </cell>
          <cell r="D156">
            <v>5.5</v>
          </cell>
          <cell r="E156">
            <v>700</v>
          </cell>
          <cell r="F156">
            <v>5.2</v>
          </cell>
          <cell r="G156">
            <v>5.0999999999999996</v>
          </cell>
          <cell r="H156">
            <v>4.9000000000000004</v>
          </cell>
          <cell r="I156">
            <v>5.3</v>
          </cell>
          <cell r="J156">
            <v>6.8</v>
          </cell>
          <cell r="M156">
            <v>15</v>
          </cell>
        </row>
        <row r="157">
          <cell r="A157" t="str">
            <v>05</v>
          </cell>
          <cell r="B157" t="str">
            <v xml:space="preserve"> AMBULAN.DE LA R</v>
          </cell>
          <cell r="C157" t="str">
            <v>19:58</v>
          </cell>
          <cell r="D157">
            <v>7.9</v>
          </cell>
          <cell r="E157">
            <v>877.5</v>
          </cell>
          <cell r="K157">
            <v>7.9</v>
          </cell>
          <cell r="M157">
            <v>3</v>
          </cell>
        </row>
        <row r="158">
          <cell r="A158" t="str">
            <v>05</v>
          </cell>
          <cell r="B158" t="str">
            <v xml:space="preserve"> TORRE DE BABEL-</v>
          </cell>
          <cell r="C158" t="str">
            <v>20:59</v>
          </cell>
          <cell r="D158">
            <v>7.8</v>
          </cell>
          <cell r="E158">
            <v>750</v>
          </cell>
          <cell r="F158">
            <v>9.3000000000000007</v>
          </cell>
          <cell r="G158">
            <v>6.7</v>
          </cell>
          <cell r="H158">
            <v>7.2</v>
          </cell>
          <cell r="I158">
            <v>7.4</v>
          </cell>
          <cell r="J158">
            <v>8.3000000000000007</v>
          </cell>
          <cell r="M158">
            <v>15</v>
          </cell>
        </row>
        <row r="159">
          <cell r="A159" t="str">
            <v>05</v>
          </cell>
          <cell r="B159" t="str">
            <v xml:space="preserve"> VALE LA PENA SO</v>
          </cell>
          <cell r="C159" t="str">
            <v>21:54</v>
          </cell>
          <cell r="D159">
            <v>15.6</v>
          </cell>
          <cell r="E159">
            <v>700</v>
          </cell>
          <cell r="K159">
            <v>15.6</v>
          </cell>
          <cell r="M159">
            <v>2</v>
          </cell>
        </row>
        <row r="160">
          <cell r="A160" t="str">
            <v>05</v>
          </cell>
          <cell r="B160" t="str">
            <v xml:space="preserve"> TELE DEPORTE-DO</v>
          </cell>
          <cell r="C160" t="str">
            <v>21:54</v>
          </cell>
          <cell r="D160">
            <v>4.8</v>
          </cell>
          <cell r="E160">
            <v>880</v>
          </cell>
          <cell r="L160">
            <v>4.8</v>
          </cell>
          <cell r="M160">
            <v>3</v>
          </cell>
        </row>
        <row r="161">
          <cell r="A161" t="str">
            <v>05</v>
          </cell>
          <cell r="B161" t="str">
            <v xml:space="preserve"> MONICA-SAB</v>
          </cell>
          <cell r="C161" t="str">
            <v>21:55</v>
          </cell>
          <cell r="D161">
            <v>4.9000000000000004</v>
          </cell>
          <cell r="E161">
            <v>700</v>
          </cell>
          <cell r="K161">
            <v>4.9000000000000004</v>
          </cell>
          <cell r="M161">
            <v>1</v>
          </cell>
        </row>
        <row r="162">
          <cell r="A162" t="str">
            <v>05</v>
          </cell>
          <cell r="B162" t="str">
            <v xml:space="preserve"> 24 HORAS EDIC.C</v>
          </cell>
          <cell r="C162" t="str">
            <v>21:59</v>
          </cell>
          <cell r="D162">
            <v>7.5</v>
          </cell>
          <cell r="E162">
            <v>880</v>
          </cell>
          <cell r="F162">
            <v>7.8</v>
          </cell>
          <cell r="G162">
            <v>7.8</v>
          </cell>
          <cell r="H162">
            <v>6.6</v>
          </cell>
          <cell r="I162">
            <v>8.1</v>
          </cell>
          <cell r="J162">
            <v>7.1</v>
          </cell>
          <cell r="M162">
            <v>15</v>
          </cell>
        </row>
        <row r="163">
          <cell r="A163" t="str">
            <v>05</v>
          </cell>
          <cell r="B163" t="str">
            <v xml:space="preserve"> NOCHES DE CANTI</v>
          </cell>
          <cell r="C163" t="str">
            <v>23:05</v>
          </cell>
          <cell r="D163">
            <v>3.1</v>
          </cell>
          <cell r="E163">
            <v>227.5</v>
          </cell>
          <cell r="F163">
            <v>2.2999999999999998</v>
          </cell>
          <cell r="G163">
            <v>3.3</v>
          </cell>
          <cell r="H163">
            <v>3.6</v>
          </cell>
          <cell r="M163">
            <v>9</v>
          </cell>
        </row>
        <row r="164">
          <cell r="A164" t="str">
            <v>05</v>
          </cell>
          <cell r="B164" t="str">
            <v xml:space="preserve"> AMBULANTES DE L</v>
          </cell>
          <cell r="C164" t="str">
            <v>23:08</v>
          </cell>
          <cell r="D164">
            <v>6</v>
          </cell>
          <cell r="E164">
            <v>227.5</v>
          </cell>
          <cell r="J164">
            <v>6</v>
          </cell>
          <cell r="M164">
            <v>3</v>
          </cell>
        </row>
        <row r="165">
          <cell r="A165" t="str">
            <v>05</v>
          </cell>
          <cell r="B165" t="str">
            <v xml:space="preserve"> JUEVES DE PELIC</v>
          </cell>
          <cell r="C165" t="str">
            <v>23:10</v>
          </cell>
          <cell r="D165">
            <v>2.1</v>
          </cell>
          <cell r="E165">
            <v>227.5</v>
          </cell>
          <cell r="I165">
            <v>2.1</v>
          </cell>
          <cell r="M165">
            <v>3</v>
          </cell>
        </row>
        <row r="166">
          <cell r="A166" t="str">
            <v>05</v>
          </cell>
          <cell r="B166" t="str">
            <v xml:space="preserve"> CINE PARA ADULT</v>
          </cell>
          <cell r="C166" t="str">
            <v>23:11</v>
          </cell>
          <cell r="D166">
            <v>3.1</v>
          </cell>
          <cell r="E166">
            <v>227.5</v>
          </cell>
          <cell r="L166">
            <v>3.1</v>
          </cell>
          <cell r="M166">
            <v>3</v>
          </cell>
        </row>
        <row r="167">
          <cell r="A167" t="str">
            <v>09</v>
          </cell>
          <cell r="B167" t="str">
            <v xml:space="preserve"> PARE DE SUFRIR-</v>
          </cell>
          <cell r="C167" t="str">
            <v>06:45</v>
          </cell>
          <cell r="D167">
            <v>0</v>
          </cell>
          <cell r="E167">
            <v>294</v>
          </cell>
          <cell r="F167">
            <v>0</v>
          </cell>
          <cell r="G167">
            <v>0</v>
          </cell>
          <cell r="H167">
            <v>0</v>
          </cell>
          <cell r="I167">
            <v>0</v>
          </cell>
          <cell r="J167">
            <v>0</v>
          </cell>
          <cell r="M167">
            <v>13</v>
          </cell>
        </row>
        <row r="168">
          <cell r="A168" t="str">
            <v>09</v>
          </cell>
          <cell r="B168" t="str">
            <v xml:space="preserve"> PARE DE SUFRIR-</v>
          </cell>
          <cell r="C168" t="str">
            <v>06:47</v>
          </cell>
          <cell r="D168">
            <v>0</v>
          </cell>
          <cell r="E168">
            <v>294</v>
          </cell>
          <cell r="K168">
            <v>0</v>
          </cell>
          <cell r="M168">
            <v>3</v>
          </cell>
        </row>
        <row r="169">
          <cell r="A169" t="str">
            <v>09</v>
          </cell>
          <cell r="B169" t="str">
            <v xml:space="preserve"> MAÑANERO ANDINO</v>
          </cell>
          <cell r="C169" t="str">
            <v>06:50</v>
          </cell>
          <cell r="D169">
            <v>0.4</v>
          </cell>
          <cell r="E169">
            <v>294</v>
          </cell>
          <cell r="L169">
            <v>0.4</v>
          </cell>
          <cell r="M169">
            <v>3</v>
          </cell>
        </row>
        <row r="170">
          <cell r="A170" t="str">
            <v>09</v>
          </cell>
          <cell r="B170" t="str">
            <v xml:space="preserve"> TELEVENTAS-MAÑA</v>
          </cell>
          <cell r="C170" t="str">
            <v>07:00</v>
          </cell>
          <cell r="D170">
            <v>0</v>
          </cell>
          <cell r="E170">
            <v>294</v>
          </cell>
          <cell r="F170">
            <v>0</v>
          </cell>
          <cell r="G170">
            <v>0</v>
          </cell>
          <cell r="H170">
            <v>0</v>
          </cell>
          <cell r="I170">
            <v>0</v>
          </cell>
          <cell r="J170">
            <v>0</v>
          </cell>
          <cell r="M170">
            <v>15</v>
          </cell>
        </row>
        <row r="171">
          <cell r="A171" t="str">
            <v>09</v>
          </cell>
          <cell r="B171" t="str">
            <v xml:space="preserve"> MAÑANERO ANDINO</v>
          </cell>
          <cell r="C171" t="str">
            <v>07:02</v>
          </cell>
          <cell r="D171">
            <v>0.4</v>
          </cell>
          <cell r="E171">
            <v>294</v>
          </cell>
          <cell r="K171">
            <v>0.4</v>
          </cell>
          <cell r="M171">
            <v>3</v>
          </cell>
        </row>
        <row r="172">
          <cell r="A172" t="str">
            <v>09</v>
          </cell>
          <cell r="B172" t="str">
            <v xml:space="preserve"> A TODA HORA-MAÑ</v>
          </cell>
          <cell r="C172" t="str">
            <v>07:02</v>
          </cell>
          <cell r="D172">
            <v>0</v>
          </cell>
          <cell r="E172">
            <v>294</v>
          </cell>
          <cell r="F172">
            <v>0</v>
          </cell>
          <cell r="G172">
            <v>0</v>
          </cell>
          <cell r="H172">
            <v>0</v>
          </cell>
          <cell r="I172">
            <v>0</v>
          </cell>
          <cell r="J172">
            <v>0</v>
          </cell>
          <cell r="M172">
            <v>13</v>
          </cell>
        </row>
        <row r="173">
          <cell r="A173" t="str">
            <v>09</v>
          </cell>
          <cell r="B173" t="str">
            <v xml:space="preserve"> TELEVENTAS-MAÑA</v>
          </cell>
          <cell r="C173" t="str">
            <v>08:02</v>
          </cell>
          <cell r="D173">
            <v>0</v>
          </cell>
          <cell r="E173">
            <v>294</v>
          </cell>
          <cell r="F173">
            <v>0</v>
          </cell>
          <cell r="G173">
            <v>0</v>
          </cell>
          <cell r="H173">
            <v>0</v>
          </cell>
          <cell r="I173">
            <v>0</v>
          </cell>
          <cell r="J173">
            <v>0</v>
          </cell>
          <cell r="M173">
            <v>13</v>
          </cell>
        </row>
        <row r="174">
          <cell r="A174" t="str">
            <v>09</v>
          </cell>
          <cell r="B174" t="str">
            <v xml:space="preserve"> A TODA HORA-MAÑ</v>
          </cell>
          <cell r="C174" t="str">
            <v>08:03</v>
          </cell>
          <cell r="D174">
            <v>0</v>
          </cell>
          <cell r="E174">
            <v>294</v>
          </cell>
          <cell r="F174">
            <v>0</v>
          </cell>
          <cell r="G174">
            <v>0</v>
          </cell>
          <cell r="H174">
            <v>0</v>
          </cell>
          <cell r="I174">
            <v>0</v>
          </cell>
          <cell r="J174">
            <v>0</v>
          </cell>
          <cell r="M174">
            <v>12</v>
          </cell>
        </row>
        <row r="175">
          <cell r="A175" t="str">
            <v>09</v>
          </cell>
          <cell r="B175" t="str">
            <v xml:space="preserve"> TELEVENTAS-DOM</v>
          </cell>
          <cell r="C175" t="str">
            <v>08:58</v>
          </cell>
          <cell r="D175">
            <v>0</v>
          </cell>
          <cell r="E175">
            <v>294</v>
          </cell>
          <cell r="L175">
            <v>0</v>
          </cell>
          <cell r="M175">
            <v>3</v>
          </cell>
        </row>
        <row r="176">
          <cell r="A176" t="str">
            <v>09</v>
          </cell>
          <cell r="B176" t="str">
            <v xml:space="preserve"> A TODA HORA-DOM</v>
          </cell>
          <cell r="C176" t="str">
            <v>08:59</v>
          </cell>
          <cell r="D176">
            <v>0.4</v>
          </cell>
          <cell r="E176">
            <v>294</v>
          </cell>
          <cell r="L176">
            <v>0.4</v>
          </cell>
          <cell r="M176">
            <v>3</v>
          </cell>
        </row>
        <row r="177">
          <cell r="A177" t="str">
            <v>09</v>
          </cell>
          <cell r="B177" t="str">
            <v xml:space="preserve"> A TODA HORA-MAÑ</v>
          </cell>
          <cell r="C177" t="str">
            <v>09:04</v>
          </cell>
          <cell r="D177">
            <v>0</v>
          </cell>
          <cell r="E177">
            <v>294</v>
          </cell>
          <cell r="F177">
            <v>0</v>
          </cell>
          <cell r="H177">
            <v>0</v>
          </cell>
          <cell r="I177">
            <v>0</v>
          </cell>
          <cell r="M177">
            <v>4</v>
          </cell>
        </row>
        <row r="178">
          <cell r="A178" t="str">
            <v>09</v>
          </cell>
          <cell r="B178" t="str">
            <v xml:space="preserve"> TELEVENTAS-SAB/</v>
          </cell>
          <cell r="C178" t="str">
            <v>09:11</v>
          </cell>
          <cell r="D178">
            <v>0</v>
          </cell>
          <cell r="E178">
            <v>294</v>
          </cell>
          <cell r="K178">
            <v>0</v>
          </cell>
          <cell r="M178">
            <v>3</v>
          </cell>
        </row>
        <row r="179">
          <cell r="A179" t="str">
            <v>09</v>
          </cell>
          <cell r="B179" t="str">
            <v xml:space="preserve"> TELEVENTAS-MAÑA</v>
          </cell>
          <cell r="C179" t="str">
            <v>09:34</v>
          </cell>
          <cell r="D179">
            <v>0</v>
          </cell>
          <cell r="E179">
            <v>294</v>
          </cell>
          <cell r="F179">
            <v>0</v>
          </cell>
          <cell r="G179">
            <v>0</v>
          </cell>
          <cell r="H179">
            <v>0</v>
          </cell>
          <cell r="I179">
            <v>0</v>
          </cell>
          <cell r="J179">
            <v>0</v>
          </cell>
          <cell r="M179">
            <v>11</v>
          </cell>
        </row>
        <row r="180">
          <cell r="A180" t="str">
            <v>09</v>
          </cell>
          <cell r="B180" t="str">
            <v xml:space="preserve"> A TODA HORA-SAB</v>
          </cell>
          <cell r="C180" t="str">
            <v>09:43</v>
          </cell>
          <cell r="D180">
            <v>0</v>
          </cell>
          <cell r="E180">
            <v>294</v>
          </cell>
          <cell r="K180">
            <v>0</v>
          </cell>
          <cell r="M180">
            <v>2</v>
          </cell>
        </row>
        <row r="181">
          <cell r="A181" t="str">
            <v>09</v>
          </cell>
          <cell r="B181" t="str">
            <v xml:space="preserve"> SORT.BINGO DE O</v>
          </cell>
          <cell r="C181" t="str">
            <v>09:59</v>
          </cell>
          <cell r="D181">
            <v>0</v>
          </cell>
          <cell r="E181">
            <v>294</v>
          </cell>
          <cell r="L181">
            <v>0</v>
          </cell>
          <cell r="M181">
            <v>2</v>
          </cell>
        </row>
        <row r="182">
          <cell r="A182" t="str">
            <v>09</v>
          </cell>
          <cell r="B182" t="str">
            <v xml:space="preserve"> TELEVENTAS-DOM</v>
          </cell>
          <cell r="C182" t="str">
            <v>10:07</v>
          </cell>
          <cell r="D182">
            <v>0</v>
          </cell>
          <cell r="E182">
            <v>294</v>
          </cell>
          <cell r="L182">
            <v>0</v>
          </cell>
          <cell r="M182">
            <v>3</v>
          </cell>
        </row>
        <row r="183">
          <cell r="A183" t="str">
            <v>09</v>
          </cell>
          <cell r="B183" t="str">
            <v xml:space="preserve"> TELEVENTAS-SAB/</v>
          </cell>
          <cell r="C183" t="str">
            <v>10:13</v>
          </cell>
          <cell r="D183">
            <v>0</v>
          </cell>
          <cell r="E183">
            <v>294</v>
          </cell>
          <cell r="K183">
            <v>0</v>
          </cell>
          <cell r="M183">
            <v>2</v>
          </cell>
        </row>
        <row r="184">
          <cell r="A184" t="str">
            <v>09</v>
          </cell>
          <cell r="B184" t="str">
            <v xml:space="preserve"> A TODA HORA-MAÑ</v>
          </cell>
          <cell r="C184" t="str">
            <v>10:37</v>
          </cell>
          <cell r="D184">
            <v>0</v>
          </cell>
          <cell r="E184">
            <v>294</v>
          </cell>
          <cell r="H184">
            <v>0</v>
          </cell>
          <cell r="M184">
            <v>1</v>
          </cell>
        </row>
        <row r="185">
          <cell r="A185" t="str">
            <v>09</v>
          </cell>
          <cell r="B185" t="str">
            <v xml:space="preserve"> A TODA HORA-DOM</v>
          </cell>
          <cell r="C185" t="str">
            <v>10:38</v>
          </cell>
          <cell r="D185">
            <v>0</v>
          </cell>
          <cell r="E185">
            <v>294</v>
          </cell>
          <cell r="L185">
            <v>0</v>
          </cell>
          <cell r="M185">
            <v>3</v>
          </cell>
        </row>
        <row r="186">
          <cell r="A186" t="str">
            <v>09</v>
          </cell>
          <cell r="B186" t="str">
            <v xml:space="preserve"> A TODA HORA-SAB</v>
          </cell>
          <cell r="C186" t="str">
            <v>10:44</v>
          </cell>
          <cell r="D186">
            <v>0</v>
          </cell>
          <cell r="E186">
            <v>294</v>
          </cell>
          <cell r="K186">
            <v>0</v>
          </cell>
          <cell r="M186">
            <v>1</v>
          </cell>
        </row>
        <row r="187">
          <cell r="A187" t="str">
            <v>09</v>
          </cell>
          <cell r="B187" t="str">
            <v xml:space="preserve"> LA POTRA ZAINA</v>
          </cell>
          <cell r="C187" t="str">
            <v>11:02</v>
          </cell>
          <cell r="D187">
            <v>0.3</v>
          </cell>
          <cell r="E187">
            <v>294</v>
          </cell>
          <cell r="F187">
            <v>0.9</v>
          </cell>
          <cell r="G187">
            <v>0.2</v>
          </cell>
          <cell r="H187">
            <v>0</v>
          </cell>
          <cell r="I187">
            <v>0</v>
          </cell>
          <cell r="J187">
            <v>0.3</v>
          </cell>
          <cell r="M187">
            <v>15</v>
          </cell>
        </row>
        <row r="188">
          <cell r="A188" t="str">
            <v>09</v>
          </cell>
          <cell r="B188" t="str">
            <v xml:space="preserve"> TELEVENTAS DOM</v>
          </cell>
          <cell r="C188" t="str">
            <v>11:08</v>
          </cell>
          <cell r="D188">
            <v>0</v>
          </cell>
          <cell r="E188">
            <v>294</v>
          </cell>
          <cell r="K188">
            <v>0</v>
          </cell>
          <cell r="L188">
            <v>0</v>
          </cell>
          <cell r="M188">
            <v>2</v>
          </cell>
        </row>
        <row r="189">
          <cell r="A189" t="str">
            <v>09</v>
          </cell>
          <cell r="B189" t="str">
            <v xml:space="preserve"> SUCUPIRA</v>
          </cell>
          <cell r="C189" t="str">
            <v>11:31</v>
          </cell>
          <cell r="D189">
            <v>0.3</v>
          </cell>
          <cell r="E189">
            <v>294</v>
          </cell>
          <cell r="F189">
            <v>0</v>
          </cell>
          <cell r="G189">
            <v>0.3</v>
          </cell>
          <cell r="H189">
            <v>0.7</v>
          </cell>
          <cell r="I189">
            <v>0.5</v>
          </cell>
          <cell r="J189">
            <v>0.2</v>
          </cell>
          <cell r="M189">
            <v>15</v>
          </cell>
        </row>
        <row r="190">
          <cell r="A190" t="str">
            <v>09</v>
          </cell>
          <cell r="B190" t="str">
            <v xml:space="preserve"> MOESHA-DOM</v>
          </cell>
          <cell r="C190" t="str">
            <v>11:38</v>
          </cell>
          <cell r="D190">
            <v>0.4</v>
          </cell>
          <cell r="E190">
            <v>294</v>
          </cell>
          <cell r="L190">
            <v>0.4</v>
          </cell>
          <cell r="M190">
            <v>3</v>
          </cell>
        </row>
        <row r="191">
          <cell r="A191" t="str">
            <v>09</v>
          </cell>
          <cell r="B191" t="str">
            <v xml:space="preserve"> EAGLE RIDERS-SA</v>
          </cell>
          <cell r="C191" t="str">
            <v>11:42</v>
          </cell>
          <cell r="D191">
            <v>0</v>
          </cell>
          <cell r="E191">
            <v>294</v>
          </cell>
          <cell r="K191">
            <v>0</v>
          </cell>
          <cell r="M191">
            <v>3</v>
          </cell>
        </row>
        <row r="192">
          <cell r="A192" t="str">
            <v>09</v>
          </cell>
          <cell r="B192" t="str">
            <v xml:space="preserve"> REP.EL EQUIPO D</v>
          </cell>
          <cell r="C192" t="str">
            <v>12:02</v>
          </cell>
          <cell r="D192">
            <v>0.3</v>
          </cell>
          <cell r="E192">
            <v>294</v>
          </cell>
          <cell r="F192">
            <v>0.3</v>
          </cell>
          <cell r="M192">
            <v>3</v>
          </cell>
        </row>
        <row r="193">
          <cell r="A193" t="str">
            <v>09</v>
          </cell>
          <cell r="B193" t="str">
            <v xml:space="preserve"> REP.EL EQUIPO A</v>
          </cell>
          <cell r="C193" t="str">
            <v>12:02</v>
          </cell>
          <cell r="D193">
            <v>0.3</v>
          </cell>
          <cell r="E193">
            <v>294</v>
          </cell>
          <cell r="G193">
            <v>0.2</v>
          </cell>
          <cell r="H193">
            <v>0.5</v>
          </cell>
          <cell r="I193">
            <v>0.3</v>
          </cell>
          <cell r="J193">
            <v>0.1</v>
          </cell>
          <cell r="M193">
            <v>12</v>
          </cell>
        </row>
        <row r="194">
          <cell r="A194" t="str">
            <v>09</v>
          </cell>
          <cell r="B194" t="str">
            <v xml:space="preserve"> OLIVER TWIST- S</v>
          </cell>
          <cell r="C194" t="str">
            <v>12:06</v>
          </cell>
          <cell r="D194">
            <v>1</v>
          </cell>
          <cell r="E194">
            <v>294</v>
          </cell>
          <cell r="K194">
            <v>1</v>
          </cell>
          <cell r="M194">
            <v>3</v>
          </cell>
        </row>
        <row r="195">
          <cell r="A195" t="str">
            <v>09</v>
          </cell>
          <cell r="B195" t="str">
            <v xml:space="preserve"> TELETUBBIES-DOM</v>
          </cell>
          <cell r="C195" t="str">
            <v>12:07</v>
          </cell>
          <cell r="D195">
            <v>2.1</v>
          </cell>
          <cell r="E195">
            <v>294</v>
          </cell>
          <cell r="L195">
            <v>2.1</v>
          </cell>
          <cell r="M195">
            <v>3</v>
          </cell>
        </row>
        <row r="196">
          <cell r="A196" t="str">
            <v>09</v>
          </cell>
          <cell r="B196" t="str">
            <v xml:space="preserve"> LA PRINCESA SUS</v>
          </cell>
          <cell r="C196" t="str">
            <v>12:31</v>
          </cell>
          <cell r="D196">
            <v>1.1000000000000001</v>
          </cell>
          <cell r="E196">
            <v>294</v>
          </cell>
          <cell r="K196">
            <v>1.1000000000000001</v>
          </cell>
          <cell r="M196">
            <v>3</v>
          </cell>
        </row>
        <row r="197">
          <cell r="A197" t="str">
            <v>09</v>
          </cell>
          <cell r="B197" t="str">
            <v xml:space="preserve"> FANTASIAS ANIMA</v>
          </cell>
          <cell r="C197" t="str">
            <v>12:59</v>
          </cell>
          <cell r="D197">
            <v>0.9</v>
          </cell>
          <cell r="E197">
            <v>294</v>
          </cell>
          <cell r="G197">
            <v>0.5</v>
          </cell>
          <cell r="H197">
            <v>0.8</v>
          </cell>
          <cell r="I197">
            <v>1.2</v>
          </cell>
          <cell r="J197">
            <v>1</v>
          </cell>
          <cell r="M197">
            <v>12</v>
          </cell>
        </row>
        <row r="198">
          <cell r="A198" t="str">
            <v>09</v>
          </cell>
          <cell r="B198" t="str">
            <v xml:space="preserve"> EL EQUIPO DE LO</v>
          </cell>
          <cell r="C198" t="str">
            <v>12:59</v>
          </cell>
          <cell r="D198">
            <v>0.7</v>
          </cell>
          <cell r="E198">
            <v>294</v>
          </cell>
          <cell r="K198">
            <v>0.7</v>
          </cell>
          <cell r="M198">
            <v>3</v>
          </cell>
        </row>
        <row r="199">
          <cell r="A199" t="str">
            <v>09</v>
          </cell>
          <cell r="B199" t="str">
            <v xml:space="preserve"> EL EQUIPO DE LO</v>
          </cell>
          <cell r="C199" t="str">
            <v>13:00</v>
          </cell>
          <cell r="D199">
            <v>0.8</v>
          </cell>
          <cell r="E199">
            <v>294</v>
          </cell>
          <cell r="L199">
            <v>0.8</v>
          </cell>
          <cell r="M199">
            <v>3</v>
          </cell>
        </row>
        <row r="200">
          <cell r="A200" t="str">
            <v>09</v>
          </cell>
          <cell r="B200" t="str">
            <v xml:space="preserve"> POPEYE-TARDE</v>
          </cell>
          <cell r="C200" t="str">
            <v>13:33</v>
          </cell>
          <cell r="D200">
            <v>1.8</v>
          </cell>
          <cell r="E200">
            <v>294</v>
          </cell>
          <cell r="G200">
            <v>0.9</v>
          </cell>
          <cell r="H200">
            <v>2.2000000000000002</v>
          </cell>
          <cell r="I200">
            <v>1.7</v>
          </cell>
          <cell r="J200">
            <v>2.4</v>
          </cell>
          <cell r="M200">
            <v>12</v>
          </cell>
        </row>
        <row r="201">
          <cell r="A201" t="str">
            <v>09</v>
          </cell>
          <cell r="B201" t="str">
            <v xml:space="preserve"> LA GARRAPATA-TA</v>
          </cell>
          <cell r="C201" t="str">
            <v>14:02</v>
          </cell>
          <cell r="D201">
            <v>1.6</v>
          </cell>
          <cell r="E201">
            <v>294</v>
          </cell>
          <cell r="F201">
            <v>0.9</v>
          </cell>
          <cell r="G201">
            <v>1</v>
          </cell>
          <cell r="H201">
            <v>2</v>
          </cell>
          <cell r="I201">
            <v>1.4</v>
          </cell>
          <cell r="J201">
            <v>2.8</v>
          </cell>
          <cell r="M201">
            <v>15</v>
          </cell>
        </row>
        <row r="202">
          <cell r="A202" t="str">
            <v>09</v>
          </cell>
          <cell r="B202" t="str">
            <v xml:space="preserve"> TELETUBBIES-TAR</v>
          </cell>
          <cell r="C202" t="str">
            <v>14:29</v>
          </cell>
          <cell r="D202">
            <v>2.6</v>
          </cell>
          <cell r="E202">
            <v>294</v>
          </cell>
          <cell r="F202">
            <v>2.1</v>
          </cell>
          <cell r="G202">
            <v>2.5</v>
          </cell>
          <cell r="H202">
            <v>3.6</v>
          </cell>
          <cell r="I202">
            <v>2.9</v>
          </cell>
          <cell r="J202">
            <v>2</v>
          </cell>
          <cell r="M202">
            <v>15</v>
          </cell>
        </row>
        <row r="203">
          <cell r="A203" t="str">
            <v>09</v>
          </cell>
          <cell r="B203" t="str">
            <v xml:space="preserve"> FLASH GORDON-TA</v>
          </cell>
          <cell r="C203" t="str">
            <v>14:58</v>
          </cell>
          <cell r="D203">
            <v>1.4</v>
          </cell>
          <cell r="E203">
            <v>294</v>
          </cell>
          <cell r="F203">
            <v>0.9</v>
          </cell>
          <cell r="G203">
            <v>1</v>
          </cell>
          <cell r="H203">
            <v>1.5</v>
          </cell>
          <cell r="I203">
            <v>2</v>
          </cell>
          <cell r="J203">
            <v>1.4</v>
          </cell>
          <cell r="M203">
            <v>10</v>
          </cell>
        </row>
        <row r="204">
          <cell r="A204" t="str">
            <v>09</v>
          </cell>
          <cell r="B204" t="str">
            <v xml:space="preserve"> EL HOMBRE ARAÑA</v>
          </cell>
          <cell r="C204" t="str">
            <v>14:58</v>
          </cell>
          <cell r="D204">
            <v>0.9</v>
          </cell>
          <cell r="E204">
            <v>294</v>
          </cell>
          <cell r="F204">
            <v>1.1000000000000001</v>
          </cell>
          <cell r="G204">
            <v>1.5</v>
          </cell>
          <cell r="H204">
            <v>1.5</v>
          </cell>
          <cell r="I204">
            <v>0.4</v>
          </cell>
          <cell r="J204">
            <v>0</v>
          </cell>
          <cell r="M204">
            <v>5</v>
          </cell>
        </row>
        <row r="205">
          <cell r="A205" t="str">
            <v>09</v>
          </cell>
          <cell r="B205" t="str">
            <v xml:space="preserve"> DETECT.AMERICAN</v>
          </cell>
          <cell r="C205" t="str">
            <v>15:02</v>
          </cell>
          <cell r="D205">
            <v>1</v>
          </cell>
          <cell r="E205">
            <v>294</v>
          </cell>
          <cell r="L205">
            <v>1</v>
          </cell>
          <cell r="M205">
            <v>3</v>
          </cell>
        </row>
        <row r="206">
          <cell r="A206" t="str">
            <v>09</v>
          </cell>
          <cell r="B206" t="str">
            <v xml:space="preserve"> BIT EL CUPIDO-S</v>
          </cell>
          <cell r="C206" t="str">
            <v>15:03</v>
          </cell>
          <cell r="D206">
            <v>0.9</v>
          </cell>
          <cell r="E206">
            <v>294</v>
          </cell>
          <cell r="K206">
            <v>0.9</v>
          </cell>
          <cell r="M206">
            <v>3</v>
          </cell>
        </row>
        <row r="207">
          <cell r="A207" t="str">
            <v>09</v>
          </cell>
          <cell r="B207" t="str">
            <v xml:space="preserve"> POWER RANGERS</v>
          </cell>
          <cell r="C207" t="str">
            <v>15:25</v>
          </cell>
          <cell r="D207">
            <v>0.8</v>
          </cell>
          <cell r="E207">
            <v>294</v>
          </cell>
          <cell r="F207">
            <v>0.5</v>
          </cell>
          <cell r="G207">
            <v>1</v>
          </cell>
          <cell r="H207">
            <v>1.2</v>
          </cell>
          <cell r="I207">
            <v>0.9</v>
          </cell>
          <cell r="J207">
            <v>0.5</v>
          </cell>
          <cell r="M207">
            <v>15</v>
          </cell>
        </row>
        <row r="208">
          <cell r="A208" t="str">
            <v>09</v>
          </cell>
          <cell r="B208" t="str">
            <v xml:space="preserve"> EL INCREIBLE HU</v>
          </cell>
          <cell r="C208" t="str">
            <v>15:29</v>
          </cell>
          <cell r="D208">
            <v>0.7</v>
          </cell>
          <cell r="E208">
            <v>294</v>
          </cell>
          <cell r="K208">
            <v>0.7</v>
          </cell>
          <cell r="M208">
            <v>3</v>
          </cell>
        </row>
        <row r="209">
          <cell r="A209" t="str">
            <v>09</v>
          </cell>
          <cell r="B209" t="str">
            <v xml:space="preserve"> AÑOS MARAVILLOS</v>
          </cell>
          <cell r="C209" t="str">
            <v>15:50</v>
          </cell>
          <cell r="D209">
            <v>0.5</v>
          </cell>
          <cell r="E209">
            <v>294</v>
          </cell>
          <cell r="F209">
            <v>0.3</v>
          </cell>
          <cell r="G209">
            <v>0.5</v>
          </cell>
          <cell r="H209">
            <v>0.2</v>
          </cell>
          <cell r="I209">
            <v>0.9</v>
          </cell>
          <cell r="J209">
            <v>0.4</v>
          </cell>
          <cell r="M209">
            <v>15</v>
          </cell>
        </row>
        <row r="210">
          <cell r="A210" t="str">
            <v>09</v>
          </cell>
          <cell r="B210" t="str">
            <v xml:space="preserve"> BEETLEBORGS-SAB</v>
          </cell>
          <cell r="C210" t="str">
            <v>15:56</v>
          </cell>
          <cell r="D210">
            <v>0.4</v>
          </cell>
          <cell r="E210">
            <v>294</v>
          </cell>
          <cell r="K210">
            <v>0.4</v>
          </cell>
          <cell r="M210">
            <v>2</v>
          </cell>
        </row>
        <row r="211">
          <cell r="A211" t="str">
            <v>09</v>
          </cell>
          <cell r="B211" t="str">
            <v xml:space="preserve"> EL SEPTIMO CIEL</v>
          </cell>
          <cell r="C211" t="str">
            <v>15:59</v>
          </cell>
          <cell r="D211">
            <v>1.3</v>
          </cell>
          <cell r="E211">
            <v>294</v>
          </cell>
          <cell r="L211">
            <v>1.3</v>
          </cell>
          <cell r="M211">
            <v>3</v>
          </cell>
        </row>
        <row r="212">
          <cell r="A212" t="str">
            <v>09</v>
          </cell>
          <cell r="B212" t="str">
            <v xml:space="preserve"> TORTUNINJAS-SAB</v>
          </cell>
          <cell r="C212" t="str">
            <v>16:01</v>
          </cell>
          <cell r="D212">
            <v>0.8</v>
          </cell>
          <cell r="E212">
            <v>294</v>
          </cell>
          <cell r="K212">
            <v>0.8</v>
          </cell>
          <cell r="M212">
            <v>1</v>
          </cell>
        </row>
        <row r="213">
          <cell r="A213" t="str">
            <v>09</v>
          </cell>
          <cell r="B213" t="str">
            <v xml:space="preserve"> POWER RANGERS-S</v>
          </cell>
          <cell r="C213" t="str">
            <v>16:22</v>
          </cell>
          <cell r="D213">
            <v>0.3</v>
          </cell>
          <cell r="E213">
            <v>294</v>
          </cell>
          <cell r="K213">
            <v>0.3</v>
          </cell>
          <cell r="M213">
            <v>3</v>
          </cell>
        </row>
        <row r="214">
          <cell r="A214" t="str">
            <v>09</v>
          </cell>
          <cell r="B214" t="str">
            <v xml:space="preserve"> MELLIZAS Y RIVA</v>
          </cell>
          <cell r="C214" t="str">
            <v>16:23</v>
          </cell>
          <cell r="D214">
            <v>0.6</v>
          </cell>
          <cell r="E214">
            <v>294</v>
          </cell>
          <cell r="F214">
            <v>0.3</v>
          </cell>
          <cell r="G214">
            <v>1.2</v>
          </cell>
          <cell r="H214">
            <v>0.9</v>
          </cell>
          <cell r="I214">
            <v>0</v>
          </cell>
          <cell r="J214">
            <v>0.8</v>
          </cell>
          <cell r="M214">
            <v>15</v>
          </cell>
        </row>
        <row r="215">
          <cell r="A215" t="str">
            <v>09</v>
          </cell>
          <cell r="B215" t="str">
            <v xml:space="preserve"> CINE TARDE</v>
          </cell>
          <cell r="C215" t="str">
            <v>16:52</v>
          </cell>
          <cell r="D215">
            <v>1.3</v>
          </cell>
          <cell r="E215">
            <v>294</v>
          </cell>
          <cell r="F215">
            <v>1.2</v>
          </cell>
          <cell r="G215">
            <v>1.5</v>
          </cell>
          <cell r="H215">
            <v>3.1</v>
          </cell>
          <cell r="I215">
            <v>0.1</v>
          </cell>
          <cell r="J215">
            <v>0.9</v>
          </cell>
          <cell r="M215">
            <v>5</v>
          </cell>
        </row>
        <row r="216">
          <cell r="A216" t="str">
            <v>09</v>
          </cell>
          <cell r="B216" t="str">
            <v xml:space="preserve"> INDIANA-SAB</v>
          </cell>
          <cell r="C216" t="str">
            <v>16:53</v>
          </cell>
          <cell r="D216">
            <v>0.4</v>
          </cell>
          <cell r="E216">
            <v>294</v>
          </cell>
          <cell r="K216">
            <v>0.4</v>
          </cell>
          <cell r="M216">
            <v>3</v>
          </cell>
        </row>
        <row r="217">
          <cell r="A217" t="str">
            <v>09</v>
          </cell>
          <cell r="B217" t="str">
            <v xml:space="preserve"> CINE EN CASA</v>
          </cell>
          <cell r="C217" t="str">
            <v>16:54</v>
          </cell>
          <cell r="D217">
            <v>1.3</v>
          </cell>
          <cell r="E217">
            <v>294</v>
          </cell>
          <cell r="F217">
            <v>1.9</v>
          </cell>
          <cell r="G217">
            <v>1.5</v>
          </cell>
          <cell r="H217">
            <v>1.6</v>
          </cell>
          <cell r="I217">
            <v>0.5</v>
          </cell>
          <cell r="J217">
            <v>0.7</v>
          </cell>
          <cell r="M217">
            <v>10</v>
          </cell>
        </row>
        <row r="218">
          <cell r="A218" t="str">
            <v>09</v>
          </cell>
          <cell r="B218" t="str">
            <v xml:space="preserve"> SAVANNAH-DOM</v>
          </cell>
          <cell r="C218" t="str">
            <v>16:57</v>
          </cell>
          <cell r="D218">
            <v>0.7</v>
          </cell>
          <cell r="E218">
            <v>294</v>
          </cell>
          <cell r="L218">
            <v>0.7</v>
          </cell>
          <cell r="M218">
            <v>3</v>
          </cell>
        </row>
        <row r="219">
          <cell r="A219" t="str">
            <v>09</v>
          </cell>
          <cell r="B219" t="str">
            <v xml:space="preserve"> ESCALOFRIOS-SAB</v>
          </cell>
          <cell r="C219" t="str">
            <v>17:26</v>
          </cell>
          <cell r="D219">
            <v>0</v>
          </cell>
          <cell r="E219">
            <v>294</v>
          </cell>
          <cell r="K219">
            <v>0</v>
          </cell>
          <cell r="M219">
            <v>3</v>
          </cell>
        </row>
        <row r="220">
          <cell r="A220" t="str">
            <v>09</v>
          </cell>
          <cell r="B220" t="str">
            <v xml:space="preserve"> COMICOS DE LA C</v>
          </cell>
          <cell r="C220" t="str">
            <v>17:55</v>
          </cell>
          <cell r="D220">
            <v>1.2</v>
          </cell>
          <cell r="E220">
            <v>294</v>
          </cell>
          <cell r="K220">
            <v>1.2</v>
          </cell>
          <cell r="M220">
            <v>3</v>
          </cell>
        </row>
        <row r="221">
          <cell r="A221" t="str">
            <v>09</v>
          </cell>
          <cell r="B221" t="str">
            <v xml:space="preserve"> REP.COMICOS DE</v>
          </cell>
          <cell r="C221" t="str">
            <v>17:55</v>
          </cell>
          <cell r="D221">
            <v>0.9</v>
          </cell>
          <cell r="E221">
            <v>294</v>
          </cell>
          <cell r="L221">
            <v>0.9</v>
          </cell>
          <cell r="M221">
            <v>2</v>
          </cell>
        </row>
        <row r="222">
          <cell r="A222" t="str">
            <v>09</v>
          </cell>
          <cell r="B222" t="str">
            <v xml:space="preserve"> TARDES D HOLLYW</v>
          </cell>
          <cell r="C222" t="str">
            <v>18:04</v>
          </cell>
          <cell r="D222">
            <v>0.3</v>
          </cell>
          <cell r="E222">
            <v>294</v>
          </cell>
          <cell r="L222">
            <v>0.3</v>
          </cell>
          <cell r="M222">
            <v>1</v>
          </cell>
        </row>
        <row r="223">
          <cell r="A223" t="str">
            <v>09</v>
          </cell>
          <cell r="B223" t="str">
            <v xml:space="preserve"> LAS TRAV.PICAPI</v>
          </cell>
          <cell r="C223" t="str">
            <v>18:44</v>
          </cell>
          <cell r="D223">
            <v>2.1</v>
          </cell>
          <cell r="E223">
            <v>294</v>
          </cell>
          <cell r="F223">
            <v>2.6</v>
          </cell>
          <cell r="G223">
            <v>0.9</v>
          </cell>
          <cell r="H223">
            <v>3.7</v>
          </cell>
          <cell r="I223">
            <v>1.6</v>
          </cell>
          <cell r="J223">
            <v>1.8</v>
          </cell>
          <cell r="M223">
            <v>15</v>
          </cell>
        </row>
        <row r="224">
          <cell r="A224" t="str">
            <v>09</v>
          </cell>
          <cell r="B224" t="str">
            <v xml:space="preserve"> LOS PICAPIEDRAS</v>
          </cell>
          <cell r="C224" t="str">
            <v>19:12</v>
          </cell>
          <cell r="D224">
            <v>2.6</v>
          </cell>
          <cell r="E224">
            <v>294</v>
          </cell>
          <cell r="F224">
            <v>3.4</v>
          </cell>
          <cell r="G224">
            <v>1.6</v>
          </cell>
          <cell r="H224">
            <v>2.6</v>
          </cell>
          <cell r="I224">
            <v>1.9</v>
          </cell>
          <cell r="J224">
            <v>3.7</v>
          </cell>
          <cell r="M224">
            <v>15</v>
          </cell>
        </row>
        <row r="225">
          <cell r="A225" t="str">
            <v>09</v>
          </cell>
          <cell r="B225" t="str">
            <v xml:space="preserve"> CATALINA Y SEBA</v>
          </cell>
          <cell r="C225" t="str">
            <v>19:42</v>
          </cell>
          <cell r="D225">
            <v>2.8</v>
          </cell>
          <cell r="E225">
            <v>294</v>
          </cell>
          <cell r="F225">
            <v>3.1</v>
          </cell>
          <cell r="G225">
            <v>3.1</v>
          </cell>
          <cell r="H225">
            <v>3.1</v>
          </cell>
          <cell r="I225">
            <v>3.1</v>
          </cell>
          <cell r="J225">
            <v>1.7</v>
          </cell>
          <cell r="M225">
            <v>15</v>
          </cell>
        </row>
        <row r="226">
          <cell r="A226" t="str">
            <v>09</v>
          </cell>
          <cell r="B226" t="str">
            <v xml:space="preserve"> LA GRAN PREMIER</v>
          </cell>
          <cell r="C226" t="str">
            <v>19:52</v>
          </cell>
          <cell r="D226">
            <v>0.9</v>
          </cell>
          <cell r="E226">
            <v>294</v>
          </cell>
          <cell r="L226">
            <v>0.9</v>
          </cell>
          <cell r="M226">
            <v>3</v>
          </cell>
        </row>
        <row r="227">
          <cell r="A227" t="str">
            <v>09</v>
          </cell>
          <cell r="B227" t="str">
            <v xml:space="preserve"> ESP.MUÑECA BRAV</v>
          </cell>
          <cell r="C227" t="str">
            <v>19:55</v>
          </cell>
          <cell r="D227">
            <v>1.4</v>
          </cell>
          <cell r="E227">
            <v>294</v>
          </cell>
          <cell r="K227">
            <v>1.4</v>
          </cell>
          <cell r="M227">
            <v>3</v>
          </cell>
        </row>
        <row r="228">
          <cell r="A228" t="str">
            <v>09</v>
          </cell>
          <cell r="B228" t="str">
            <v xml:space="preserve"> MUÑECA BRAVA</v>
          </cell>
          <cell r="C228" t="str">
            <v>20:26</v>
          </cell>
          <cell r="D228">
            <v>7.2</v>
          </cell>
          <cell r="E228">
            <v>294</v>
          </cell>
          <cell r="F228">
            <v>9.8000000000000007</v>
          </cell>
          <cell r="G228">
            <v>5.9</v>
          </cell>
          <cell r="H228">
            <v>7.4</v>
          </cell>
          <cell r="I228">
            <v>6.3</v>
          </cell>
          <cell r="J228">
            <v>6.8</v>
          </cell>
          <cell r="M228">
            <v>15</v>
          </cell>
        </row>
        <row r="229">
          <cell r="A229" t="str">
            <v>09</v>
          </cell>
          <cell r="B229" t="str">
            <v xml:space="preserve"> EL AMOR DE MI V</v>
          </cell>
          <cell r="C229" t="str">
            <v>21:33</v>
          </cell>
          <cell r="D229">
            <v>7.2</v>
          </cell>
          <cell r="E229">
            <v>294</v>
          </cell>
          <cell r="F229">
            <v>7.1</v>
          </cell>
          <cell r="G229">
            <v>7.7</v>
          </cell>
          <cell r="H229">
            <v>7</v>
          </cell>
          <cell r="I229">
            <v>7.7</v>
          </cell>
          <cell r="J229">
            <v>6.6</v>
          </cell>
          <cell r="M229">
            <v>15</v>
          </cell>
        </row>
        <row r="230">
          <cell r="A230" t="str">
            <v>09</v>
          </cell>
          <cell r="B230" t="str">
            <v xml:space="preserve"> EL EQUIPO DE GO</v>
          </cell>
          <cell r="C230" t="str">
            <v>21:50</v>
          </cell>
          <cell r="D230">
            <v>2.4</v>
          </cell>
          <cell r="E230">
            <v>294</v>
          </cell>
          <cell r="L230">
            <v>2.4</v>
          </cell>
          <cell r="M230">
            <v>3</v>
          </cell>
        </row>
        <row r="231">
          <cell r="A231" t="str">
            <v>09</v>
          </cell>
          <cell r="B231" t="str">
            <v xml:space="preserve"> CINE SABADO</v>
          </cell>
          <cell r="C231" t="str">
            <v>21:54</v>
          </cell>
          <cell r="D231">
            <v>1.3</v>
          </cell>
          <cell r="E231">
            <v>294</v>
          </cell>
          <cell r="K231">
            <v>1.3</v>
          </cell>
          <cell r="M231">
            <v>3</v>
          </cell>
        </row>
        <row r="232">
          <cell r="A232" t="str">
            <v>09</v>
          </cell>
          <cell r="B232" t="str">
            <v xml:space="preserve"> ATV NOTICIAS L-</v>
          </cell>
          <cell r="C232" t="str">
            <v>22:33</v>
          </cell>
          <cell r="D232">
            <v>3.1</v>
          </cell>
          <cell r="E232">
            <v>294</v>
          </cell>
          <cell r="F232">
            <v>2.7</v>
          </cell>
          <cell r="G232">
            <v>2.8</v>
          </cell>
          <cell r="H232">
            <v>2.8</v>
          </cell>
          <cell r="I232">
            <v>3.7</v>
          </cell>
          <cell r="J232">
            <v>3.4</v>
          </cell>
          <cell r="M232">
            <v>15</v>
          </cell>
        </row>
        <row r="233">
          <cell r="A233" t="str">
            <v>09</v>
          </cell>
          <cell r="B233" t="str">
            <v xml:space="preserve"> EQUIPO AL DIA-N</v>
          </cell>
          <cell r="C233" t="str">
            <v>23:13</v>
          </cell>
          <cell r="D233">
            <v>2</v>
          </cell>
          <cell r="E233">
            <v>294</v>
          </cell>
          <cell r="F233">
            <v>2</v>
          </cell>
          <cell r="G233">
            <v>1.6</v>
          </cell>
          <cell r="H233">
            <v>2.7</v>
          </cell>
          <cell r="I233">
            <v>2.1</v>
          </cell>
          <cell r="J233">
            <v>1.5</v>
          </cell>
          <cell r="M233">
            <v>15</v>
          </cell>
        </row>
        <row r="234">
          <cell r="A234" t="str">
            <v>09</v>
          </cell>
          <cell r="B234" t="str">
            <v xml:space="preserve"> TELEVENTAS SAB-</v>
          </cell>
          <cell r="C234" t="str">
            <v>23:33</v>
          </cell>
          <cell r="D234">
            <v>0</v>
          </cell>
          <cell r="E234">
            <v>294</v>
          </cell>
          <cell r="K234">
            <v>0</v>
          </cell>
          <cell r="M234">
            <v>3</v>
          </cell>
        </row>
        <row r="235">
          <cell r="A235" t="str">
            <v>09</v>
          </cell>
          <cell r="B235" t="str">
            <v xml:space="preserve"> A TODA HORA-SAB</v>
          </cell>
          <cell r="C235" t="str">
            <v>23:57</v>
          </cell>
          <cell r="D235">
            <v>0</v>
          </cell>
          <cell r="E235">
            <v>294</v>
          </cell>
          <cell r="K235">
            <v>0</v>
          </cell>
          <cell r="M235">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MANT 4 sem"/>
      <sheetName val="res mant 4 sem"/>
      <sheetName val="A&amp;F MAN 4sem"/>
      <sheetName val="TV-MANT 3sem"/>
      <sheetName val="res mant 3 sem"/>
      <sheetName val="A&amp;F MAN 3sem"/>
      <sheetName val="TV-MANT 1er"/>
      <sheetName val="res mant 1er"/>
      <sheetName val="A&amp;F MAN 1ER"/>
      <sheetName val="TV-MANT 2do"/>
      <sheetName val="res mant 2do"/>
      <sheetName val="A&amp;F MAN 2DO"/>
      <sheetName val="INVERSION"/>
      <sheetName val="TV-mant 3 SEM"/>
      <sheetName val="res mant3"/>
      <sheetName val="a&amp;f mant uio"/>
      <sheetName val="a&amp;f mant gye"/>
      <sheetName val="A_F MAN 1ER"/>
      <sheetName val="A_F MAN 2DO"/>
      <sheetName val="MUJ2637"/>
      <sheetName val="RADIOYENTES POR MEDIAS HORAS"/>
      <sheetName val="TV-MANT_4_sem"/>
      <sheetName val="res_mant_4_sem"/>
      <sheetName val="A&amp;F_MAN_4sem"/>
      <sheetName val="TV-MANT_3sem"/>
      <sheetName val="res_mant_3_sem"/>
      <sheetName val="A&amp;F_MAN_3sem"/>
      <sheetName val="TV-MANT_1er"/>
      <sheetName val="res_mant_1er"/>
      <sheetName val="A&amp;F_MAN_1ER"/>
      <sheetName val="TV-MANT_2do"/>
      <sheetName val="res_mant_2do"/>
      <sheetName val="A&amp;F_MAN_2DO"/>
      <sheetName val="TV-mant_3_SEM"/>
      <sheetName val="res_mant3"/>
      <sheetName val="a&amp;f_mant_uio"/>
      <sheetName val="a&amp;f_mant_gye"/>
      <sheetName val="A_F_MAN_1ER"/>
      <sheetName val="A_F_MAN_2DO"/>
      <sheetName val="TV-mant 3 SEM (2)"/>
      <sheetName val="#¡REF"/>
      <sheetName val="CHANNEL"/>
      <sheetName val="ANAREV"/>
    </sheetNames>
    <sheetDataSet>
      <sheetData sheetId="0" refreshError="1"/>
      <sheetData sheetId="1" refreshError="1"/>
      <sheetData sheetId="2" refreshError="1"/>
      <sheetData sheetId="3" refreshError="1"/>
      <sheetData sheetId="4" refreshError="1"/>
      <sheetData sheetId="5" refreshError="1"/>
      <sheetData sheetId="6">
        <row r="16">
          <cell r="B16" t="str">
            <v>Programa</v>
          </cell>
        </row>
      </sheetData>
      <sheetData sheetId="7"/>
      <sheetData sheetId="8" refreshError="1">
        <row r="16">
          <cell r="B16" t="str">
            <v>Programa</v>
          </cell>
          <cell r="C16" t="str">
            <v>Ciudad</v>
          </cell>
          <cell r="D16" t="str">
            <v>Can</v>
          </cell>
          <cell r="E16" t="str">
            <v>Dur</v>
          </cell>
          <cell r="F16" t="str">
            <v>Hora</v>
          </cell>
          <cell r="G16" t="str">
            <v>Spots</v>
          </cell>
          <cell r="H16" t="str">
            <v>TGRPs</v>
          </cell>
          <cell r="I16" t="str">
            <v>Lu_3</v>
          </cell>
          <cell r="J16" t="str">
            <v>Ma_4</v>
          </cell>
          <cell r="K16" t="str">
            <v>Mi_5</v>
          </cell>
          <cell r="L16" t="str">
            <v>Ju_6</v>
          </cell>
          <cell r="M16" t="str">
            <v>Vi_7</v>
          </cell>
          <cell r="N16" t="str">
            <v>Sa_8</v>
          </cell>
          <cell r="O16" t="str">
            <v>Do_9</v>
          </cell>
          <cell r="P16" t="str">
            <v>Lu_10</v>
          </cell>
          <cell r="Q16" t="str">
            <v>Ma_11</v>
          </cell>
          <cell r="R16" t="str">
            <v>Mi_12</v>
          </cell>
          <cell r="S16" t="str">
            <v>Ju_13</v>
          </cell>
          <cell r="T16" t="str">
            <v>Vi_14</v>
          </cell>
          <cell r="U16" t="str">
            <v>Sa_15</v>
          </cell>
          <cell r="V16" t="str">
            <v>Do_16</v>
          </cell>
          <cell r="W16" t="str">
            <v>Lu_17</v>
          </cell>
          <cell r="X16" t="str">
            <v>Ma_18</v>
          </cell>
          <cell r="Y16" t="str">
            <v>Mi_19</v>
          </cell>
          <cell r="Z16" t="str">
            <v>Ju_20</v>
          </cell>
          <cell r="AA16" t="str">
            <v>Vi_21</v>
          </cell>
          <cell r="AB16" t="str">
            <v>Sa_22</v>
          </cell>
          <cell r="AC16" t="str">
            <v>Do_23</v>
          </cell>
          <cell r="AD16" t="str">
            <v>Lu_24</v>
          </cell>
          <cell r="AE16" t="str">
            <v>Ma_25</v>
          </cell>
          <cell r="AF16" t="str">
            <v>Mi_26</v>
          </cell>
          <cell r="AG16" t="str">
            <v>Ju_27</v>
          </cell>
          <cell r="AH16" t="str">
            <v>Vi_28</v>
          </cell>
          <cell r="AI16" t="str">
            <v>Sa_29</v>
          </cell>
          <cell r="AJ16" t="str">
            <v>Do_30</v>
          </cell>
        </row>
        <row r="17">
          <cell r="B17" t="str">
            <v>*NV. LAZOS DE FAMILIA</v>
          </cell>
          <cell r="C17" t="str">
            <v>GUAYAQUIL</v>
          </cell>
          <cell r="D17" t="str">
            <v>EC</v>
          </cell>
          <cell r="E17">
            <v>30</v>
          </cell>
          <cell r="F17" t="str">
            <v>21:08</v>
          </cell>
          <cell r="G17">
            <v>4</v>
          </cell>
          <cell r="H17">
            <v>14.4</v>
          </cell>
          <cell r="I17">
            <v>1</v>
          </cell>
          <cell r="P17">
            <v>1</v>
          </cell>
          <cell r="W17">
            <v>1</v>
          </cell>
          <cell r="AD17">
            <v>1</v>
          </cell>
        </row>
        <row r="18">
          <cell r="B18" t="str">
            <v>CINE CLUB (S-D)</v>
          </cell>
          <cell r="C18" t="str">
            <v>GUAYAQUIL</v>
          </cell>
          <cell r="D18" t="str">
            <v>EC</v>
          </cell>
          <cell r="E18">
            <v>30</v>
          </cell>
          <cell r="F18" t="str">
            <v>00:13</v>
          </cell>
          <cell r="G18">
            <v>4</v>
          </cell>
          <cell r="H18">
            <v>19.100000000000001</v>
          </cell>
          <cell r="N18">
            <v>1</v>
          </cell>
          <cell r="U18">
            <v>1</v>
          </cell>
          <cell r="AB18">
            <v>1</v>
          </cell>
          <cell r="AI18">
            <v>1</v>
          </cell>
        </row>
        <row r="19">
          <cell r="B19" t="str">
            <v>CINE MILLONARIO (G)</v>
          </cell>
          <cell r="C19" t="str">
            <v>GUAYAQUIL</v>
          </cell>
          <cell r="D19" t="str">
            <v>EC</v>
          </cell>
          <cell r="E19">
            <v>30</v>
          </cell>
          <cell r="F19" t="str">
            <v>17:34</v>
          </cell>
          <cell r="G19">
            <v>4</v>
          </cell>
          <cell r="H19">
            <v>17.100000000000001</v>
          </cell>
          <cell r="I19">
            <v>1</v>
          </cell>
          <cell r="P19">
            <v>1</v>
          </cell>
          <cell r="W19">
            <v>1</v>
          </cell>
          <cell r="AD19">
            <v>1</v>
          </cell>
        </row>
        <row r="20">
          <cell r="B20" t="str">
            <v>LARGOMETRAJE II (S-D)</v>
          </cell>
          <cell r="C20" t="str">
            <v>GUAYAQUIL</v>
          </cell>
          <cell r="D20" t="str">
            <v>EC</v>
          </cell>
          <cell r="E20">
            <v>30</v>
          </cell>
          <cell r="F20" t="str">
            <v>20:35</v>
          </cell>
          <cell r="G20">
            <v>4</v>
          </cell>
          <cell r="H20">
            <v>49.6</v>
          </cell>
          <cell r="O20">
            <v>1</v>
          </cell>
          <cell r="V20">
            <v>1</v>
          </cell>
          <cell r="AC20">
            <v>1</v>
          </cell>
          <cell r="AJ20">
            <v>1</v>
          </cell>
        </row>
        <row r="21">
          <cell r="B21" t="str">
            <v>REAL TV</v>
          </cell>
          <cell r="C21" t="str">
            <v>GUAYAQUIL</v>
          </cell>
          <cell r="D21" t="str">
            <v>EC</v>
          </cell>
          <cell r="E21">
            <v>30</v>
          </cell>
          <cell r="F21" t="str">
            <v>23:35</v>
          </cell>
          <cell r="G21">
            <v>4</v>
          </cell>
          <cell r="H21">
            <v>36</v>
          </cell>
          <cell r="K21">
            <v>1</v>
          </cell>
          <cell r="R21">
            <v>1</v>
          </cell>
          <cell r="Y21">
            <v>1</v>
          </cell>
          <cell r="AF21">
            <v>1</v>
          </cell>
        </row>
        <row r="22">
          <cell r="B22" t="str">
            <v>TELEMUNDO (G)</v>
          </cell>
          <cell r="C22" t="str">
            <v>GUAYAQUIL</v>
          </cell>
          <cell r="D22" t="str">
            <v>EC</v>
          </cell>
          <cell r="E22">
            <v>30</v>
          </cell>
          <cell r="F22" t="str">
            <v>00:01</v>
          </cell>
          <cell r="G22">
            <v>4</v>
          </cell>
          <cell r="H22">
            <v>13.1</v>
          </cell>
          <cell r="I22">
            <v>1</v>
          </cell>
          <cell r="P22">
            <v>1</v>
          </cell>
          <cell r="W22">
            <v>1</v>
          </cell>
          <cell r="AD22">
            <v>1</v>
          </cell>
        </row>
        <row r="23">
          <cell r="B23" t="str">
            <v>TELEVISTAZO II</v>
          </cell>
          <cell r="C23" t="str">
            <v>GUAYAQUIL</v>
          </cell>
          <cell r="D23" t="str">
            <v>EC</v>
          </cell>
          <cell r="E23">
            <v>30</v>
          </cell>
          <cell r="F23" t="str">
            <v>12:57</v>
          </cell>
          <cell r="G23">
            <v>8</v>
          </cell>
          <cell r="H23">
            <v>38.9</v>
          </cell>
          <cell r="I23">
            <v>1</v>
          </cell>
          <cell r="J23">
            <v>1</v>
          </cell>
          <cell r="P23">
            <v>1</v>
          </cell>
          <cell r="Q23">
            <v>1</v>
          </cell>
          <cell r="W23">
            <v>1</v>
          </cell>
          <cell r="X23">
            <v>1</v>
          </cell>
          <cell r="AD23">
            <v>1</v>
          </cell>
          <cell r="AE23">
            <v>1</v>
          </cell>
        </row>
        <row r="24">
          <cell r="B24" t="str">
            <v>THE SIMPSONS</v>
          </cell>
          <cell r="C24" t="str">
            <v>GUAYAQUIL</v>
          </cell>
          <cell r="D24" t="str">
            <v>EC</v>
          </cell>
          <cell r="E24">
            <v>30</v>
          </cell>
          <cell r="F24" t="str">
            <v>12:19</v>
          </cell>
          <cell r="G24">
            <v>4</v>
          </cell>
          <cell r="H24">
            <v>9.3000000000000007</v>
          </cell>
          <cell r="I24">
            <v>1</v>
          </cell>
          <cell r="P24">
            <v>1</v>
          </cell>
          <cell r="W24">
            <v>1</v>
          </cell>
          <cell r="AD24">
            <v>1</v>
          </cell>
        </row>
        <row r="25">
          <cell r="B25" t="str">
            <v>TNV. VIVA LA PEPA</v>
          </cell>
          <cell r="C25" t="str">
            <v>GUAYAQUIL</v>
          </cell>
          <cell r="D25" t="str">
            <v>EC</v>
          </cell>
          <cell r="E25">
            <v>30</v>
          </cell>
          <cell r="F25" t="str">
            <v>18:59</v>
          </cell>
          <cell r="G25">
            <v>4</v>
          </cell>
          <cell r="H25">
            <v>21.1</v>
          </cell>
          <cell r="I25">
            <v>1</v>
          </cell>
          <cell r="P25">
            <v>1</v>
          </cell>
          <cell r="W25">
            <v>1</v>
          </cell>
          <cell r="AD25">
            <v>1</v>
          </cell>
        </row>
        <row r="26">
          <cell r="B26" t="str">
            <v>*INE DIARIO (S-D)</v>
          </cell>
          <cell r="C26" t="str">
            <v>GUAYAQUIL</v>
          </cell>
          <cell r="D26" t="str">
            <v>TA</v>
          </cell>
          <cell r="E26">
            <v>30</v>
          </cell>
          <cell r="F26" t="str">
            <v>21:10</v>
          </cell>
          <cell r="G26">
            <v>4</v>
          </cell>
          <cell r="H26">
            <v>9.1999999999999993</v>
          </cell>
          <cell r="N26">
            <v>1</v>
          </cell>
          <cell r="U26">
            <v>1</v>
          </cell>
          <cell r="AB26">
            <v>1</v>
          </cell>
          <cell r="AI26">
            <v>1</v>
          </cell>
        </row>
        <row r="27">
          <cell r="B27" t="str">
            <v>CINE DIARIO</v>
          </cell>
          <cell r="C27" t="str">
            <v>GUAYAQUIL</v>
          </cell>
          <cell r="D27" t="str">
            <v>TA</v>
          </cell>
          <cell r="E27">
            <v>30</v>
          </cell>
          <cell r="F27" t="str">
            <v>21:27</v>
          </cell>
          <cell r="G27">
            <v>4</v>
          </cell>
          <cell r="H27">
            <v>18.399999999999999</v>
          </cell>
          <cell r="I27">
            <v>1</v>
          </cell>
          <cell r="P27">
            <v>1</v>
          </cell>
          <cell r="W27">
            <v>1</v>
          </cell>
          <cell r="AD27">
            <v>1</v>
          </cell>
        </row>
        <row r="28">
          <cell r="B28" t="str">
            <v>DEPORTE TOTAL II</v>
          </cell>
          <cell r="C28" t="str">
            <v>GUAYAQUIL</v>
          </cell>
          <cell r="D28" t="str">
            <v>TA</v>
          </cell>
          <cell r="E28">
            <v>30</v>
          </cell>
          <cell r="F28" t="str">
            <v>14:14</v>
          </cell>
          <cell r="G28">
            <v>8</v>
          </cell>
          <cell r="H28">
            <v>15.8</v>
          </cell>
          <cell r="I28">
            <v>1</v>
          </cell>
          <cell r="K28">
            <v>1</v>
          </cell>
          <cell r="P28">
            <v>1</v>
          </cell>
          <cell r="R28">
            <v>1</v>
          </cell>
          <cell r="W28">
            <v>1</v>
          </cell>
          <cell r="Y28">
            <v>1</v>
          </cell>
          <cell r="AD28">
            <v>1</v>
          </cell>
          <cell r="AF28">
            <v>1</v>
          </cell>
        </row>
        <row r="29">
          <cell r="B29" t="str">
            <v>DEPORTE TOTAL-EDICION ESPECIAL</v>
          </cell>
          <cell r="C29" t="str">
            <v>GUAYAQUIL</v>
          </cell>
          <cell r="D29" t="str">
            <v>TA</v>
          </cell>
          <cell r="E29">
            <v>30</v>
          </cell>
          <cell r="F29" t="str">
            <v>20:13</v>
          </cell>
          <cell r="G29">
            <v>4</v>
          </cell>
          <cell r="H29">
            <v>15.1</v>
          </cell>
          <cell r="I29">
            <v>1</v>
          </cell>
          <cell r="P29">
            <v>1</v>
          </cell>
          <cell r="W29">
            <v>1</v>
          </cell>
          <cell r="AD29">
            <v>1</v>
          </cell>
        </row>
        <row r="30">
          <cell r="B30" t="str">
            <v>NOTICIERO NACIONAL II</v>
          </cell>
          <cell r="C30" t="str">
            <v>GUAYAQUIL</v>
          </cell>
          <cell r="D30" t="str">
            <v>GA</v>
          </cell>
          <cell r="E30">
            <v>30</v>
          </cell>
          <cell r="F30" t="str">
            <v>13:06</v>
          </cell>
          <cell r="G30">
            <v>4</v>
          </cell>
          <cell r="H30">
            <v>11.1</v>
          </cell>
          <cell r="I30">
            <v>1</v>
          </cell>
          <cell r="P30">
            <v>1</v>
          </cell>
          <cell r="W30">
            <v>1</v>
          </cell>
          <cell r="AD30">
            <v>1</v>
          </cell>
        </row>
        <row r="31">
          <cell r="B31" t="str">
            <v>NOTICIERO NACIONAL III</v>
          </cell>
          <cell r="C31" t="str">
            <v>GUAYAQUIL</v>
          </cell>
          <cell r="D31" t="str">
            <v>GA</v>
          </cell>
          <cell r="E31">
            <v>30</v>
          </cell>
          <cell r="F31" t="str">
            <v>19:48</v>
          </cell>
          <cell r="G31">
            <v>4</v>
          </cell>
          <cell r="H31">
            <v>29.4</v>
          </cell>
          <cell r="J31">
            <v>1</v>
          </cell>
          <cell r="Q31">
            <v>1</v>
          </cell>
          <cell r="X31">
            <v>1</v>
          </cell>
          <cell r="AE31">
            <v>1</v>
          </cell>
        </row>
        <row r="32">
          <cell r="B32" t="str">
            <v>TNV. AMIGAS Y RIVALES</v>
          </cell>
          <cell r="C32" t="str">
            <v>GUAYAQUIL</v>
          </cell>
          <cell r="D32" t="str">
            <v>GA</v>
          </cell>
          <cell r="E32">
            <v>30</v>
          </cell>
          <cell r="F32" t="str">
            <v>14:37</v>
          </cell>
          <cell r="G32">
            <v>4</v>
          </cell>
          <cell r="H32">
            <v>38.200000000000003</v>
          </cell>
          <cell r="I32">
            <v>1</v>
          </cell>
          <cell r="P32">
            <v>1</v>
          </cell>
          <cell r="W32">
            <v>1</v>
          </cell>
          <cell r="AD32">
            <v>1</v>
          </cell>
        </row>
        <row r="33">
          <cell r="B33" t="str">
            <v>TNV. TRES MUJERES</v>
          </cell>
          <cell r="C33" t="str">
            <v>GUAYAQUIL</v>
          </cell>
          <cell r="D33" t="str">
            <v>GA</v>
          </cell>
          <cell r="E33">
            <v>30</v>
          </cell>
          <cell r="F33" t="str">
            <v>11:07</v>
          </cell>
          <cell r="G33">
            <v>4</v>
          </cell>
          <cell r="H33">
            <v>15.3</v>
          </cell>
          <cell r="I33">
            <v>1</v>
          </cell>
          <cell r="P33">
            <v>1</v>
          </cell>
          <cell r="W33">
            <v>1</v>
          </cell>
          <cell r="AD33">
            <v>1</v>
          </cell>
        </row>
        <row r="34">
          <cell r="B34" t="str">
            <v>COSAS DE CASA</v>
          </cell>
          <cell r="C34" t="str">
            <v>GUAYAQUIL</v>
          </cell>
          <cell r="D34" t="str">
            <v>TC</v>
          </cell>
          <cell r="E34">
            <v>30</v>
          </cell>
          <cell r="F34" t="str">
            <v>08:16</v>
          </cell>
          <cell r="G34">
            <v>4</v>
          </cell>
          <cell r="H34">
            <v>13.9</v>
          </cell>
          <cell r="I34">
            <v>1</v>
          </cell>
          <cell r="P34">
            <v>1</v>
          </cell>
          <cell r="W34">
            <v>1</v>
          </cell>
          <cell r="AD34">
            <v>1</v>
          </cell>
        </row>
        <row r="35">
          <cell r="B35" t="str">
            <v>EL NOTICIERO II</v>
          </cell>
          <cell r="C35" t="str">
            <v>GUAYAQUIL</v>
          </cell>
          <cell r="D35" t="str">
            <v>TC</v>
          </cell>
          <cell r="E35">
            <v>30</v>
          </cell>
          <cell r="F35" t="str">
            <v>12:33</v>
          </cell>
          <cell r="G35">
            <v>4</v>
          </cell>
          <cell r="H35">
            <v>13.7</v>
          </cell>
          <cell r="I35">
            <v>1</v>
          </cell>
          <cell r="P35">
            <v>1</v>
          </cell>
          <cell r="W35">
            <v>1</v>
          </cell>
          <cell r="AD35">
            <v>1</v>
          </cell>
        </row>
        <row r="36">
          <cell r="B36" t="str">
            <v>EL NOTICIERO III</v>
          </cell>
          <cell r="C36" t="str">
            <v>GUAYAQUIL</v>
          </cell>
          <cell r="D36" t="str">
            <v>TC</v>
          </cell>
          <cell r="E36">
            <v>30</v>
          </cell>
          <cell r="F36" t="str">
            <v>19:04</v>
          </cell>
          <cell r="G36">
            <v>8</v>
          </cell>
          <cell r="H36">
            <v>28.4</v>
          </cell>
          <cell r="I36">
            <v>1</v>
          </cell>
          <cell r="J36">
            <v>1</v>
          </cell>
          <cell r="P36">
            <v>1</v>
          </cell>
          <cell r="Q36">
            <v>1</v>
          </cell>
          <cell r="W36">
            <v>1</v>
          </cell>
          <cell r="X36">
            <v>1</v>
          </cell>
          <cell r="AD36">
            <v>1</v>
          </cell>
          <cell r="AE36">
            <v>1</v>
          </cell>
        </row>
        <row r="37">
          <cell r="B37" t="str">
            <v>TNV. AMANTES DE LUNA LLENA</v>
          </cell>
          <cell r="C37" t="str">
            <v>GUAYAQUIL</v>
          </cell>
          <cell r="D37" t="str">
            <v>TC</v>
          </cell>
          <cell r="E37">
            <v>30</v>
          </cell>
          <cell r="F37" t="str">
            <v>20:09</v>
          </cell>
          <cell r="G37">
            <v>4</v>
          </cell>
          <cell r="H37">
            <v>30.2</v>
          </cell>
          <cell r="I37">
            <v>1</v>
          </cell>
          <cell r="P37">
            <v>1</v>
          </cell>
          <cell r="W37">
            <v>1</v>
          </cell>
          <cell r="AD37">
            <v>1</v>
          </cell>
        </row>
        <row r="38">
          <cell r="B38" t="str">
            <v>TNV. PRECIOSA</v>
          </cell>
          <cell r="C38" t="str">
            <v>GUAYAQUIL</v>
          </cell>
          <cell r="D38" t="str">
            <v>TC</v>
          </cell>
          <cell r="E38">
            <v>30</v>
          </cell>
          <cell r="F38" t="str">
            <v>14:39</v>
          </cell>
          <cell r="G38">
            <v>4</v>
          </cell>
          <cell r="H38">
            <v>13.6</v>
          </cell>
          <cell r="I38">
            <v>1</v>
          </cell>
          <cell r="P38">
            <v>1</v>
          </cell>
          <cell r="W38">
            <v>1</v>
          </cell>
          <cell r="AD38">
            <v>1</v>
          </cell>
        </row>
        <row r="39">
          <cell r="B39" t="str">
            <v>VIDEOS MAS SORPRENDENTES</v>
          </cell>
          <cell r="C39" t="str">
            <v>GUAYAQUIL</v>
          </cell>
          <cell r="D39" t="str">
            <v>TC</v>
          </cell>
          <cell r="E39">
            <v>30</v>
          </cell>
          <cell r="F39" t="str">
            <v>21:14</v>
          </cell>
          <cell r="G39">
            <v>4</v>
          </cell>
          <cell r="H39">
            <v>36.9</v>
          </cell>
          <cell r="M39">
            <v>1</v>
          </cell>
          <cell r="T39">
            <v>1</v>
          </cell>
          <cell r="AA39">
            <v>1</v>
          </cell>
          <cell r="AH39">
            <v>1</v>
          </cell>
        </row>
        <row r="40">
          <cell r="B40" t="str">
            <v>VIVOS PERO NO REVUELTOS (D)</v>
          </cell>
          <cell r="C40" t="str">
            <v>GUAYAQUIL</v>
          </cell>
          <cell r="D40" t="str">
            <v>TC</v>
          </cell>
          <cell r="E40">
            <v>30</v>
          </cell>
          <cell r="F40" t="str">
            <v>20:34</v>
          </cell>
          <cell r="G40">
            <v>4</v>
          </cell>
          <cell r="H40">
            <v>40.1</v>
          </cell>
          <cell r="O40">
            <v>1</v>
          </cell>
          <cell r="V40">
            <v>1</v>
          </cell>
          <cell r="AC40">
            <v>1</v>
          </cell>
          <cell r="AJ40">
            <v>1</v>
          </cell>
        </row>
        <row r="41">
          <cell r="B41" t="str">
            <v>COPA II</v>
          </cell>
          <cell r="C41" t="str">
            <v>GUAYAQUIL</v>
          </cell>
          <cell r="D41" t="str">
            <v>TS</v>
          </cell>
          <cell r="E41">
            <v>30</v>
          </cell>
          <cell r="F41" t="str">
            <v>23:18</v>
          </cell>
          <cell r="G41">
            <v>8</v>
          </cell>
          <cell r="H41">
            <v>40.1</v>
          </cell>
          <cell r="I41">
            <v>1</v>
          </cell>
          <cell r="K41">
            <v>1</v>
          </cell>
          <cell r="P41">
            <v>1</v>
          </cell>
          <cell r="R41">
            <v>1</v>
          </cell>
          <cell r="W41">
            <v>1</v>
          </cell>
          <cell r="Y41">
            <v>1</v>
          </cell>
          <cell r="AD41">
            <v>1</v>
          </cell>
          <cell r="AF41">
            <v>1</v>
          </cell>
        </row>
        <row r="60">
          <cell r="B60" t="str">
            <v>Programa</v>
          </cell>
          <cell r="C60" t="str">
            <v>Ciudad</v>
          </cell>
          <cell r="D60" t="str">
            <v>Can</v>
          </cell>
          <cell r="E60" t="str">
            <v>Dur</v>
          </cell>
          <cell r="F60" t="str">
            <v>Hora</v>
          </cell>
          <cell r="G60" t="str">
            <v>Spots</v>
          </cell>
          <cell r="H60" t="str">
            <v>TGRPs</v>
          </cell>
          <cell r="I60" t="str">
            <v>Lu_3</v>
          </cell>
          <cell r="J60" t="str">
            <v>Ma_4</v>
          </cell>
          <cell r="K60" t="str">
            <v>Mi_5</v>
          </cell>
          <cell r="L60" t="str">
            <v>Ju_6</v>
          </cell>
          <cell r="M60" t="str">
            <v>Vi_7</v>
          </cell>
          <cell r="N60" t="str">
            <v>Sa_8</v>
          </cell>
          <cell r="O60" t="str">
            <v>Do_9</v>
          </cell>
          <cell r="P60" t="str">
            <v>Lu_10</v>
          </cell>
          <cell r="Q60" t="str">
            <v>Ma_11</v>
          </cell>
          <cell r="R60" t="str">
            <v>Mi_12</v>
          </cell>
          <cell r="S60" t="str">
            <v>Ju_13</v>
          </cell>
          <cell r="T60" t="str">
            <v>Vi_14</v>
          </cell>
          <cell r="U60" t="str">
            <v>Sa_15</v>
          </cell>
          <cell r="V60" t="str">
            <v>Do_16</v>
          </cell>
          <cell r="W60" t="str">
            <v>Lu_17</v>
          </cell>
          <cell r="X60" t="str">
            <v>Ma_18</v>
          </cell>
          <cell r="Y60" t="str">
            <v>Mi_19</v>
          </cell>
          <cell r="Z60" t="str">
            <v>Ju_20</v>
          </cell>
          <cell r="AA60" t="str">
            <v>Vi_21</v>
          </cell>
          <cell r="AB60" t="str">
            <v>Sa_22</v>
          </cell>
          <cell r="AC60" t="str">
            <v>Do_23</v>
          </cell>
          <cell r="AD60" t="str">
            <v>Lu_24</v>
          </cell>
          <cell r="AE60" t="str">
            <v>Ma_25</v>
          </cell>
          <cell r="AF60" t="str">
            <v>Mi_26</v>
          </cell>
          <cell r="AG60" t="str">
            <v>Ju_27</v>
          </cell>
          <cell r="AH60" t="str">
            <v>Vi_28</v>
          </cell>
          <cell r="AI60" t="str">
            <v>Sa_29</v>
          </cell>
          <cell r="AJ60" t="str">
            <v>Do_30</v>
          </cell>
        </row>
        <row r="61">
          <cell r="B61" t="str">
            <v>*ABRINA</v>
          </cell>
          <cell r="C61" t="str">
            <v>QUITO</v>
          </cell>
          <cell r="D61" t="str">
            <v>EC</v>
          </cell>
          <cell r="E61">
            <v>30</v>
          </cell>
          <cell r="F61" t="str">
            <v>18:39</v>
          </cell>
          <cell r="G61">
            <v>3</v>
          </cell>
          <cell r="H61">
            <v>18.8</v>
          </cell>
          <cell r="S61">
            <v>1</v>
          </cell>
          <cell r="Z61">
            <v>1</v>
          </cell>
          <cell r="AG61">
            <v>1</v>
          </cell>
        </row>
        <row r="62">
          <cell r="B62" t="str">
            <v>*NV. LAZOS DE FAMILIA</v>
          </cell>
          <cell r="C62" t="str">
            <v>QUITO</v>
          </cell>
          <cell r="D62" t="str">
            <v>EC</v>
          </cell>
          <cell r="E62">
            <v>30</v>
          </cell>
          <cell r="F62" t="str">
            <v>20:57</v>
          </cell>
          <cell r="G62">
            <v>4</v>
          </cell>
          <cell r="H62">
            <v>43</v>
          </cell>
          <cell r="M62">
            <v>1</v>
          </cell>
          <cell r="T62">
            <v>1</v>
          </cell>
          <cell r="AA62">
            <v>1</v>
          </cell>
          <cell r="AH62">
            <v>1</v>
          </cell>
        </row>
        <row r="63">
          <cell r="B63" t="str">
            <v>CONTACTO DIRECTO LOCAL (Q)</v>
          </cell>
          <cell r="C63" t="str">
            <v>QUITO</v>
          </cell>
          <cell r="D63" t="str">
            <v>EC</v>
          </cell>
          <cell r="E63">
            <v>30</v>
          </cell>
          <cell r="F63" t="str">
            <v>07:37</v>
          </cell>
          <cell r="G63">
            <v>8</v>
          </cell>
          <cell r="H63">
            <v>25.7</v>
          </cell>
          <cell r="I63">
            <v>1</v>
          </cell>
          <cell r="J63">
            <v>1</v>
          </cell>
          <cell r="P63">
            <v>1</v>
          </cell>
          <cell r="Q63">
            <v>1</v>
          </cell>
          <cell r="W63">
            <v>1</v>
          </cell>
          <cell r="X63">
            <v>1</v>
          </cell>
          <cell r="AD63">
            <v>1</v>
          </cell>
          <cell r="AE63">
            <v>1</v>
          </cell>
        </row>
        <row r="64">
          <cell r="B64" t="str">
            <v>DANIEL EL TRAVIESO (S-D)</v>
          </cell>
          <cell r="C64" t="str">
            <v>QUITO</v>
          </cell>
          <cell r="D64" t="str">
            <v>EC</v>
          </cell>
          <cell r="E64">
            <v>30</v>
          </cell>
          <cell r="F64" t="str">
            <v>08:46</v>
          </cell>
          <cell r="G64">
            <v>4</v>
          </cell>
          <cell r="H64">
            <v>24.3</v>
          </cell>
          <cell r="O64">
            <v>1</v>
          </cell>
          <cell r="V64">
            <v>1</v>
          </cell>
          <cell r="AC64">
            <v>1</v>
          </cell>
          <cell r="AJ64">
            <v>1</v>
          </cell>
        </row>
        <row r="65">
          <cell r="B65" t="str">
            <v>LARGOMETRAJE II (S-D)</v>
          </cell>
          <cell r="C65" t="str">
            <v>QUITO</v>
          </cell>
          <cell r="D65" t="str">
            <v>EC</v>
          </cell>
          <cell r="E65">
            <v>30</v>
          </cell>
          <cell r="F65" t="str">
            <v>21:09</v>
          </cell>
          <cell r="G65">
            <v>4</v>
          </cell>
          <cell r="H65">
            <v>74</v>
          </cell>
          <cell r="O65">
            <v>1</v>
          </cell>
          <cell r="V65">
            <v>1</v>
          </cell>
          <cell r="AC65">
            <v>1</v>
          </cell>
          <cell r="AJ65">
            <v>1</v>
          </cell>
        </row>
        <row r="66">
          <cell r="B66" t="str">
            <v>SABRINA</v>
          </cell>
          <cell r="C66" t="str">
            <v>QUITO</v>
          </cell>
          <cell r="D66" t="str">
            <v>EC</v>
          </cell>
          <cell r="E66">
            <v>30</v>
          </cell>
          <cell r="F66" t="str">
            <v>19:01</v>
          </cell>
          <cell r="G66">
            <v>1</v>
          </cell>
          <cell r="H66">
            <v>6.4</v>
          </cell>
          <cell r="L66">
            <v>1</v>
          </cell>
        </row>
        <row r="67">
          <cell r="B67" t="str">
            <v>TELEVISTAZO II</v>
          </cell>
          <cell r="C67" t="str">
            <v>QUITO</v>
          </cell>
          <cell r="D67" t="str">
            <v>EC</v>
          </cell>
          <cell r="E67">
            <v>30</v>
          </cell>
          <cell r="F67" t="str">
            <v>12:57</v>
          </cell>
          <cell r="G67">
            <v>8</v>
          </cell>
          <cell r="H67">
            <v>24.3</v>
          </cell>
          <cell r="I67">
            <v>1</v>
          </cell>
          <cell r="J67">
            <v>1</v>
          </cell>
          <cell r="P67">
            <v>1</v>
          </cell>
          <cell r="Q67">
            <v>1</v>
          </cell>
          <cell r="W67">
            <v>1</v>
          </cell>
          <cell r="X67">
            <v>1</v>
          </cell>
          <cell r="AD67">
            <v>1</v>
          </cell>
          <cell r="AE67">
            <v>1</v>
          </cell>
        </row>
        <row r="68">
          <cell r="B68" t="str">
            <v>THE SIMPSONS</v>
          </cell>
          <cell r="C68" t="str">
            <v>QUITO</v>
          </cell>
          <cell r="D68" t="str">
            <v>EC</v>
          </cell>
          <cell r="E68">
            <v>30</v>
          </cell>
          <cell r="F68" t="str">
            <v>12:19</v>
          </cell>
          <cell r="G68">
            <v>4</v>
          </cell>
          <cell r="H68">
            <v>11.3</v>
          </cell>
          <cell r="I68">
            <v>1</v>
          </cell>
          <cell r="P68">
            <v>1</v>
          </cell>
          <cell r="W68">
            <v>1</v>
          </cell>
          <cell r="AD68">
            <v>1</v>
          </cell>
        </row>
        <row r="69">
          <cell r="B69" t="str">
            <v>THE SIMPSONS (S-D)</v>
          </cell>
          <cell r="C69" t="str">
            <v>QUITO</v>
          </cell>
          <cell r="D69" t="str">
            <v>EC</v>
          </cell>
          <cell r="E69">
            <v>30</v>
          </cell>
          <cell r="F69" t="str">
            <v>17:55</v>
          </cell>
          <cell r="G69">
            <v>4</v>
          </cell>
          <cell r="H69">
            <v>27.9</v>
          </cell>
          <cell r="O69">
            <v>1</v>
          </cell>
          <cell r="V69">
            <v>1</v>
          </cell>
          <cell r="AC69">
            <v>1</v>
          </cell>
          <cell r="AJ69">
            <v>1</v>
          </cell>
        </row>
        <row r="70">
          <cell r="B70" t="str">
            <v>TNV. ANDANDO EN LAS NUBES</v>
          </cell>
          <cell r="C70" t="str">
            <v>QUITO</v>
          </cell>
          <cell r="D70" t="str">
            <v>EC</v>
          </cell>
          <cell r="E70">
            <v>30</v>
          </cell>
          <cell r="F70" t="str">
            <v>13:42</v>
          </cell>
          <cell r="G70">
            <v>4</v>
          </cell>
          <cell r="H70">
            <v>18.8</v>
          </cell>
          <cell r="J70">
            <v>1</v>
          </cell>
          <cell r="Q70">
            <v>1</v>
          </cell>
          <cell r="X70">
            <v>1</v>
          </cell>
          <cell r="AE70">
            <v>1</v>
          </cell>
        </row>
        <row r="71">
          <cell r="B71" t="str">
            <v>TNV. BABY SISTER</v>
          </cell>
          <cell r="C71" t="str">
            <v>QUITO</v>
          </cell>
          <cell r="D71" t="str">
            <v>EC</v>
          </cell>
          <cell r="E71">
            <v>30</v>
          </cell>
          <cell r="F71" t="str">
            <v>19:16</v>
          </cell>
          <cell r="G71">
            <v>4</v>
          </cell>
          <cell r="H71">
            <v>24.6</v>
          </cell>
          <cell r="I71">
            <v>1</v>
          </cell>
          <cell r="P71">
            <v>1</v>
          </cell>
          <cell r="W71">
            <v>1</v>
          </cell>
          <cell r="AD71">
            <v>1</v>
          </cell>
        </row>
        <row r="72">
          <cell r="B72" t="str">
            <v>TNV. YO AMO A PAQUITA GALLEGOS</v>
          </cell>
          <cell r="C72" t="str">
            <v>QUITO</v>
          </cell>
          <cell r="D72" t="str">
            <v>EC</v>
          </cell>
          <cell r="E72">
            <v>30</v>
          </cell>
          <cell r="F72" t="str">
            <v>14:41</v>
          </cell>
          <cell r="G72">
            <v>4</v>
          </cell>
          <cell r="H72">
            <v>20</v>
          </cell>
          <cell r="I72">
            <v>1</v>
          </cell>
          <cell r="P72">
            <v>1</v>
          </cell>
          <cell r="W72">
            <v>1</v>
          </cell>
          <cell r="AD72">
            <v>1</v>
          </cell>
        </row>
        <row r="73">
          <cell r="B73" t="str">
            <v>*INE DIARIO (S-D)</v>
          </cell>
          <cell r="C73" t="str">
            <v>QUITO</v>
          </cell>
          <cell r="D73" t="str">
            <v>TA</v>
          </cell>
          <cell r="E73">
            <v>30</v>
          </cell>
          <cell r="F73" t="str">
            <v>21:10</v>
          </cell>
          <cell r="G73">
            <v>4</v>
          </cell>
          <cell r="H73">
            <v>16</v>
          </cell>
          <cell r="N73">
            <v>1</v>
          </cell>
          <cell r="U73">
            <v>1</v>
          </cell>
          <cell r="AB73">
            <v>1</v>
          </cell>
          <cell r="AI73">
            <v>1</v>
          </cell>
        </row>
        <row r="74">
          <cell r="B74" t="str">
            <v>CINE DIARIO</v>
          </cell>
          <cell r="C74" t="str">
            <v>QUITO</v>
          </cell>
          <cell r="D74" t="str">
            <v>TA</v>
          </cell>
          <cell r="E74">
            <v>30</v>
          </cell>
          <cell r="F74" t="str">
            <v>21:27</v>
          </cell>
          <cell r="G74">
            <v>4</v>
          </cell>
          <cell r="H74">
            <v>9.5</v>
          </cell>
          <cell r="I74">
            <v>1</v>
          </cell>
          <cell r="P74">
            <v>1</v>
          </cell>
          <cell r="W74">
            <v>1</v>
          </cell>
          <cell r="AD74">
            <v>1</v>
          </cell>
        </row>
        <row r="75">
          <cell r="B75" t="str">
            <v>DEPORTE TOTAL II</v>
          </cell>
          <cell r="C75" t="str">
            <v>QUITO</v>
          </cell>
          <cell r="D75" t="str">
            <v>TA</v>
          </cell>
          <cell r="E75">
            <v>30</v>
          </cell>
          <cell r="F75" t="str">
            <v>14:14</v>
          </cell>
          <cell r="G75">
            <v>8</v>
          </cell>
          <cell r="H75">
            <v>11.8</v>
          </cell>
          <cell r="I75">
            <v>1</v>
          </cell>
          <cell r="K75">
            <v>1</v>
          </cell>
          <cell r="P75">
            <v>1</v>
          </cell>
          <cell r="R75">
            <v>1</v>
          </cell>
          <cell r="W75">
            <v>1</v>
          </cell>
          <cell r="Y75">
            <v>1</v>
          </cell>
          <cell r="AD75">
            <v>1</v>
          </cell>
          <cell r="AF75">
            <v>1</v>
          </cell>
        </row>
        <row r="76">
          <cell r="B76" t="str">
            <v>DEPORTE TOTAL-EDICION ESPECIAL</v>
          </cell>
          <cell r="C76" t="str">
            <v>QUITO</v>
          </cell>
          <cell r="D76" t="str">
            <v>TA</v>
          </cell>
          <cell r="E76">
            <v>30</v>
          </cell>
          <cell r="F76" t="str">
            <v>20:13</v>
          </cell>
          <cell r="G76">
            <v>4</v>
          </cell>
          <cell r="H76">
            <v>15.7</v>
          </cell>
          <cell r="I76">
            <v>1</v>
          </cell>
          <cell r="P76">
            <v>1</v>
          </cell>
          <cell r="W76">
            <v>1</v>
          </cell>
          <cell r="AD76">
            <v>1</v>
          </cell>
        </row>
        <row r="77">
          <cell r="B77" t="str">
            <v>NOTICIERO NACIONAL II</v>
          </cell>
          <cell r="C77" t="str">
            <v>QUITO</v>
          </cell>
          <cell r="D77" t="str">
            <v>GA</v>
          </cell>
          <cell r="E77">
            <v>30</v>
          </cell>
          <cell r="F77" t="str">
            <v>13:06</v>
          </cell>
          <cell r="G77">
            <v>4</v>
          </cell>
          <cell r="H77">
            <v>5.6</v>
          </cell>
          <cell r="I77">
            <v>1</v>
          </cell>
          <cell r="P77">
            <v>1</v>
          </cell>
          <cell r="W77">
            <v>1</v>
          </cell>
          <cell r="AD77">
            <v>1</v>
          </cell>
        </row>
        <row r="78">
          <cell r="B78" t="str">
            <v>NOTICIERO NACIONAL III</v>
          </cell>
          <cell r="C78" t="str">
            <v>QUITO</v>
          </cell>
          <cell r="D78" t="str">
            <v>GA</v>
          </cell>
          <cell r="E78">
            <v>30</v>
          </cell>
          <cell r="F78" t="str">
            <v>19:48</v>
          </cell>
          <cell r="G78">
            <v>4</v>
          </cell>
          <cell r="H78">
            <v>15</v>
          </cell>
          <cell r="J78">
            <v>1</v>
          </cell>
          <cell r="Q78">
            <v>1</v>
          </cell>
          <cell r="X78">
            <v>1</v>
          </cell>
          <cell r="AE78">
            <v>1</v>
          </cell>
        </row>
        <row r="79">
          <cell r="B79" t="str">
            <v>TNV. AMIGAS Y RIVALES</v>
          </cell>
          <cell r="C79" t="str">
            <v>QUITO</v>
          </cell>
          <cell r="D79" t="str">
            <v>GA</v>
          </cell>
          <cell r="E79">
            <v>30</v>
          </cell>
          <cell r="F79" t="str">
            <v>14:37</v>
          </cell>
          <cell r="G79">
            <v>4</v>
          </cell>
          <cell r="H79">
            <v>15.1</v>
          </cell>
          <cell r="I79">
            <v>1</v>
          </cell>
          <cell r="P79">
            <v>1</v>
          </cell>
          <cell r="W79">
            <v>1</v>
          </cell>
          <cell r="AD79">
            <v>1</v>
          </cell>
        </row>
        <row r="80">
          <cell r="B80" t="str">
            <v>TNV. TRES MUJERES</v>
          </cell>
          <cell r="C80" t="str">
            <v>QUITO</v>
          </cell>
          <cell r="D80" t="str">
            <v>GA</v>
          </cell>
          <cell r="E80">
            <v>30</v>
          </cell>
          <cell r="F80" t="str">
            <v>11:07</v>
          </cell>
          <cell r="G80">
            <v>4</v>
          </cell>
          <cell r="H80">
            <v>4.5</v>
          </cell>
          <cell r="I80">
            <v>1</v>
          </cell>
          <cell r="P80">
            <v>1</v>
          </cell>
          <cell r="W80">
            <v>1</v>
          </cell>
          <cell r="AD80">
            <v>1</v>
          </cell>
        </row>
        <row r="81">
          <cell r="B81" t="str">
            <v>COSAS DE CASA</v>
          </cell>
          <cell r="C81" t="str">
            <v>QUITO</v>
          </cell>
          <cell r="D81" t="str">
            <v>TC</v>
          </cell>
          <cell r="E81">
            <v>30</v>
          </cell>
          <cell r="F81" t="str">
            <v>08:16</v>
          </cell>
          <cell r="G81">
            <v>4</v>
          </cell>
          <cell r="H81">
            <v>2.1</v>
          </cell>
          <cell r="I81">
            <v>1</v>
          </cell>
          <cell r="P81">
            <v>1</v>
          </cell>
          <cell r="W81">
            <v>1</v>
          </cell>
          <cell r="AD81">
            <v>1</v>
          </cell>
        </row>
        <row r="82">
          <cell r="B82" t="str">
            <v>EL NOTICIERO II</v>
          </cell>
          <cell r="C82" t="str">
            <v>QUITO</v>
          </cell>
          <cell r="D82" t="str">
            <v>TC</v>
          </cell>
          <cell r="E82">
            <v>30</v>
          </cell>
          <cell r="F82" t="str">
            <v>12:33</v>
          </cell>
          <cell r="G82">
            <v>4</v>
          </cell>
          <cell r="H82">
            <v>2</v>
          </cell>
          <cell r="I82">
            <v>1</v>
          </cell>
          <cell r="P82">
            <v>1</v>
          </cell>
          <cell r="W82">
            <v>1</v>
          </cell>
          <cell r="AD82">
            <v>1</v>
          </cell>
        </row>
        <row r="83">
          <cell r="B83" t="str">
            <v>EL NOTICIERO III</v>
          </cell>
          <cell r="C83" t="str">
            <v>QUITO</v>
          </cell>
          <cell r="D83" t="str">
            <v>TC</v>
          </cell>
          <cell r="E83">
            <v>30</v>
          </cell>
          <cell r="F83" t="str">
            <v>19:04</v>
          </cell>
          <cell r="G83">
            <v>8</v>
          </cell>
          <cell r="H83">
            <v>21.9</v>
          </cell>
          <cell r="I83">
            <v>1</v>
          </cell>
          <cell r="J83">
            <v>1</v>
          </cell>
          <cell r="P83">
            <v>1</v>
          </cell>
          <cell r="Q83">
            <v>1</v>
          </cell>
          <cell r="W83">
            <v>1</v>
          </cell>
          <cell r="X83">
            <v>1</v>
          </cell>
          <cell r="AD83">
            <v>1</v>
          </cell>
          <cell r="AE83">
            <v>1</v>
          </cell>
        </row>
        <row r="84">
          <cell r="B84" t="str">
            <v>TNV. AMANTES DE LUNA LLENA</v>
          </cell>
          <cell r="C84" t="str">
            <v>QUITO</v>
          </cell>
          <cell r="D84" t="str">
            <v>TC</v>
          </cell>
          <cell r="E84">
            <v>30</v>
          </cell>
          <cell r="F84" t="str">
            <v>20:09</v>
          </cell>
          <cell r="G84">
            <v>4</v>
          </cell>
          <cell r="H84">
            <v>8.4</v>
          </cell>
          <cell r="I84">
            <v>1</v>
          </cell>
          <cell r="P84">
            <v>1</v>
          </cell>
          <cell r="W84">
            <v>1</v>
          </cell>
          <cell r="AD84">
            <v>1</v>
          </cell>
        </row>
        <row r="85">
          <cell r="B85" t="str">
            <v>TNV. PRECIOSA</v>
          </cell>
          <cell r="C85" t="str">
            <v>QUITO</v>
          </cell>
          <cell r="D85" t="str">
            <v>TC</v>
          </cell>
          <cell r="E85">
            <v>30</v>
          </cell>
          <cell r="F85" t="str">
            <v>14:39</v>
          </cell>
          <cell r="G85">
            <v>4</v>
          </cell>
          <cell r="H85">
            <v>5.9</v>
          </cell>
          <cell r="I85">
            <v>1</v>
          </cell>
          <cell r="P85">
            <v>1</v>
          </cell>
          <cell r="W85">
            <v>1</v>
          </cell>
          <cell r="AD85">
            <v>1</v>
          </cell>
        </row>
        <row r="86">
          <cell r="B86" t="str">
            <v>VIDEOS MAS SORPRENDENTES</v>
          </cell>
          <cell r="C86" t="str">
            <v>QUITO</v>
          </cell>
          <cell r="D86" t="str">
            <v>TC</v>
          </cell>
          <cell r="E86">
            <v>30</v>
          </cell>
          <cell r="F86" t="str">
            <v>21:14</v>
          </cell>
          <cell r="G86">
            <v>4</v>
          </cell>
          <cell r="H86">
            <v>13.6</v>
          </cell>
          <cell r="M86">
            <v>1</v>
          </cell>
          <cell r="T86">
            <v>1</v>
          </cell>
          <cell r="AA86">
            <v>1</v>
          </cell>
          <cell r="AH86">
            <v>1</v>
          </cell>
        </row>
        <row r="87">
          <cell r="B87" t="str">
            <v>VIVOS PERO NO REVUELTOS (D)</v>
          </cell>
          <cell r="C87" t="str">
            <v>QUITO</v>
          </cell>
          <cell r="D87" t="str">
            <v>TC</v>
          </cell>
          <cell r="E87">
            <v>30</v>
          </cell>
          <cell r="F87" t="str">
            <v>20:34</v>
          </cell>
          <cell r="G87">
            <v>4</v>
          </cell>
          <cell r="H87">
            <v>35.1</v>
          </cell>
          <cell r="O87">
            <v>1</v>
          </cell>
          <cell r="V87">
            <v>1</v>
          </cell>
          <cell r="AC87">
            <v>1</v>
          </cell>
          <cell r="AJ87">
            <v>1</v>
          </cell>
        </row>
        <row r="88">
          <cell r="B88" t="str">
            <v>LA NOTICIA I</v>
          </cell>
          <cell r="C88" t="str">
            <v>QUITO</v>
          </cell>
          <cell r="D88" t="str">
            <v>TS</v>
          </cell>
          <cell r="E88">
            <v>30</v>
          </cell>
          <cell r="F88" t="str">
            <v>07:07</v>
          </cell>
          <cell r="G88">
            <v>4</v>
          </cell>
          <cell r="H88">
            <v>9.1</v>
          </cell>
          <cell r="I88">
            <v>1</v>
          </cell>
          <cell r="P88">
            <v>1</v>
          </cell>
          <cell r="W88">
            <v>1</v>
          </cell>
          <cell r="AD88">
            <v>1</v>
          </cell>
        </row>
        <row r="89">
          <cell r="B89" t="str">
            <v>LOS MAGNIFICOS (Q)</v>
          </cell>
          <cell r="C89" t="str">
            <v>QUITO</v>
          </cell>
          <cell r="D89" t="str">
            <v>TS</v>
          </cell>
          <cell r="E89">
            <v>30</v>
          </cell>
          <cell r="F89" t="str">
            <v>20:32</v>
          </cell>
          <cell r="G89">
            <v>4</v>
          </cell>
          <cell r="H89">
            <v>16.899999999999999</v>
          </cell>
          <cell r="I89">
            <v>1</v>
          </cell>
          <cell r="P89">
            <v>1</v>
          </cell>
          <cell r="W89">
            <v>1</v>
          </cell>
          <cell r="AD89">
            <v>1</v>
          </cell>
        </row>
        <row r="90">
          <cell r="B90" t="str">
            <v>MONICA</v>
          </cell>
          <cell r="C90" t="str">
            <v>QUITO</v>
          </cell>
          <cell r="D90" t="str">
            <v>TS</v>
          </cell>
          <cell r="E90">
            <v>30</v>
          </cell>
          <cell r="F90" t="str">
            <v>16:34</v>
          </cell>
          <cell r="G90">
            <v>4</v>
          </cell>
          <cell r="H90">
            <v>10.8</v>
          </cell>
          <cell r="I90">
            <v>1</v>
          </cell>
          <cell r="P90">
            <v>1</v>
          </cell>
          <cell r="W90">
            <v>1</v>
          </cell>
          <cell r="AD90">
            <v>1</v>
          </cell>
        </row>
        <row r="91">
          <cell r="B91" t="str">
            <v>TNV. POBRE DIABLA (Q)</v>
          </cell>
          <cell r="C91" t="str">
            <v>QUITO</v>
          </cell>
          <cell r="D91" t="str">
            <v>TS</v>
          </cell>
          <cell r="E91">
            <v>30</v>
          </cell>
          <cell r="F91" t="str">
            <v>16:03</v>
          </cell>
          <cell r="G91">
            <v>4</v>
          </cell>
          <cell r="H91">
            <v>7.8</v>
          </cell>
          <cell r="I91">
            <v>1</v>
          </cell>
          <cell r="P91">
            <v>1</v>
          </cell>
          <cell r="W91">
            <v>1</v>
          </cell>
          <cell r="AD91">
            <v>1</v>
          </cell>
        </row>
      </sheetData>
      <sheetData sheetId="9"/>
      <sheetData sheetId="10">
        <row r="16">
          <cell r="B16" t="str">
            <v>Programa</v>
          </cell>
        </row>
      </sheetData>
      <sheetData sheetId="11" refreshError="1">
        <row r="16">
          <cell r="B16" t="str">
            <v>Programa</v>
          </cell>
          <cell r="C16" t="str">
            <v>Ciudad</v>
          </cell>
          <cell r="D16" t="str">
            <v>Can</v>
          </cell>
          <cell r="E16" t="str">
            <v>Dur</v>
          </cell>
          <cell r="F16" t="str">
            <v>Hora</v>
          </cell>
          <cell r="G16" t="str">
            <v>Spots</v>
          </cell>
          <cell r="H16" t="str">
            <v>TGRPs</v>
          </cell>
          <cell r="I16" t="str">
            <v>Lu_3</v>
          </cell>
          <cell r="J16" t="str">
            <v>Ma_4</v>
          </cell>
          <cell r="K16" t="str">
            <v>Mi_5</v>
          </cell>
          <cell r="L16" t="str">
            <v>Ju_6</v>
          </cell>
          <cell r="M16" t="str">
            <v>Vi_7</v>
          </cell>
          <cell r="N16" t="str">
            <v>Sa_8</v>
          </cell>
          <cell r="O16" t="str">
            <v>Do_9</v>
          </cell>
          <cell r="P16" t="str">
            <v>Lu_10</v>
          </cell>
          <cell r="Q16" t="str">
            <v>Ma_11</v>
          </cell>
          <cell r="R16" t="str">
            <v>Mi_12</v>
          </cell>
          <cell r="S16" t="str">
            <v>Ju_13</v>
          </cell>
          <cell r="T16" t="str">
            <v>Vi_14</v>
          </cell>
          <cell r="U16" t="str">
            <v>Sa_15</v>
          </cell>
          <cell r="V16" t="str">
            <v>Do_16</v>
          </cell>
          <cell r="W16" t="str">
            <v>Lu_17</v>
          </cell>
          <cell r="X16" t="str">
            <v>Ma_18</v>
          </cell>
          <cell r="Y16" t="str">
            <v>Mi_19</v>
          </cell>
          <cell r="Z16" t="str">
            <v>Ju_20</v>
          </cell>
          <cell r="AA16" t="str">
            <v>Vi_21</v>
          </cell>
          <cell r="AB16" t="str">
            <v>Sa_22</v>
          </cell>
          <cell r="AC16" t="str">
            <v>Do_23</v>
          </cell>
        </row>
        <row r="17">
          <cell r="B17" t="str">
            <v>CINE CLUB (S-D)</v>
          </cell>
          <cell r="C17" t="str">
            <v>GUAYAQUIL</v>
          </cell>
          <cell r="D17" t="str">
            <v>EC</v>
          </cell>
          <cell r="E17">
            <v>30</v>
          </cell>
          <cell r="F17" t="str">
            <v>00:13</v>
          </cell>
          <cell r="G17">
            <v>3</v>
          </cell>
          <cell r="H17">
            <v>16.100000000000001</v>
          </cell>
          <cell r="N17">
            <v>1</v>
          </cell>
          <cell r="U17">
            <v>1</v>
          </cell>
          <cell r="AB17">
            <v>1</v>
          </cell>
        </row>
        <row r="18">
          <cell r="B18" t="str">
            <v>CINE MILLONARIO (G)</v>
          </cell>
          <cell r="C18" t="str">
            <v>GUAYAQUIL</v>
          </cell>
          <cell r="D18" t="str">
            <v>EC</v>
          </cell>
          <cell r="E18">
            <v>30</v>
          </cell>
          <cell r="F18" t="str">
            <v>17:34</v>
          </cell>
          <cell r="G18">
            <v>3</v>
          </cell>
          <cell r="H18">
            <v>13.1</v>
          </cell>
          <cell r="I18">
            <v>1</v>
          </cell>
          <cell r="P18">
            <v>1</v>
          </cell>
          <cell r="W18">
            <v>1</v>
          </cell>
        </row>
        <row r="19">
          <cell r="B19" t="str">
            <v>LARGOMETRAJE II (S-D)</v>
          </cell>
          <cell r="C19" t="str">
            <v>GUAYAQUIL</v>
          </cell>
          <cell r="D19" t="str">
            <v>EC</v>
          </cell>
          <cell r="E19">
            <v>30</v>
          </cell>
          <cell r="F19" t="str">
            <v>20:35</v>
          </cell>
          <cell r="G19">
            <v>3</v>
          </cell>
          <cell r="H19">
            <v>33.299999999999997</v>
          </cell>
          <cell r="O19">
            <v>1</v>
          </cell>
          <cell r="V19">
            <v>1</v>
          </cell>
          <cell r="AC19">
            <v>1</v>
          </cell>
        </row>
        <row r="20">
          <cell r="B20" t="str">
            <v>REAL TV</v>
          </cell>
          <cell r="C20" t="str">
            <v>GUAYAQUIL</v>
          </cell>
          <cell r="D20" t="str">
            <v>EC</v>
          </cell>
          <cell r="E20">
            <v>30</v>
          </cell>
          <cell r="F20" t="str">
            <v>23:35</v>
          </cell>
          <cell r="G20">
            <v>3</v>
          </cell>
          <cell r="H20">
            <v>33.4</v>
          </cell>
          <cell r="K20">
            <v>1</v>
          </cell>
          <cell r="R20">
            <v>1</v>
          </cell>
          <cell r="Y20">
            <v>1</v>
          </cell>
        </row>
        <row r="21">
          <cell r="B21" t="str">
            <v>TELEMUNDO (G)</v>
          </cell>
          <cell r="C21" t="str">
            <v>GUAYAQUIL</v>
          </cell>
          <cell r="D21" t="str">
            <v>EC</v>
          </cell>
          <cell r="E21">
            <v>30</v>
          </cell>
          <cell r="F21" t="str">
            <v>00:01</v>
          </cell>
          <cell r="G21">
            <v>3</v>
          </cell>
          <cell r="H21">
            <v>11.3</v>
          </cell>
          <cell r="I21">
            <v>1</v>
          </cell>
          <cell r="P21">
            <v>1</v>
          </cell>
          <cell r="W21">
            <v>1</v>
          </cell>
        </row>
        <row r="22">
          <cell r="B22" t="str">
            <v>TELEVISTAZO II</v>
          </cell>
          <cell r="C22" t="str">
            <v>GUAYAQUIL</v>
          </cell>
          <cell r="D22" t="str">
            <v>EC</v>
          </cell>
          <cell r="E22">
            <v>30</v>
          </cell>
          <cell r="F22" t="str">
            <v>13:01</v>
          </cell>
          <cell r="G22">
            <v>6</v>
          </cell>
          <cell r="H22">
            <v>29.8</v>
          </cell>
          <cell r="I22">
            <v>1</v>
          </cell>
          <cell r="J22">
            <v>1</v>
          </cell>
          <cell r="P22">
            <v>1</v>
          </cell>
          <cell r="Q22">
            <v>1</v>
          </cell>
          <cell r="W22">
            <v>1</v>
          </cell>
          <cell r="X22">
            <v>1</v>
          </cell>
        </row>
        <row r="23">
          <cell r="B23" t="str">
            <v>THE SIMPSONS</v>
          </cell>
          <cell r="C23" t="str">
            <v>GUAYAQUIL</v>
          </cell>
          <cell r="D23" t="str">
            <v>EC</v>
          </cell>
          <cell r="E23">
            <v>30</v>
          </cell>
          <cell r="F23" t="str">
            <v>12:19</v>
          </cell>
          <cell r="G23">
            <v>3</v>
          </cell>
          <cell r="H23">
            <v>6.5</v>
          </cell>
          <cell r="I23">
            <v>1</v>
          </cell>
          <cell r="P23">
            <v>1</v>
          </cell>
          <cell r="W23">
            <v>1</v>
          </cell>
        </row>
        <row r="24">
          <cell r="B24" t="str">
            <v>TNV. LAZOS DE FAMILIA</v>
          </cell>
          <cell r="C24" t="str">
            <v>GUAYAQUIL</v>
          </cell>
          <cell r="D24" t="str">
            <v>EC</v>
          </cell>
          <cell r="E24">
            <v>30</v>
          </cell>
          <cell r="F24" t="str">
            <v>21:29</v>
          </cell>
          <cell r="G24">
            <v>3</v>
          </cell>
          <cell r="H24">
            <v>17.7</v>
          </cell>
          <cell r="I24">
            <v>1</v>
          </cell>
          <cell r="P24">
            <v>1</v>
          </cell>
          <cell r="W24">
            <v>1</v>
          </cell>
        </row>
        <row r="25">
          <cell r="B25" t="str">
            <v>TNV. VIVA LA PEPA</v>
          </cell>
          <cell r="C25" t="str">
            <v>GUAYAQUIL</v>
          </cell>
          <cell r="D25" t="str">
            <v>EC</v>
          </cell>
          <cell r="E25">
            <v>30</v>
          </cell>
          <cell r="F25" t="str">
            <v>18:59</v>
          </cell>
          <cell r="G25">
            <v>3</v>
          </cell>
          <cell r="H25">
            <v>18.8</v>
          </cell>
          <cell r="I25">
            <v>1</v>
          </cell>
          <cell r="P25">
            <v>1</v>
          </cell>
          <cell r="W25">
            <v>1</v>
          </cell>
        </row>
        <row r="26">
          <cell r="B26" t="str">
            <v>CINE DIARIO</v>
          </cell>
          <cell r="C26" t="str">
            <v>GUAYAQUIL</v>
          </cell>
          <cell r="D26" t="str">
            <v>TA</v>
          </cell>
          <cell r="E26">
            <v>30</v>
          </cell>
          <cell r="F26" t="str">
            <v>21:27</v>
          </cell>
          <cell r="G26">
            <v>3</v>
          </cell>
          <cell r="H26">
            <v>16.8</v>
          </cell>
          <cell r="I26">
            <v>1</v>
          </cell>
          <cell r="P26">
            <v>1</v>
          </cell>
          <cell r="W26">
            <v>1</v>
          </cell>
        </row>
        <row r="27">
          <cell r="B27" t="str">
            <v>CINE DIARIO (S-D)</v>
          </cell>
          <cell r="C27" t="str">
            <v>GUAYAQUIL</v>
          </cell>
          <cell r="D27" t="str">
            <v>TA</v>
          </cell>
          <cell r="E27">
            <v>30</v>
          </cell>
          <cell r="F27" t="str">
            <v>21:40</v>
          </cell>
          <cell r="G27">
            <v>3</v>
          </cell>
          <cell r="H27">
            <v>7.7</v>
          </cell>
          <cell r="N27">
            <v>1</v>
          </cell>
          <cell r="U27">
            <v>1</v>
          </cell>
          <cell r="AB27">
            <v>1</v>
          </cell>
        </row>
        <row r="28">
          <cell r="B28" t="str">
            <v>DEPORTE TOTAL II</v>
          </cell>
          <cell r="C28" t="str">
            <v>GUAYAQUIL</v>
          </cell>
          <cell r="D28" t="str">
            <v>TA</v>
          </cell>
          <cell r="E28">
            <v>30</v>
          </cell>
          <cell r="F28" t="str">
            <v>14:14</v>
          </cell>
          <cell r="G28">
            <v>6</v>
          </cell>
          <cell r="H28">
            <v>9.6999999999999993</v>
          </cell>
          <cell r="I28">
            <v>1</v>
          </cell>
          <cell r="K28">
            <v>1</v>
          </cell>
          <cell r="P28">
            <v>1</v>
          </cell>
          <cell r="R28">
            <v>1</v>
          </cell>
          <cell r="W28">
            <v>1</v>
          </cell>
          <cell r="Y28">
            <v>1</v>
          </cell>
        </row>
        <row r="29">
          <cell r="B29" t="str">
            <v>DEPORTE TOTAL-EDICION ESPECIAL</v>
          </cell>
          <cell r="C29" t="str">
            <v>GUAYAQUIL</v>
          </cell>
          <cell r="D29" t="str">
            <v>TA</v>
          </cell>
          <cell r="E29">
            <v>30</v>
          </cell>
          <cell r="F29" t="str">
            <v>20:13</v>
          </cell>
          <cell r="G29">
            <v>3</v>
          </cell>
          <cell r="H29">
            <v>14.8</v>
          </cell>
          <cell r="I29">
            <v>1</v>
          </cell>
          <cell r="P29">
            <v>1</v>
          </cell>
          <cell r="W29">
            <v>1</v>
          </cell>
        </row>
        <row r="30">
          <cell r="B30" t="str">
            <v>NOTICIERO NACIONAL II</v>
          </cell>
          <cell r="C30" t="str">
            <v>GUAYAQUIL</v>
          </cell>
          <cell r="D30" t="str">
            <v>GA</v>
          </cell>
          <cell r="E30">
            <v>30</v>
          </cell>
          <cell r="F30" t="str">
            <v>13:06</v>
          </cell>
          <cell r="G30">
            <v>3</v>
          </cell>
          <cell r="H30">
            <v>8.6</v>
          </cell>
          <cell r="I30">
            <v>1</v>
          </cell>
          <cell r="P30">
            <v>1</v>
          </cell>
          <cell r="W30">
            <v>1</v>
          </cell>
        </row>
        <row r="31">
          <cell r="B31" t="str">
            <v>NOTICIERO NACIONAL III</v>
          </cell>
          <cell r="C31" t="str">
            <v>GUAYAQUIL</v>
          </cell>
          <cell r="D31" t="str">
            <v>GA</v>
          </cell>
          <cell r="E31">
            <v>30</v>
          </cell>
          <cell r="F31" t="str">
            <v>19:48</v>
          </cell>
          <cell r="G31">
            <v>3</v>
          </cell>
          <cell r="H31">
            <v>20.8</v>
          </cell>
          <cell r="J31">
            <v>1</v>
          </cell>
          <cell r="Q31">
            <v>1</v>
          </cell>
          <cell r="X31">
            <v>1</v>
          </cell>
        </row>
        <row r="32">
          <cell r="B32" t="str">
            <v>TNV. AMIGAS Y RIVALES</v>
          </cell>
          <cell r="C32" t="str">
            <v>GUAYAQUIL</v>
          </cell>
          <cell r="D32" t="str">
            <v>GA</v>
          </cell>
          <cell r="E32">
            <v>30</v>
          </cell>
          <cell r="F32" t="str">
            <v>14:37</v>
          </cell>
          <cell r="G32">
            <v>3</v>
          </cell>
          <cell r="H32">
            <v>23.7</v>
          </cell>
          <cell r="I32">
            <v>1</v>
          </cell>
          <cell r="P32">
            <v>1</v>
          </cell>
          <cell r="W32">
            <v>1</v>
          </cell>
        </row>
        <row r="33">
          <cell r="B33" t="str">
            <v>TNV. TRES MUJERES</v>
          </cell>
          <cell r="C33" t="str">
            <v>GUAYAQUIL</v>
          </cell>
          <cell r="D33" t="str">
            <v>GA</v>
          </cell>
          <cell r="E33">
            <v>30</v>
          </cell>
          <cell r="F33" t="str">
            <v>11:07</v>
          </cell>
          <cell r="G33">
            <v>3</v>
          </cell>
          <cell r="H33">
            <v>9.6</v>
          </cell>
          <cell r="I33">
            <v>1</v>
          </cell>
          <cell r="P33">
            <v>1</v>
          </cell>
          <cell r="W33">
            <v>1</v>
          </cell>
        </row>
        <row r="34">
          <cell r="B34" t="str">
            <v>COSAS DE CASA</v>
          </cell>
          <cell r="C34" t="str">
            <v>GUAYAQUIL</v>
          </cell>
          <cell r="D34" t="str">
            <v>TC</v>
          </cell>
          <cell r="E34">
            <v>30</v>
          </cell>
          <cell r="F34" t="str">
            <v>08:35</v>
          </cell>
          <cell r="G34">
            <v>3</v>
          </cell>
          <cell r="H34">
            <v>10</v>
          </cell>
          <cell r="I34">
            <v>1</v>
          </cell>
          <cell r="P34">
            <v>1</v>
          </cell>
          <cell r="W34">
            <v>1</v>
          </cell>
        </row>
        <row r="35">
          <cell r="B35" t="str">
            <v>EL NOTICIERO II</v>
          </cell>
          <cell r="C35" t="str">
            <v>GUAYAQUIL</v>
          </cell>
          <cell r="D35" t="str">
            <v>TC</v>
          </cell>
          <cell r="E35">
            <v>30</v>
          </cell>
          <cell r="F35" t="str">
            <v>12:33</v>
          </cell>
          <cell r="G35">
            <v>3</v>
          </cell>
          <cell r="H35">
            <v>11.4</v>
          </cell>
          <cell r="I35">
            <v>1</v>
          </cell>
          <cell r="P35">
            <v>1</v>
          </cell>
          <cell r="W35">
            <v>1</v>
          </cell>
        </row>
        <row r="36">
          <cell r="B36" t="str">
            <v>EL NOTICIERO III</v>
          </cell>
          <cell r="C36" t="str">
            <v>GUAYAQUIL</v>
          </cell>
          <cell r="D36" t="str">
            <v>TC</v>
          </cell>
          <cell r="E36">
            <v>30</v>
          </cell>
          <cell r="F36" t="str">
            <v>19:22</v>
          </cell>
          <cell r="G36">
            <v>6</v>
          </cell>
          <cell r="H36">
            <v>21.6</v>
          </cell>
          <cell r="I36">
            <v>1</v>
          </cell>
          <cell r="J36">
            <v>1</v>
          </cell>
          <cell r="P36">
            <v>1</v>
          </cell>
          <cell r="Q36">
            <v>1</v>
          </cell>
          <cell r="W36">
            <v>1</v>
          </cell>
          <cell r="X36">
            <v>1</v>
          </cell>
        </row>
        <row r="37">
          <cell r="B37" t="str">
            <v>TNV. AMANTES DE LUNA LLENA</v>
          </cell>
          <cell r="C37" t="str">
            <v>GUAYAQUIL</v>
          </cell>
          <cell r="D37" t="str">
            <v>TC</v>
          </cell>
          <cell r="E37">
            <v>30</v>
          </cell>
          <cell r="F37" t="str">
            <v>20:09</v>
          </cell>
          <cell r="G37">
            <v>3</v>
          </cell>
          <cell r="H37">
            <v>22.7</v>
          </cell>
          <cell r="I37">
            <v>1</v>
          </cell>
          <cell r="P37">
            <v>1</v>
          </cell>
          <cell r="W37">
            <v>1</v>
          </cell>
        </row>
        <row r="38">
          <cell r="B38" t="str">
            <v>TNV. PRECIOSA</v>
          </cell>
          <cell r="C38" t="str">
            <v>GUAYAQUIL</v>
          </cell>
          <cell r="D38" t="str">
            <v>TC</v>
          </cell>
          <cell r="E38">
            <v>30</v>
          </cell>
          <cell r="F38" t="str">
            <v>14:39</v>
          </cell>
          <cell r="G38">
            <v>3</v>
          </cell>
          <cell r="H38">
            <v>10.7</v>
          </cell>
          <cell r="I38">
            <v>1</v>
          </cell>
          <cell r="P38">
            <v>1</v>
          </cell>
          <cell r="W38">
            <v>1</v>
          </cell>
        </row>
        <row r="39">
          <cell r="B39" t="str">
            <v>VIDEOS MAS SORPRENDENTES</v>
          </cell>
          <cell r="C39" t="str">
            <v>GUAYAQUIL</v>
          </cell>
          <cell r="D39" t="str">
            <v>TC</v>
          </cell>
          <cell r="E39">
            <v>30</v>
          </cell>
          <cell r="F39" t="str">
            <v>21:14</v>
          </cell>
          <cell r="G39">
            <v>3</v>
          </cell>
          <cell r="H39">
            <v>28.7</v>
          </cell>
          <cell r="M39">
            <v>1</v>
          </cell>
          <cell r="T39">
            <v>1</v>
          </cell>
          <cell r="AA39">
            <v>1</v>
          </cell>
        </row>
        <row r="40">
          <cell r="B40" t="str">
            <v>VIVOS PERO NO REVUELTOS (D)</v>
          </cell>
          <cell r="C40" t="str">
            <v>GUAYAQUIL</v>
          </cell>
          <cell r="D40" t="str">
            <v>TC</v>
          </cell>
          <cell r="E40">
            <v>30</v>
          </cell>
          <cell r="F40" t="str">
            <v>20:37</v>
          </cell>
          <cell r="G40">
            <v>3</v>
          </cell>
          <cell r="H40">
            <v>33.5</v>
          </cell>
          <cell r="O40">
            <v>1</v>
          </cell>
          <cell r="V40">
            <v>1</v>
          </cell>
          <cell r="AC40">
            <v>1</v>
          </cell>
        </row>
        <row r="41">
          <cell r="B41" t="str">
            <v>COPA II</v>
          </cell>
          <cell r="C41" t="str">
            <v>GUAYAQUIL</v>
          </cell>
          <cell r="D41" t="str">
            <v>TS</v>
          </cell>
          <cell r="E41">
            <v>30</v>
          </cell>
          <cell r="F41" t="str">
            <v>23:18</v>
          </cell>
          <cell r="G41">
            <v>6</v>
          </cell>
          <cell r="H41">
            <v>32.9</v>
          </cell>
          <cell r="I41">
            <v>1</v>
          </cell>
          <cell r="K41">
            <v>1</v>
          </cell>
          <cell r="P41">
            <v>1</v>
          </cell>
          <cell r="R41">
            <v>1</v>
          </cell>
          <cell r="W41">
            <v>1</v>
          </cell>
          <cell r="Y41">
            <v>1</v>
          </cell>
        </row>
        <row r="60">
          <cell r="B60" t="str">
            <v>Programa</v>
          </cell>
          <cell r="C60" t="str">
            <v>Ciudad</v>
          </cell>
          <cell r="D60" t="str">
            <v>Can</v>
          </cell>
          <cell r="E60" t="str">
            <v>Dur</v>
          </cell>
          <cell r="F60" t="str">
            <v>Hora</v>
          </cell>
          <cell r="G60" t="str">
            <v>Spots</v>
          </cell>
          <cell r="H60" t="str">
            <v>TGRPs</v>
          </cell>
          <cell r="I60" t="str">
            <v>Lu_3</v>
          </cell>
          <cell r="J60" t="str">
            <v>Ma_4</v>
          </cell>
          <cell r="K60" t="str">
            <v>Mi_5</v>
          </cell>
          <cell r="L60" t="str">
            <v>Ju_6</v>
          </cell>
          <cell r="M60" t="str">
            <v>Vi_7</v>
          </cell>
          <cell r="N60" t="str">
            <v>Sa_8</v>
          </cell>
          <cell r="O60" t="str">
            <v>Do_9</v>
          </cell>
          <cell r="P60" t="str">
            <v>Lu_10</v>
          </cell>
          <cell r="Q60" t="str">
            <v>Ma_11</v>
          </cell>
          <cell r="R60" t="str">
            <v>Mi_12</v>
          </cell>
          <cell r="S60" t="str">
            <v>Ju_13</v>
          </cell>
          <cell r="T60" t="str">
            <v>Vi_14</v>
          </cell>
          <cell r="U60" t="str">
            <v>Sa_15</v>
          </cell>
          <cell r="V60" t="str">
            <v>Do_16</v>
          </cell>
          <cell r="W60" t="str">
            <v>Lu_17</v>
          </cell>
          <cell r="X60" t="str">
            <v>Ma_18</v>
          </cell>
          <cell r="Y60" t="str">
            <v>Mi_19</v>
          </cell>
          <cell r="Z60" t="str">
            <v>Ju_20</v>
          </cell>
          <cell r="AA60" t="str">
            <v>Vi_21</v>
          </cell>
          <cell r="AB60" t="str">
            <v>Sa_22</v>
          </cell>
          <cell r="AC60" t="str">
            <v>Do_23</v>
          </cell>
        </row>
        <row r="61">
          <cell r="B61" t="str">
            <v>CONTACTO DIRECTO LOCAL (Q)</v>
          </cell>
          <cell r="C61" t="str">
            <v>QUITO</v>
          </cell>
          <cell r="D61" t="str">
            <v>EC</v>
          </cell>
          <cell r="E61">
            <v>30</v>
          </cell>
          <cell r="F61" t="str">
            <v>07:37</v>
          </cell>
          <cell r="G61">
            <v>6</v>
          </cell>
          <cell r="H61">
            <v>21.4</v>
          </cell>
          <cell r="I61">
            <v>1</v>
          </cell>
          <cell r="J61">
            <v>1</v>
          </cell>
          <cell r="P61">
            <v>1</v>
          </cell>
          <cell r="Q61">
            <v>1</v>
          </cell>
          <cell r="W61">
            <v>1</v>
          </cell>
          <cell r="X61">
            <v>1</v>
          </cell>
        </row>
        <row r="62">
          <cell r="B62" t="str">
            <v>DANIEL EL TRAVIESO (S-D)</v>
          </cell>
          <cell r="C62" t="str">
            <v>QUITO</v>
          </cell>
          <cell r="D62" t="str">
            <v>EC</v>
          </cell>
          <cell r="E62">
            <v>30</v>
          </cell>
          <cell r="F62" t="str">
            <v>08:46</v>
          </cell>
          <cell r="G62">
            <v>3</v>
          </cell>
          <cell r="H62">
            <v>18.8</v>
          </cell>
          <cell r="O62">
            <v>1</v>
          </cell>
          <cell r="V62">
            <v>1</v>
          </cell>
          <cell r="AC62">
            <v>1</v>
          </cell>
        </row>
        <row r="63">
          <cell r="B63" t="str">
            <v>LARGOMETRAJE II (S-D)</v>
          </cell>
          <cell r="C63" t="str">
            <v>QUITO</v>
          </cell>
          <cell r="D63" t="str">
            <v>EC</v>
          </cell>
          <cell r="E63">
            <v>30</v>
          </cell>
          <cell r="F63" t="str">
            <v>21:09</v>
          </cell>
          <cell r="G63">
            <v>3</v>
          </cell>
          <cell r="H63">
            <v>59.1</v>
          </cell>
          <cell r="O63">
            <v>1</v>
          </cell>
          <cell r="V63">
            <v>1</v>
          </cell>
          <cell r="AC63">
            <v>1</v>
          </cell>
        </row>
        <row r="64">
          <cell r="B64" t="str">
            <v>SABRINA</v>
          </cell>
          <cell r="C64" t="str">
            <v>QUITO</v>
          </cell>
          <cell r="D64" t="str">
            <v>EC</v>
          </cell>
          <cell r="E64">
            <v>30</v>
          </cell>
          <cell r="F64" t="str">
            <v>18:39</v>
          </cell>
          <cell r="G64">
            <v>3</v>
          </cell>
          <cell r="H64">
            <v>18.8</v>
          </cell>
          <cell r="L64">
            <v>1</v>
          </cell>
          <cell r="S64">
            <v>1</v>
          </cell>
          <cell r="Z64">
            <v>1</v>
          </cell>
        </row>
        <row r="65">
          <cell r="B65" t="str">
            <v>TELEVISTAZO II</v>
          </cell>
          <cell r="C65" t="str">
            <v>QUITO</v>
          </cell>
          <cell r="D65" t="str">
            <v>EC</v>
          </cell>
          <cell r="E65">
            <v>30</v>
          </cell>
          <cell r="F65" t="str">
            <v>13:01</v>
          </cell>
          <cell r="G65">
            <v>6</v>
          </cell>
          <cell r="H65">
            <v>20.5</v>
          </cell>
          <cell r="I65">
            <v>1</v>
          </cell>
          <cell r="J65">
            <v>1</v>
          </cell>
          <cell r="P65">
            <v>1</v>
          </cell>
          <cell r="Q65">
            <v>1</v>
          </cell>
          <cell r="W65">
            <v>1</v>
          </cell>
          <cell r="X65">
            <v>1</v>
          </cell>
        </row>
        <row r="66">
          <cell r="B66" t="str">
            <v>THE SIMPSONS</v>
          </cell>
          <cell r="C66" t="str">
            <v>QUITO</v>
          </cell>
          <cell r="D66" t="str">
            <v>EC</v>
          </cell>
          <cell r="E66">
            <v>30</v>
          </cell>
          <cell r="F66" t="str">
            <v>12:19</v>
          </cell>
          <cell r="G66">
            <v>3</v>
          </cell>
          <cell r="H66">
            <v>9.5</v>
          </cell>
          <cell r="I66">
            <v>1</v>
          </cell>
          <cell r="P66">
            <v>1</v>
          </cell>
          <cell r="W66">
            <v>1</v>
          </cell>
        </row>
        <row r="67">
          <cell r="B67" t="str">
            <v>THE SIMPSONS (S-D)</v>
          </cell>
          <cell r="C67" t="str">
            <v>QUITO</v>
          </cell>
          <cell r="D67" t="str">
            <v>EC</v>
          </cell>
          <cell r="E67">
            <v>30</v>
          </cell>
          <cell r="F67" t="str">
            <v>17:55</v>
          </cell>
          <cell r="G67">
            <v>3</v>
          </cell>
          <cell r="H67">
            <v>20.8</v>
          </cell>
          <cell r="O67">
            <v>1</v>
          </cell>
          <cell r="V67">
            <v>1</v>
          </cell>
          <cell r="AC67">
            <v>1</v>
          </cell>
        </row>
        <row r="68">
          <cell r="B68" t="str">
            <v>TNV. ANDANDO EN LAS NUBES</v>
          </cell>
          <cell r="C68" t="str">
            <v>QUITO</v>
          </cell>
          <cell r="D68" t="str">
            <v>EC</v>
          </cell>
          <cell r="E68">
            <v>30</v>
          </cell>
          <cell r="F68" t="str">
            <v>13:45</v>
          </cell>
          <cell r="G68">
            <v>3</v>
          </cell>
          <cell r="H68">
            <v>16</v>
          </cell>
          <cell r="J68">
            <v>1</v>
          </cell>
          <cell r="Q68">
            <v>1</v>
          </cell>
          <cell r="X68">
            <v>1</v>
          </cell>
        </row>
        <row r="69">
          <cell r="B69" t="str">
            <v>TNV. BABY SISTER</v>
          </cell>
          <cell r="C69" t="str">
            <v>QUITO</v>
          </cell>
          <cell r="D69" t="str">
            <v>EC</v>
          </cell>
          <cell r="E69">
            <v>30</v>
          </cell>
          <cell r="F69" t="str">
            <v>19:25</v>
          </cell>
          <cell r="G69">
            <v>3</v>
          </cell>
          <cell r="H69">
            <v>20.8</v>
          </cell>
          <cell r="I69">
            <v>1</v>
          </cell>
          <cell r="P69">
            <v>1</v>
          </cell>
          <cell r="W69">
            <v>1</v>
          </cell>
        </row>
        <row r="70">
          <cell r="B70" t="str">
            <v>TNV. LAZOS DE FAMILIA</v>
          </cell>
          <cell r="C70" t="str">
            <v>QUITO</v>
          </cell>
          <cell r="D70" t="str">
            <v>EC</v>
          </cell>
          <cell r="E70">
            <v>30</v>
          </cell>
          <cell r="F70" t="str">
            <v>21:03</v>
          </cell>
          <cell r="G70">
            <v>3</v>
          </cell>
          <cell r="H70">
            <v>36.1</v>
          </cell>
          <cell r="M70">
            <v>1</v>
          </cell>
          <cell r="T70">
            <v>1</v>
          </cell>
          <cell r="AA70">
            <v>1</v>
          </cell>
        </row>
        <row r="71">
          <cell r="B71" t="str">
            <v>TNV. YO AMO A PAQUITA GALLEGOS</v>
          </cell>
          <cell r="C71" t="str">
            <v>QUITO</v>
          </cell>
          <cell r="D71" t="str">
            <v>EC</v>
          </cell>
          <cell r="E71">
            <v>30</v>
          </cell>
          <cell r="F71" t="str">
            <v>14:41</v>
          </cell>
          <cell r="G71">
            <v>3</v>
          </cell>
          <cell r="H71">
            <v>15.8</v>
          </cell>
          <cell r="I71">
            <v>1</v>
          </cell>
          <cell r="P71">
            <v>1</v>
          </cell>
          <cell r="W71">
            <v>1</v>
          </cell>
        </row>
        <row r="72">
          <cell r="B72" t="str">
            <v>CINE DIARIO</v>
          </cell>
          <cell r="C72" t="str">
            <v>QUITO</v>
          </cell>
          <cell r="D72" t="str">
            <v>TA</v>
          </cell>
          <cell r="E72">
            <v>30</v>
          </cell>
          <cell r="F72" t="str">
            <v>21:27</v>
          </cell>
          <cell r="G72">
            <v>3</v>
          </cell>
          <cell r="H72">
            <v>8.1999999999999993</v>
          </cell>
          <cell r="I72">
            <v>1</v>
          </cell>
          <cell r="P72">
            <v>1</v>
          </cell>
          <cell r="W72">
            <v>1</v>
          </cell>
        </row>
        <row r="73">
          <cell r="B73" t="str">
            <v>CINE DIARIO (S-D)</v>
          </cell>
          <cell r="C73" t="str">
            <v>QUITO</v>
          </cell>
          <cell r="D73" t="str">
            <v>TA</v>
          </cell>
          <cell r="E73">
            <v>30</v>
          </cell>
          <cell r="F73" t="str">
            <v>21:40</v>
          </cell>
          <cell r="G73">
            <v>3</v>
          </cell>
          <cell r="H73">
            <v>11.3</v>
          </cell>
          <cell r="N73">
            <v>1</v>
          </cell>
          <cell r="U73">
            <v>1</v>
          </cell>
          <cell r="AB73">
            <v>1</v>
          </cell>
        </row>
        <row r="74">
          <cell r="B74" t="str">
            <v>DEPORTE TOTAL II</v>
          </cell>
          <cell r="C74" t="str">
            <v>QUITO</v>
          </cell>
          <cell r="D74" t="str">
            <v>TA</v>
          </cell>
          <cell r="E74">
            <v>30</v>
          </cell>
          <cell r="F74" t="str">
            <v>14:14</v>
          </cell>
          <cell r="G74">
            <v>6</v>
          </cell>
          <cell r="H74">
            <v>9.6</v>
          </cell>
          <cell r="I74">
            <v>1</v>
          </cell>
          <cell r="K74">
            <v>1</v>
          </cell>
          <cell r="P74">
            <v>1</v>
          </cell>
          <cell r="R74">
            <v>1</v>
          </cell>
          <cell r="W74">
            <v>1</v>
          </cell>
          <cell r="Y74">
            <v>1</v>
          </cell>
        </row>
        <row r="75">
          <cell r="B75" t="str">
            <v>DEPORTE TOTAL-EDICION ESPECIAL</v>
          </cell>
          <cell r="C75" t="str">
            <v>QUITO</v>
          </cell>
          <cell r="D75" t="str">
            <v>TA</v>
          </cell>
          <cell r="E75">
            <v>30</v>
          </cell>
          <cell r="F75" t="str">
            <v>20:13</v>
          </cell>
          <cell r="G75">
            <v>3</v>
          </cell>
          <cell r="H75">
            <v>11.2</v>
          </cell>
          <cell r="I75">
            <v>1</v>
          </cell>
          <cell r="P75">
            <v>1</v>
          </cell>
          <cell r="W75">
            <v>1</v>
          </cell>
        </row>
        <row r="76">
          <cell r="B76" t="str">
            <v>NOTICIERO NACIONAL II</v>
          </cell>
          <cell r="C76" t="str">
            <v>QUITO</v>
          </cell>
          <cell r="D76" t="str">
            <v>GA</v>
          </cell>
          <cell r="E76">
            <v>30</v>
          </cell>
          <cell r="F76" t="str">
            <v>13:06</v>
          </cell>
          <cell r="G76">
            <v>3</v>
          </cell>
          <cell r="H76">
            <v>4</v>
          </cell>
          <cell r="I76">
            <v>1</v>
          </cell>
          <cell r="P76">
            <v>1</v>
          </cell>
          <cell r="W76">
            <v>1</v>
          </cell>
        </row>
        <row r="77">
          <cell r="B77" t="str">
            <v>NOTICIERO NACIONAL III</v>
          </cell>
          <cell r="C77" t="str">
            <v>QUITO</v>
          </cell>
          <cell r="D77" t="str">
            <v>GA</v>
          </cell>
          <cell r="E77">
            <v>30</v>
          </cell>
          <cell r="F77" t="str">
            <v>19:48</v>
          </cell>
          <cell r="G77">
            <v>3</v>
          </cell>
          <cell r="H77">
            <v>6.7</v>
          </cell>
          <cell r="J77">
            <v>1</v>
          </cell>
          <cell r="Q77">
            <v>1</v>
          </cell>
          <cell r="X77">
            <v>1</v>
          </cell>
        </row>
        <row r="78">
          <cell r="B78" t="str">
            <v>TNV. AMIGAS Y RIVALES</v>
          </cell>
          <cell r="C78" t="str">
            <v>QUITO</v>
          </cell>
          <cell r="D78" t="str">
            <v>GA</v>
          </cell>
          <cell r="E78">
            <v>30</v>
          </cell>
          <cell r="F78" t="str">
            <v>14:37</v>
          </cell>
          <cell r="G78">
            <v>3</v>
          </cell>
          <cell r="H78">
            <v>8.9</v>
          </cell>
          <cell r="I78">
            <v>1</v>
          </cell>
          <cell r="P78">
            <v>1</v>
          </cell>
          <cell r="W78">
            <v>1</v>
          </cell>
        </row>
        <row r="79">
          <cell r="B79" t="str">
            <v>TNV. TRES MUJERES</v>
          </cell>
          <cell r="C79" t="str">
            <v>QUITO</v>
          </cell>
          <cell r="D79" t="str">
            <v>GA</v>
          </cell>
          <cell r="E79">
            <v>30</v>
          </cell>
          <cell r="F79" t="str">
            <v>11:07</v>
          </cell>
          <cell r="G79">
            <v>3</v>
          </cell>
          <cell r="H79">
            <v>3.6</v>
          </cell>
          <cell r="I79">
            <v>1</v>
          </cell>
          <cell r="P79">
            <v>1</v>
          </cell>
          <cell r="W79">
            <v>1</v>
          </cell>
        </row>
        <row r="80">
          <cell r="B80" t="str">
            <v>COSAS DE CASA</v>
          </cell>
          <cell r="C80" t="str">
            <v>QUITO</v>
          </cell>
          <cell r="D80" t="str">
            <v>TC</v>
          </cell>
          <cell r="E80">
            <v>30</v>
          </cell>
          <cell r="F80" t="str">
            <v>08:35</v>
          </cell>
          <cell r="G80">
            <v>3</v>
          </cell>
          <cell r="H80">
            <v>1.6</v>
          </cell>
          <cell r="I80">
            <v>1</v>
          </cell>
          <cell r="P80">
            <v>1</v>
          </cell>
          <cell r="W80">
            <v>1</v>
          </cell>
        </row>
        <row r="81">
          <cell r="B81" t="str">
            <v>EL NOTICIERO II</v>
          </cell>
          <cell r="C81" t="str">
            <v>QUITO</v>
          </cell>
          <cell r="D81" t="str">
            <v>TC</v>
          </cell>
          <cell r="E81">
            <v>30</v>
          </cell>
          <cell r="F81" t="str">
            <v>12:33</v>
          </cell>
          <cell r="G81">
            <v>3</v>
          </cell>
          <cell r="H81">
            <v>2</v>
          </cell>
          <cell r="I81">
            <v>1</v>
          </cell>
          <cell r="P81">
            <v>1</v>
          </cell>
          <cell r="W81">
            <v>1</v>
          </cell>
        </row>
        <row r="82">
          <cell r="B82" t="str">
            <v>EL NOTICIERO III</v>
          </cell>
          <cell r="C82" t="str">
            <v>QUITO</v>
          </cell>
          <cell r="D82" t="str">
            <v>TC</v>
          </cell>
          <cell r="E82">
            <v>30</v>
          </cell>
          <cell r="F82" t="str">
            <v>19:22</v>
          </cell>
          <cell r="G82">
            <v>6</v>
          </cell>
          <cell r="H82">
            <v>17.7</v>
          </cell>
          <cell r="I82">
            <v>1</v>
          </cell>
          <cell r="J82">
            <v>1</v>
          </cell>
          <cell r="P82">
            <v>1</v>
          </cell>
          <cell r="Q82">
            <v>1</v>
          </cell>
          <cell r="W82">
            <v>1</v>
          </cell>
          <cell r="X82">
            <v>1</v>
          </cell>
        </row>
        <row r="83">
          <cell r="B83" t="str">
            <v>TNV. AMANTES DE LUNA LLENA</v>
          </cell>
          <cell r="C83" t="str">
            <v>QUITO</v>
          </cell>
          <cell r="D83" t="str">
            <v>TC</v>
          </cell>
          <cell r="E83">
            <v>30</v>
          </cell>
          <cell r="F83" t="str">
            <v>20:09</v>
          </cell>
          <cell r="G83">
            <v>3</v>
          </cell>
          <cell r="H83">
            <v>6.1</v>
          </cell>
          <cell r="I83">
            <v>1</v>
          </cell>
          <cell r="P83">
            <v>1</v>
          </cell>
          <cell r="W83">
            <v>1</v>
          </cell>
        </row>
        <row r="84">
          <cell r="B84" t="str">
            <v>TNV. PRECIOSA</v>
          </cell>
          <cell r="C84" t="str">
            <v>QUITO</v>
          </cell>
          <cell r="D84" t="str">
            <v>TC</v>
          </cell>
          <cell r="E84">
            <v>30</v>
          </cell>
          <cell r="F84" t="str">
            <v>14:39</v>
          </cell>
          <cell r="G84">
            <v>3</v>
          </cell>
          <cell r="H84">
            <v>3.6</v>
          </cell>
          <cell r="I84">
            <v>1</v>
          </cell>
          <cell r="P84">
            <v>1</v>
          </cell>
          <cell r="W84">
            <v>1</v>
          </cell>
        </row>
        <row r="85">
          <cell r="B85" t="str">
            <v>VIDEOS MAS SORPRENDENTES</v>
          </cell>
          <cell r="C85" t="str">
            <v>QUITO</v>
          </cell>
          <cell r="D85" t="str">
            <v>TC</v>
          </cell>
          <cell r="E85">
            <v>30</v>
          </cell>
          <cell r="F85" t="str">
            <v>21:14</v>
          </cell>
          <cell r="G85">
            <v>3</v>
          </cell>
          <cell r="H85">
            <v>13.1</v>
          </cell>
          <cell r="M85">
            <v>1</v>
          </cell>
          <cell r="T85">
            <v>1</v>
          </cell>
          <cell r="AA85">
            <v>1</v>
          </cell>
        </row>
        <row r="86">
          <cell r="B86" t="str">
            <v>VIVOS PERO NO REVUELTOS (D)</v>
          </cell>
          <cell r="C86" t="str">
            <v>QUITO</v>
          </cell>
          <cell r="D86" t="str">
            <v>TC</v>
          </cell>
          <cell r="E86">
            <v>30</v>
          </cell>
          <cell r="F86" t="str">
            <v>20:37</v>
          </cell>
          <cell r="G86">
            <v>3</v>
          </cell>
          <cell r="H86">
            <v>32.200000000000003</v>
          </cell>
          <cell r="O86">
            <v>1</v>
          </cell>
          <cell r="V86">
            <v>1</v>
          </cell>
          <cell r="AC86">
            <v>1</v>
          </cell>
        </row>
        <row r="87">
          <cell r="B87" t="str">
            <v>LA NOTICIA I</v>
          </cell>
          <cell r="C87" t="str">
            <v>QUITO</v>
          </cell>
          <cell r="D87" t="str">
            <v>TS</v>
          </cell>
          <cell r="E87">
            <v>30</v>
          </cell>
          <cell r="F87" t="str">
            <v>07:07</v>
          </cell>
          <cell r="G87">
            <v>3</v>
          </cell>
          <cell r="H87">
            <v>7.5</v>
          </cell>
          <cell r="I87">
            <v>1</v>
          </cell>
          <cell r="P87">
            <v>1</v>
          </cell>
          <cell r="W87">
            <v>1</v>
          </cell>
        </row>
        <row r="88">
          <cell r="B88" t="str">
            <v>LOS MAGNIFICOS (Q)</v>
          </cell>
          <cell r="C88" t="str">
            <v>QUITO</v>
          </cell>
          <cell r="D88" t="str">
            <v>TS</v>
          </cell>
          <cell r="E88">
            <v>30</v>
          </cell>
          <cell r="F88" t="str">
            <v>20:32</v>
          </cell>
          <cell r="G88">
            <v>3</v>
          </cell>
          <cell r="H88">
            <v>15.1</v>
          </cell>
          <cell r="I88">
            <v>1</v>
          </cell>
          <cell r="P88">
            <v>1</v>
          </cell>
          <cell r="W88">
            <v>1</v>
          </cell>
        </row>
        <row r="89">
          <cell r="B89" t="str">
            <v>MONICA</v>
          </cell>
          <cell r="C89" t="str">
            <v>QUITO</v>
          </cell>
          <cell r="D89" t="str">
            <v>TS</v>
          </cell>
          <cell r="E89">
            <v>30</v>
          </cell>
          <cell r="F89" t="str">
            <v>16:34</v>
          </cell>
          <cell r="G89">
            <v>3</v>
          </cell>
          <cell r="H89">
            <v>8.5</v>
          </cell>
          <cell r="I89">
            <v>1</v>
          </cell>
          <cell r="P89">
            <v>1</v>
          </cell>
          <cell r="W89">
            <v>1</v>
          </cell>
        </row>
        <row r="90">
          <cell r="B90" t="str">
            <v>TNV. POBRE DIABLA (Q)</v>
          </cell>
          <cell r="C90" t="str">
            <v>QUITO</v>
          </cell>
          <cell r="D90" t="str">
            <v>TS</v>
          </cell>
          <cell r="E90">
            <v>30</v>
          </cell>
          <cell r="F90" t="str">
            <v>16:03</v>
          </cell>
          <cell r="G90">
            <v>3</v>
          </cell>
          <cell r="H90">
            <v>7.3</v>
          </cell>
          <cell r="I90">
            <v>1</v>
          </cell>
          <cell r="P90">
            <v>1</v>
          </cell>
          <cell r="W90">
            <v>1</v>
          </cell>
        </row>
      </sheetData>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J2637"/>
      <sheetName val="CHANNEL"/>
      <sheetName val="DAYPART"/>
      <sheetName val="RANKING"/>
      <sheetName val="BASE"/>
      <sheetName val="500"/>
      <sheetName val="450"/>
      <sheetName val="400"/>
      <sheetName val="350"/>
      <sheetName val="300"/>
      <sheetName val="250"/>
      <sheetName val="200"/>
      <sheetName val="150"/>
      <sheetName val="100"/>
      <sheetName val="50"/>
      <sheetName val="CURVA"/>
    </sheetNames>
    <sheetDataSet>
      <sheetData sheetId="0" refreshError="1">
        <row r="6">
          <cell r="A6" t="str">
            <v>CAN</v>
          </cell>
          <cell r="B6" t="str">
            <v>PROGRAMA</v>
          </cell>
          <cell r="C6" t="str">
            <v>HORA</v>
          </cell>
          <cell r="D6" t="str">
            <v>RAT</v>
          </cell>
          <cell r="E6" t="str">
            <v>C.UNIT.30"</v>
          </cell>
          <cell r="F6" t="str">
            <v>Lun</v>
          </cell>
          <cell r="G6" t="str">
            <v>Mar</v>
          </cell>
          <cell r="H6" t="str">
            <v>Mie</v>
          </cell>
          <cell r="I6" t="str">
            <v>Jue</v>
          </cell>
          <cell r="J6" t="str">
            <v>Vie</v>
          </cell>
          <cell r="K6" t="str">
            <v>Sab</v>
          </cell>
          <cell r="L6" t="str">
            <v>Dom</v>
          </cell>
          <cell r="M6" t="str">
            <v>TPE</v>
          </cell>
        </row>
        <row r="7">
          <cell r="A7" t="str">
            <v>02</v>
          </cell>
          <cell r="B7" t="str">
            <v xml:space="preserve"> EL FOLKLORE DE</v>
          </cell>
          <cell r="C7" t="str">
            <v>06:51</v>
          </cell>
          <cell r="D7">
            <v>0.7</v>
          </cell>
          <cell r="E7">
            <v>330</v>
          </cell>
          <cell r="L7">
            <v>0.7</v>
          </cell>
          <cell r="M7">
            <v>3</v>
          </cell>
        </row>
        <row r="8">
          <cell r="A8" t="str">
            <v>02</v>
          </cell>
          <cell r="B8" t="str">
            <v xml:space="preserve"> CONTRAPUNTO-MAÑ</v>
          </cell>
          <cell r="C8" t="str">
            <v>06:52</v>
          </cell>
          <cell r="D8">
            <v>0.6</v>
          </cell>
          <cell r="E8">
            <v>330</v>
          </cell>
          <cell r="F8">
            <v>0.6</v>
          </cell>
          <cell r="M8">
            <v>2</v>
          </cell>
        </row>
        <row r="9">
          <cell r="A9" t="str">
            <v>02</v>
          </cell>
          <cell r="B9" t="str">
            <v xml:space="preserve"> REP.90 SEGUNDOS</v>
          </cell>
          <cell r="C9" t="str">
            <v>06:59</v>
          </cell>
          <cell r="D9">
            <v>0.3</v>
          </cell>
          <cell r="E9">
            <v>330</v>
          </cell>
          <cell r="K9">
            <v>0.3</v>
          </cell>
          <cell r="M9">
            <v>3</v>
          </cell>
        </row>
        <row r="10">
          <cell r="A10" t="str">
            <v>02</v>
          </cell>
          <cell r="B10" t="str">
            <v xml:space="preserve"> REP.90 SEGUNDOS</v>
          </cell>
          <cell r="C10" t="str">
            <v>07:00</v>
          </cell>
          <cell r="D10">
            <v>0.6</v>
          </cell>
          <cell r="E10">
            <v>330</v>
          </cell>
          <cell r="G10">
            <v>0.5</v>
          </cell>
          <cell r="H10">
            <v>1</v>
          </cell>
          <cell r="I10">
            <v>0.6</v>
          </cell>
          <cell r="J10">
            <v>0.3</v>
          </cell>
          <cell r="M10">
            <v>12</v>
          </cell>
        </row>
        <row r="11">
          <cell r="A11" t="str">
            <v>02</v>
          </cell>
          <cell r="B11" t="str">
            <v xml:space="preserve"> DIALOGO-DOM.</v>
          </cell>
          <cell r="C11" t="str">
            <v>07:52</v>
          </cell>
          <cell r="D11">
            <v>4.4000000000000004</v>
          </cell>
          <cell r="E11">
            <v>400</v>
          </cell>
          <cell r="L11">
            <v>4.4000000000000004</v>
          </cell>
          <cell r="M11">
            <v>3</v>
          </cell>
        </row>
        <row r="12">
          <cell r="A12" t="str">
            <v>02</v>
          </cell>
          <cell r="B12" t="str">
            <v xml:space="preserve"> CARNECITAS-SAB</v>
          </cell>
          <cell r="C12" t="str">
            <v>07:55</v>
          </cell>
          <cell r="D12">
            <v>1.5</v>
          </cell>
          <cell r="E12">
            <v>330</v>
          </cell>
          <cell r="K12">
            <v>1.5</v>
          </cell>
          <cell r="M12">
            <v>3</v>
          </cell>
        </row>
        <row r="13">
          <cell r="A13" t="str">
            <v>02</v>
          </cell>
          <cell r="B13" t="str">
            <v xml:space="preserve"> SHOW DE KOKO GI</v>
          </cell>
          <cell r="C13" t="str">
            <v>07:59</v>
          </cell>
          <cell r="D13">
            <v>1.7</v>
          </cell>
          <cell r="E13">
            <v>330</v>
          </cell>
          <cell r="G13">
            <v>1.2</v>
          </cell>
          <cell r="H13">
            <v>1.9</v>
          </cell>
          <cell r="I13">
            <v>1.9</v>
          </cell>
          <cell r="J13">
            <v>2</v>
          </cell>
          <cell r="M13">
            <v>12</v>
          </cell>
        </row>
        <row r="14">
          <cell r="A14" t="str">
            <v>02</v>
          </cell>
          <cell r="B14" t="str">
            <v xml:space="preserve"> CONTRAPUNTO</v>
          </cell>
          <cell r="C14" t="str">
            <v>09:00</v>
          </cell>
          <cell r="D14">
            <v>5.6</v>
          </cell>
          <cell r="E14">
            <v>800</v>
          </cell>
          <cell r="L14">
            <v>5.6</v>
          </cell>
          <cell r="M14">
            <v>3</v>
          </cell>
        </row>
        <row r="15">
          <cell r="A15" t="str">
            <v>02</v>
          </cell>
          <cell r="B15" t="str">
            <v xml:space="preserve"> DIALOGO</v>
          </cell>
          <cell r="C15" t="str">
            <v>09:00</v>
          </cell>
          <cell r="D15">
            <v>4.5</v>
          </cell>
          <cell r="E15">
            <v>400</v>
          </cell>
          <cell r="K15">
            <v>4.5</v>
          </cell>
          <cell r="M15">
            <v>3</v>
          </cell>
        </row>
        <row r="16">
          <cell r="A16" t="str">
            <v>02</v>
          </cell>
          <cell r="B16" t="str">
            <v xml:space="preserve"> LA COCINA DE DO</v>
          </cell>
          <cell r="C16" t="str">
            <v>09:00</v>
          </cell>
          <cell r="D16">
            <v>2.2000000000000002</v>
          </cell>
          <cell r="E16">
            <v>330</v>
          </cell>
          <cell r="F16">
            <v>1.6</v>
          </cell>
          <cell r="G16">
            <v>2.4</v>
          </cell>
          <cell r="H16">
            <v>2</v>
          </cell>
          <cell r="I16">
            <v>2.7</v>
          </cell>
          <cell r="J16">
            <v>2.1</v>
          </cell>
          <cell r="M16">
            <v>14</v>
          </cell>
        </row>
        <row r="17">
          <cell r="A17" t="str">
            <v>02</v>
          </cell>
          <cell r="B17" t="str">
            <v xml:space="preserve"> CARNECITAS</v>
          </cell>
          <cell r="C17" t="str">
            <v>10:01</v>
          </cell>
          <cell r="D17">
            <v>0.8</v>
          </cell>
          <cell r="E17">
            <v>300</v>
          </cell>
          <cell r="F17">
            <v>1.6</v>
          </cell>
          <cell r="G17">
            <v>0.7</v>
          </cell>
          <cell r="H17">
            <v>0.5</v>
          </cell>
          <cell r="I17">
            <v>0.5</v>
          </cell>
          <cell r="J17">
            <v>1.1000000000000001</v>
          </cell>
          <cell r="M17">
            <v>14</v>
          </cell>
        </row>
        <row r="18">
          <cell r="A18" t="str">
            <v>02</v>
          </cell>
          <cell r="B18" t="str">
            <v xml:space="preserve"> LA COCINA DE DO</v>
          </cell>
          <cell r="C18" t="str">
            <v>10:06</v>
          </cell>
          <cell r="D18">
            <v>1.8</v>
          </cell>
          <cell r="E18">
            <v>330</v>
          </cell>
          <cell r="K18">
            <v>1.8</v>
          </cell>
          <cell r="M18">
            <v>3</v>
          </cell>
        </row>
        <row r="19">
          <cell r="A19" t="str">
            <v>02</v>
          </cell>
          <cell r="B19" t="str">
            <v xml:space="preserve"> LO MEJOR HABLEM</v>
          </cell>
          <cell r="C19" t="str">
            <v>11:01</v>
          </cell>
          <cell r="D19">
            <v>1.5</v>
          </cell>
          <cell r="E19">
            <v>350</v>
          </cell>
          <cell r="F19">
            <v>2</v>
          </cell>
          <cell r="G19">
            <v>1.1000000000000001</v>
          </cell>
          <cell r="H19">
            <v>2</v>
          </cell>
          <cell r="I19">
            <v>0.6</v>
          </cell>
          <cell r="J19">
            <v>1.7</v>
          </cell>
          <cell r="M19">
            <v>14</v>
          </cell>
        </row>
        <row r="20">
          <cell r="A20" t="str">
            <v>02</v>
          </cell>
          <cell r="B20" t="str">
            <v xml:space="preserve"> LOS PITUFOS-SAB</v>
          </cell>
          <cell r="C20" t="str">
            <v>11:07</v>
          </cell>
          <cell r="D20">
            <v>1.1000000000000001</v>
          </cell>
          <cell r="E20">
            <v>300</v>
          </cell>
          <cell r="K20">
            <v>1.1000000000000001</v>
          </cell>
          <cell r="M20">
            <v>3</v>
          </cell>
        </row>
        <row r="21">
          <cell r="A21" t="str">
            <v>02</v>
          </cell>
          <cell r="B21" t="str">
            <v xml:space="preserve"> AYER Y HOY</v>
          </cell>
          <cell r="C21" t="str">
            <v>11:09</v>
          </cell>
          <cell r="D21">
            <v>1.6</v>
          </cell>
          <cell r="E21">
            <v>400</v>
          </cell>
          <cell r="L21">
            <v>1.6</v>
          </cell>
          <cell r="M21">
            <v>3</v>
          </cell>
        </row>
        <row r="22">
          <cell r="A22" t="str">
            <v>02</v>
          </cell>
          <cell r="B22" t="str">
            <v xml:space="preserve"> DINOPLATIBOLOS-</v>
          </cell>
          <cell r="C22" t="str">
            <v>11:33</v>
          </cell>
          <cell r="D22">
            <v>0.4</v>
          </cell>
          <cell r="E22">
            <v>300</v>
          </cell>
          <cell r="K22">
            <v>0.4</v>
          </cell>
          <cell r="M22">
            <v>3</v>
          </cell>
        </row>
        <row r="23">
          <cell r="A23" t="str">
            <v>02</v>
          </cell>
          <cell r="B23" t="str">
            <v xml:space="preserve"> FEST.CANTINFLAS</v>
          </cell>
          <cell r="C23" t="str">
            <v>11:58</v>
          </cell>
          <cell r="D23">
            <v>1.2</v>
          </cell>
          <cell r="E23">
            <v>300</v>
          </cell>
          <cell r="K23">
            <v>1.2</v>
          </cell>
          <cell r="M23">
            <v>3</v>
          </cell>
        </row>
        <row r="24">
          <cell r="A24" t="str">
            <v>02</v>
          </cell>
          <cell r="B24" t="str">
            <v xml:space="preserve"> MARIELENA</v>
          </cell>
          <cell r="C24" t="str">
            <v>12:00</v>
          </cell>
          <cell r="D24">
            <v>3.2</v>
          </cell>
          <cell r="E24">
            <v>300</v>
          </cell>
          <cell r="F24">
            <v>3.7</v>
          </cell>
          <cell r="G24">
            <v>3.1</v>
          </cell>
          <cell r="H24">
            <v>2.6</v>
          </cell>
          <cell r="I24">
            <v>4.3</v>
          </cell>
          <cell r="J24">
            <v>2.5</v>
          </cell>
          <cell r="M24">
            <v>14</v>
          </cell>
        </row>
        <row r="25">
          <cell r="A25" t="str">
            <v>02</v>
          </cell>
          <cell r="B25" t="str">
            <v xml:space="preserve"> CLUB DISNEY-SAB</v>
          </cell>
          <cell r="C25" t="str">
            <v>12:01</v>
          </cell>
          <cell r="D25">
            <v>0.9</v>
          </cell>
          <cell r="E25">
            <v>300</v>
          </cell>
          <cell r="K25">
            <v>0.9</v>
          </cell>
          <cell r="M25">
            <v>1</v>
          </cell>
        </row>
        <row r="26">
          <cell r="A26" t="str">
            <v>02</v>
          </cell>
          <cell r="B26" t="str">
            <v xml:space="preserve"> CLUB DISNEY-DOM</v>
          </cell>
          <cell r="C26" t="str">
            <v>12:09</v>
          </cell>
          <cell r="D26">
            <v>1</v>
          </cell>
          <cell r="E26">
            <v>400</v>
          </cell>
          <cell r="L26">
            <v>1</v>
          </cell>
          <cell r="M26">
            <v>3</v>
          </cell>
        </row>
        <row r="27">
          <cell r="A27" t="str">
            <v>02</v>
          </cell>
          <cell r="B27" t="str">
            <v xml:space="preserve"> ESCANDALO L-V</v>
          </cell>
          <cell r="C27" t="str">
            <v>12:56</v>
          </cell>
          <cell r="D27">
            <v>1.8</v>
          </cell>
          <cell r="E27">
            <v>400</v>
          </cell>
          <cell r="F27">
            <v>1.6</v>
          </cell>
          <cell r="G27">
            <v>1.7</v>
          </cell>
          <cell r="H27">
            <v>2.1</v>
          </cell>
          <cell r="I27">
            <v>2.2000000000000002</v>
          </cell>
          <cell r="J27">
            <v>1.5</v>
          </cell>
          <cell r="M27">
            <v>14</v>
          </cell>
        </row>
        <row r="28">
          <cell r="A28" t="str">
            <v>02</v>
          </cell>
          <cell r="B28" t="str">
            <v xml:space="preserve"> RUGRATS-DOM</v>
          </cell>
          <cell r="C28" t="str">
            <v>13:39</v>
          </cell>
          <cell r="D28">
            <v>1.7</v>
          </cell>
          <cell r="E28">
            <v>400</v>
          </cell>
          <cell r="L28">
            <v>1.7</v>
          </cell>
          <cell r="M28">
            <v>3</v>
          </cell>
        </row>
        <row r="29">
          <cell r="A29" t="str">
            <v>02</v>
          </cell>
          <cell r="B29" t="str">
            <v xml:space="preserve"> FEST.CANTINFLAS</v>
          </cell>
          <cell r="C29" t="str">
            <v>13:54</v>
          </cell>
          <cell r="D29">
            <v>2.2999999999999998</v>
          </cell>
          <cell r="E29">
            <v>300</v>
          </cell>
          <cell r="K29">
            <v>2.2999999999999998</v>
          </cell>
          <cell r="M29">
            <v>2</v>
          </cell>
        </row>
        <row r="30">
          <cell r="A30" t="str">
            <v>02</v>
          </cell>
          <cell r="B30" t="str">
            <v xml:space="preserve"> TRES VECES SOFI</v>
          </cell>
          <cell r="C30" t="str">
            <v>14:01</v>
          </cell>
          <cell r="D30">
            <v>1.8</v>
          </cell>
          <cell r="E30">
            <v>350</v>
          </cell>
          <cell r="F30">
            <v>0.6</v>
          </cell>
          <cell r="G30">
            <v>1.9</v>
          </cell>
          <cell r="H30">
            <v>2.2000000000000002</v>
          </cell>
          <cell r="I30">
            <v>1.8</v>
          </cell>
          <cell r="J30">
            <v>2.1</v>
          </cell>
          <cell r="M30">
            <v>14</v>
          </cell>
        </row>
        <row r="31">
          <cell r="A31" t="str">
            <v>02</v>
          </cell>
          <cell r="B31" t="str">
            <v xml:space="preserve"> POKEMON-DOM</v>
          </cell>
          <cell r="C31" t="str">
            <v>14:11</v>
          </cell>
          <cell r="D31">
            <v>0.9</v>
          </cell>
          <cell r="E31">
            <v>400</v>
          </cell>
          <cell r="L31">
            <v>0.9</v>
          </cell>
          <cell r="M31">
            <v>3</v>
          </cell>
        </row>
        <row r="32">
          <cell r="A32" t="str">
            <v>02</v>
          </cell>
          <cell r="B32" t="str">
            <v xml:space="preserve"> CINE I-DOM</v>
          </cell>
          <cell r="C32" t="str">
            <v>14:41</v>
          </cell>
          <cell r="D32">
            <v>1.4</v>
          </cell>
          <cell r="E32">
            <v>400</v>
          </cell>
          <cell r="L32">
            <v>1.4</v>
          </cell>
          <cell r="M32">
            <v>3</v>
          </cell>
        </row>
        <row r="33">
          <cell r="A33" t="str">
            <v>02</v>
          </cell>
          <cell r="B33" t="str">
            <v xml:space="preserve"> PAIS DE LAS MUJ</v>
          </cell>
          <cell r="C33" t="str">
            <v>14:58</v>
          </cell>
          <cell r="D33">
            <v>0.3</v>
          </cell>
          <cell r="E33">
            <v>300</v>
          </cell>
          <cell r="F33">
            <v>0.4</v>
          </cell>
          <cell r="G33">
            <v>0.3</v>
          </cell>
          <cell r="H33">
            <v>0.1</v>
          </cell>
          <cell r="I33">
            <v>0.4</v>
          </cell>
          <cell r="J33">
            <v>0.4</v>
          </cell>
          <cell r="M33">
            <v>15</v>
          </cell>
        </row>
        <row r="34">
          <cell r="A34" t="str">
            <v>02</v>
          </cell>
          <cell r="B34" t="str">
            <v xml:space="preserve"> RUGRATS-TARDE</v>
          </cell>
          <cell r="C34" t="str">
            <v>15:50</v>
          </cell>
          <cell r="D34">
            <v>1.2</v>
          </cell>
          <cell r="E34">
            <v>300</v>
          </cell>
          <cell r="F34">
            <v>0.8</v>
          </cell>
          <cell r="G34">
            <v>1.2</v>
          </cell>
          <cell r="H34">
            <v>2.1</v>
          </cell>
          <cell r="I34">
            <v>1.4</v>
          </cell>
          <cell r="J34">
            <v>0.4</v>
          </cell>
          <cell r="M34">
            <v>15</v>
          </cell>
        </row>
        <row r="35">
          <cell r="A35" t="str">
            <v>02</v>
          </cell>
          <cell r="B35" t="str">
            <v xml:space="preserve"> SUPER ACCION-SA</v>
          </cell>
          <cell r="C35" t="str">
            <v>15:57</v>
          </cell>
          <cell r="D35">
            <v>1.4</v>
          </cell>
          <cell r="E35">
            <v>300</v>
          </cell>
          <cell r="K35">
            <v>1.4</v>
          </cell>
          <cell r="M35">
            <v>3</v>
          </cell>
        </row>
        <row r="36">
          <cell r="A36" t="str">
            <v>02</v>
          </cell>
          <cell r="B36" t="str">
            <v xml:space="preserve"> CINE II-DOM</v>
          </cell>
          <cell r="C36" t="str">
            <v>16:17</v>
          </cell>
          <cell r="D36">
            <v>2.2000000000000002</v>
          </cell>
          <cell r="E36">
            <v>400</v>
          </cell>
          <cell r="L36">
            <v>2.2000000000000002</v>
          </cell>
          <cell r="M36">
            <v>3</v>
          </cell>
        </row>
        <row r="37">
          <cell r="A37" t="str">
            <v>02</v>
          </cell>
          <cell r="B37" t="str">
            <v xml:space="preserve"> POKEMON-TARDE</v>
          </cell>
          <cell r="C37" t="str">
            <v>16:24</v>
          </cell>
          <cell r="D37">
            <v>0.8</v>
          </cell>
          <cell r="E37">
            <v>350</v>
          </cell>
          <cell r="F37">
            <v>0.6</v>
          </cell>
          <cell r="G37">
            <v>1</v>
          </cell>
          <cell r="H37">
            <v>1.4</v>
          </cell>
          <cell r="I37">
            <v>0.5</v>
          </cell>
          <cell r="J37">
            <v>0.3</v>
          </cell>
          <cell r="M37">
            <v>15</v>
          </cell>
        </row>
        <row r="38">
          <cell r="A38" t="str">
            <v>02</v>
          </cell>
          <cell r="B38" t="str">
            <v xml:space="preserve"> TARDES ESPECTAC</v>
          </cell>
          <cell r="C38" t="str">
            <v>16:51</v>
          </cell>
          <cell r="D38">
            <v>1.6</v>
          </cell>
          <cell r="E38">
            <v>350</v>
          </cell>
          <cell r="F38">
            <v>1.1000000000000001</v>
          </cell>
          <cell r="G38">
            <v>1.6</v>
          </cell>
          <cell r="H38">
            <v>2</v>
          </cell>
          <cell r="I38">
            <v>2.2999999999999998</v>
          </cell>
          <cell r="J38">
            <v>0.9</v>
          </cell>
          <cell r="M38">
            <v>15</v>
          </cell>
        </row>
        <row r="39">
          <cell r="A39" t="str">
            <v>02</v>
          </cell>
          <cell r="B39" t="str">
            <v xml:space="preserve"> SUPER ACCION II</v>
          </cell>
          <cell r="C39" t="str">
            <v>17:56</v>
          </cell>
          <cell r="D39">
            <v>1.4</v>
          </cell>
          <cell r="E39">
            <v>600</v>
          </cell>
          <cell r="K39">
            <v>1.4</v>
          </cell>
          <cell r="M39">
            <v>3</v>
          </cell>
        </row>
        <row r="40">
          <cell r="A40" t="str">
            <v>02</v>
          </cell>
          <cell r="B40" t="str">
            <v xml:space="preserve"> PATACLAUN-DOM</v>
          </cell>
          <cell r="C40" t="str">
            <v>18:42</v>
          </cell>
          <cell r="D40">
            <v>7.1</v>
          </cell>
          <cell r="E40">
            <v>800</v>
          </cell>
          <cell r="L40">
            <v>7.1</v>
          </cell>
          <cell r="M40">
            <v>3</v>
          </cell>
        </row>
        <row r="41">
          <cell r="A41" t="str">
            <v>02</v>
          </cell>
          <cell r="B41" t="str">
            <v xml:space="preserve"> SUEÑOS</v>
          </cell>
          <cell r="C41" t="str">
            <v>18:54</v>
          </cell>
          <cell r="D41">
            <v>6.1</v>
          </cell>
          <cell r="E41">
            <v>750</v>
          </cell>
          <cell r="F41">
            <v>6.8</v>
          </cell>
          <cell r="G41">
            <v>6.7</v>
          </cell>
          <cell r="H41">
            <v>5.3</v>
          </cell>
          <cell r="I41">
            <v>6.9</v>
          </cell>
          <cell r="J41">
            <v>5.0999999999999996</v>
          </cell>
          <cell r="M41">
            <v>15</v>
          </cell>
        </row>
        <row r="42">
          <cell r="A42" t="str">
            <v>02</v>
          </cell>
          <cell r="B42" t="str">
            <v xml:space="preserve"> HOMBRES DEL SIG</v>
          </cell>
          <cell r="C42" t="str">
            <v>19:54</v>
          </cell>
          <cell r="D42">
            <v>1.2</v>
          </cell>
          <cell r="E42">
            <v>850</v>
          </cell>
          <cell r="L42">
            <v>1.2</v>
          </cell>
          <cell r="M42">
            <v>1</v>
          </cell>
        </row>
        <row r="43">
          <cell r="A43" t="str">
            <v>02</v>
          </cell>
          <cell r="B43" t="str">
            <v xml:space="preserve"> ESP.COMICOS AMB</v>
          </cell>
          <cell r="C43" t="str">
            <v>19:55</v>
          </cell>
          <cell r="D43">
            <v>2.7</v>
          </cell>
          <cell r="E43">
            <v>600</v>
          </cell>
          <cell r="K43">
            <v>2.7</v>
          </cell>
          <cell r="M43">
            <v>3</v>
          </cell>
        </row>
        <row r="44">
          <cell r="A44" t="str">
            <v>02</v>
          </cell>
          <cell r="B44" t="str">
            <v xml:space="preserve"> MAGALY TV</v>
          </cell>
          <cell r="C44" t="str">
            <v>19:59</v>
          </cell>
          <cell r="D44">
            <v>8.6999999999999993</v>
          </cell>
          <cell r="E44">
            <v>750</v>
          </cell>
          <cell r="F44">
            <v>9.4</v>
          </cell>
          <cell r="G44">
            <v>8.6</v>
          </cell>
          <cell r="H44">
            <v>8.8000000000000007</v>
          </cell>
          <cell r="I44">
            <v>7.9</v>
          </cell>
          <cell r="J44">
            <v>8.9</v>
          </cell>
          <cell r="M44">
            <v>15</v>
          </cell>
        </row>
        <row r="45">
          <cell r="A45" t="str">
            <v>02</v>
          </cell>
          <cell r="B45" t="str">
            <v xml:space="preserve"> LO MEJOR DE LA</v>
          </cell>
          <cell r="C45" t="str">
            <v>20:10</v>
          </cell>
          <cell r="D45">
            <v>4.4000000000000004</v>
          </cell>
          <cell r="E45">
            <v>500</v>
          </cell>
          <cell r="L45">
            <v>4.4000000000000004</v>
          </cell>
          <cell r="M45">
            <v>2</v>
          </cell>
        </row>
        <row r="46">
          <cell r="A46" t="str">
            <v>02</v>
          </cell>
          <cell r="B46" t="str">
            <v xml:space="preserve"> CINE MILLONARIO</v>
          </cell>
          <cell r="C46" t="str">
            <v>20:26</v>
          </cell>
          <cell r="D46">
            <v>5.6</v>
          </cell>
          <cell r="E46">
            <v>850</v>
          </cell>
          <cell r="L46">
            <v>5.6</v>
          </cell>
          <cell r="M46">
            <v>3</v>
          </cell>
        </row>
        <row r="47">
          <cell r="A47" t="str">
            <v>02</v>
          </cell>
          <cell r="B47" t="str">
            <v xml:space="preserve"> 90 SEGUNDOS L-V</v>
          </cell>
          <cell r="C47" t="str">
            <v>21:02</v>
          </cell>
          <cell r="D47">
            <v>4.7</v>
          </cell>
          <cell r="E47">
            <v>650</v>
          </cell>
          <cell r="F47">
            <v>3.8</v>
          </cell>
          <cell r="G47">
            <v>5.7</v>
          </cell>
          <cell r="H47">
            <v>4.5999999999999996</v>
          </cell>
          <cell r="I47">
            <v>4.8</v>
          </cell>
          <cell r="J47">
            <v>4.4000000000000004</v>
          </cell>
          <cell r="M47">
            <v>15</v>
          </cell>
        </row>
        <row r="48">
          <cell r="A48" t="str">
            <v>02</v>
          </cell>
          <cell r="B48" t="str">
            <v xml:space="preserve"> MARITERE</v>
          </cell>
          <cell r="C48" t="str">
            <v>21:56</v>
          </cell>
          <cell r="D48">
            <v>4.3</v>
          </cell>
          <cell r="E48">
            <v>800</v>
          </cell>
          <cell r="K48">
            <v>4.3</v>
          </cell>
          <cell r="M48">
            <v>3</v>
          </cell>
        </row>
        <row r="49">
          <cell r="A49" t="str">
            <v>02</v>
          </cell>
          <cell r="B49" t="str">
            <v xml:space="preserve"> PAISANA JACINTA</v>
          </cell>
          <cell r="C49" t="str">
            <v>22:02</v>
          </cell>
          <cell r="D49">
            <v>11.1</v>
          </cell>
          <cell r="E49">
            <v>850</v>
          </cell>
          <cell r="G49">
            <v>11.1</v>
          </cell>
          <cell r="M49">
            <v>3</v>
          </cell>
        </row>
        <row r="50">
          <cell r="A50" t="str">
            <v>02</v>
          </cell>
          <cell r="B50" t="str">
            <v xml:space="preserve"> JB NOTICIAS-NOC</v>
          </cell>
          <cell r="C50" t="str">
            <v>22:02</v>
          </cell>
          <cell r="D50">
            <v>5.9</v>
          </cell>
          <cell r="E50">
            <v>850</v>
          </cell>
          <cell r="F50">
            <v>5.9</v>
          </cell>
          <cell r="M50">
            <v>3</v>
          </cell>
        </row>
        <row r="51">
          <cell r="A51" t="str">
            <v>02</v>
          </cell>
          <cell r="B51" t="str">
            <v xml:space="preserve"> FUNC. ESTELAR</v>
          </cell>
          <cell r="C51" t="str">
            <v>22:02</v>
          </cell>
          <cell r="D51">
            <v>3.9</v>
          </cell>
          <cell r="E51">
            <v>600</v>
          </cell>
          <cell r="H51">
            <v>2.6</v>
          </cell>
          <cell r="I51">
            <v>5.0999999999999996</v>
          </cell>
          <cell r="M51">
            <v>6</v>
          </cell>
        </row>
        <row r="52">
          <cell r="A52" t="str">
            <v>02</v>
          </cell>
          <cell r="B52" t="str">
            <v xml:space="preserve"> ESP.COMICOS AMB</v>
          </cell>
          <cell r="C52" t="str">
            <v>22:03</v>
          </cell>
          <cell r="D52">
            <v>6.1</v>
          </cell>
          <cell r="E52">
            <v>850</v>
          </cell>
          <cell r="J52">
            <v>6.1</v>
          </cell>
          <cell r="M52">
            <v>3</v>
          </cell>
        </row>
        <row r="53">
          <cell r="A53" t="str">
            <v>02</v>
          </cell>
          <cell r="B53" t="str">
            <v xml:space="preserve"> EL VISITANTE-DO</v>
          </cell>
          <cell r="C53" t="str">
            <v>22:37</v>
          </cell>
          <cell r="D53">
            <v>2.4</v>
          </cell>
          <cell r="E53">
            <v>600</v>
          </cell>
          <cell r="L53">
            <v>2.4</v>
          </cell>
          <cell r="M53">
            <v>3</v>
          </cell>
        </row>
        <row r="54">
          <cell r="A54" t="str">
            <v>02</v>
          </cell>
          <cell r="B54" t="str">
            <v xml:space="preserve"> BUFFY LA CAZAVA</v>
          </cell>
          <cell r="C54" t="str">
            <v>23:19</v>
          </cell>
          <cell r="D54">
            <v>3.6</v>
          </cell>
          <cell r="E54">
            <v>600</v>
          </cell>
          <cell r="G54">
            <v>3.6</v>
          </cell>
          <cell r="M54">
            <v>3</v>
          </cell>
        </row>
        <row r="55">
          <cell r="A55" t="str">
            <v>02</v>
          </cell>
          <cell r="B55" t="str">
            <v xml:space="preserve"> ULTIMA FUNCION-</v>
          </cell>
          <cell r="C55" t="str">
            <v>23:24</v>
          </cell>
          <cell r="D55">
            <v>1.7</v>
          </cell>
          <cell r="E55">
            <v>600</v>
          </cell>
          <cell r="K55">
            <v>1.7</v>
          </cell>
          <cell r="M55">
            <v>3</v>
          </cell>
        </row>
        <row r="56">
          <cell r="A56" t="str">
            <v>02</v>
          </cell>
          <cell r="B56" t="str">
            <v xml:space="preserve"> ALTO RIESGO</v>
          </cell>
          <cell r="C56" t="str">
            <v>23:34</v>
          </cell>
          <cell r="D56">
            <v>1.7</v>
          </cell>
          <cell r="E56">
            <v>600</v>
          </cell>
          <cell r="F56">
            <v>1.7</v>
          </cell>
          <cell r="M56">
            <v>3</v>
          </cell>
        </row>
        <row r="57">
          <cell r="A57" t="str">
            <v>02</v>
          </cell>
          <cell r="B57" t="str">
            <v xml:space="preserve"> ULTIMA FUNCION</v>
          </cell>
          <cell r="C57" t="str">
            <v>23:42</v>
          </cell>
          <cell r="D57">
            <v>3</v>
          </cell>
          <cell r="E57">
            <v>600</v>
          </cell>
          <cell r="J57">
            <v>3</v>
          </cell>
          <cell r="M57">
            <v>3</v>
          </cell>
        </row>
        <row r="58">
          <cell r="A58" t="str">
            <v>02</v>
          </cell>
          <cell r="B58" t="str">
            <v xml:space="preserve"> NIKITA-SAB</v>
          </cell>
          <cell r="C58" t="str">
            <v>23:45</v>
          </cell>
          <cell r="D58">
            <v>2.5</v>
          </cell>
          <cell r="E58">
            <v>600</v>
          </cell>
          <cell r="K58">
            <v>2.5</v>
          </cell>
          <cell r="M58">
            <v>1</v>
          </cell>
        </row>
        <row r="59">
          <cell r="A59" t="str">
            <v>02</v>
          </cell>
          <cell r="B59" t="str">
            <v xml:space="preserve"> DHARMA Y GREG-D</v>
          </cell>
          <cell r="C59" t="str">
            <v>23:49</v>
          </cell>
          <cell r="D59">
            <v>3</v>
          </cell>
          <cell r="E59">
            <v>600</v>
          </cell>
          <cell r="L59">
            <v>3</v>
          </cell>
          <cell r="M59">
            <v>2</v>
          </cell>
        </row>
        <row r="60">
          <cell r="A60" t="str">
            <v>04</v>
          </cell>
          <cell r="B60" t="str">
            <v xml:space="preserve"> PRIMERA EDICION</v>
          </cell>
          <cell r="C60" t="str">
            <v>05:59</v>
          </cell>
          <cell r="D60">
            <v>5.2</v>
          </cell>
          <cell r="E60">
            <v>850</v>
          </cell>
          <cell r="F60">
            <v>5.6</v>
          </cell>
          <cell r="G60">
            <v>5.3</v>
          </cell>
          <cell r="H60">
            <v>5.4</v>
          </cell>
          <cell r="I60">
            <v>4.5999999999999996</v>
          </cell>
          <cell r="J60">
            <v>5.3</v>
          </cell>
          <cell r="M60">
            <v>15</v>
          </cell>
        </row>
        <row r="61">
          <cell r="A61" t="str">
            <v>04</v>
          </cell>
          <cell r="B61" t="str">
            <v xml:space="preserve"> LAS AVENTURAS F</v>
          </cell>
          <cell r="C61" t="str">
            <v>06:00</v>
          </cell>
          <cell r="D61">
            <v>0.6</v>
          </cell>
          <cell r="E61">
            <v>700</v>
          </cell>
          <cell r="K61">
            <v>0.6</v>
          </cell>
          <cell r="M61">
            <v>3</v>
          </cell>
        </row>
        <row r="62">
          <cell r="A62" t="str">
            <v>04</v>
          </cell>
          <cell r="B62" t="str">
            <v xml:space="preserve"> LAS AVENTURAS F</v>
          </cell>
          <cell r="C62" t="str">
            <v>06:01</v>
          </cell>
          <cell r="D62">
            <v>0</v>
          </cell>
          <cell r="E62">
            <v>700</v>
          </cell>
          <cell r="L62">
            <v>0</v>
          </cell>
          <cell r="M62">
            <v>3</v>
          </cell>
        </row>
        <row r="63">
          <cell r="A63" t="str">
            <v>04</v>
          </cell>
          <cell r="B63" t="str">
            <v xml:space="preserve"> PRINCIPE ATLANT</v>
          </cell>
          <cell r="C63" t="str">
            <v>06:30</v>
          </cell>
          <cell r="D63">
            <v>0.9</v>
          </cell>
          <cell r="E63">
            <v>700</v>
          </cell>
          <cell r="K63">
            <v>0.9</v>
          </cell>
          <cell r="M63">
            <v>3</v>
          </cell>
        </row>
        <row r="64">
          <cell r="A64" t="str">
            <v>04</v>
          </cell>
          <cell r="B64" t="str">
            <v xml:space="preserve"> BAMBOO BEARS-DO</v>
          </cell>
          <cell r="C64" t="str">
            <v>06:31</v>
          </cell>
          <cell r="D64">
            <v>0.9</v>
          </cell>
          <cell r="E64">
            <v>700</v>
          </cell>
          <cell r="L64">
            <v>0.9</v>
          </cell>
          <cell r="M64">
            <v>3</v>
          </cell>
        </row>
        <row r="65">
          <cell r="A65" t="str">
            <v>04</v>
          </cell>
          <cell r="B65" t="str">
            <v xml:space="preserve"> LA BANDA MOZART</v>
          </cell>
          <cell r="C65" t="str">
            <v>07:00</v>
          </cell>
          <cell r="D65">
            <v>0.5</v>
          </cell>
          <cell r="E65">
            <v>700</v>
          </cell>
          <cell r="L65">
            <v>0.5</v>
          </cell>
          <cell r="M65">
            <v>3</v>
          </cell>
        </row>
        <row r="66">
          <cell r="A66" t="str">
            <v>04</v>
          </cell>
          <cell r="B66" t="str">
            <v xml:space="preserve"> SAMURAI CIBERNE</v>
          </cell>
          <cell r="C66" t="str">
            <v>07:28</v>
          </cell>
          <cell r="D66">
            <v>1.2</v>
          </cell>
          <cell r="E66">
            <v>700</v>
          </cell>
          <cell r="K66">
            <v>1.2</v>
          </cell>
          <cell r="M66">
            <v>3</v>
          </cell>
        </row>
        <row r="67">
          <cell r="A67" t="str">
            <v>04</v>
          </cell>
          <cell r="B67" t="str">
            <v xml:space="preserve"> EL CHAPULIN COL</v>
          </cell>
          <cell r="C67" t="str">
            <v>07:58</v>
          </cell>
          <cell r="D67">
            <v>2.2999999999999998</v>
          </cell>
          <cell r="E67">
            <v>700</v>
          </cell>
          <cell r="L67">
            <v>2.2999999999999998</v>
          </cell>
          <cell r="M67">
            <v>3</v>
          </cell>
        </row>
        <row r="68">
          <cell r="A68" t="str">
            <v>04</v>
          </cell>
          <cell r="B68" t="str">
            <v xml:space="preserve"> BANANAS EN PIJA</v>
          </cell>
          <cell r="C68" t="str">
            <v>08:25</v>
          </cell>
          <cell r="D68">
            <v>3.1</v>
          </cell>
          <cell r="E68">
            <v>700</v>
          </cell>
          <cell r="K68">
            <v>3.1</v>
          </cell>
          <cell r="M68">
            <v>3</v>
          </cell>
        </row>
        <row r="69">
          <cell r="A69" t="str">
            <v>04</v>
          </cell>
          <cell r="B69" t="str">
            <v xml:space="preserve"> KARINA Y TIMOTE</v>
          </cell>
          <cell r="C69" t="str">
            <v>08:54</v>
          </cell>
          <cell r="D69">
            <v>5.0999999999999996</v>
          </cell>
          <cell r="E69">
            <v>700</v>
          </cell>
          <cell r="K69">
            <v>5.0999999999999996</v>
          </cell>
          <cell r="M69">
            <v>3</v>
          </cell>
        </row>
        <row r="70">
          <cell r="A70" t="str">
            <v>04</v>
          </cell>
          <cell r="B70" t="str">
            <v xml:space="preserve"> DRAGON BALL Z-D</v>
          </cell>
          <cell r="C70" t="str">
            <v>08:54</v>
          </cell>
          <cell r="D70">
            <v>4</v>
          </cell>
          <cell r="E70">
            <v>700</v>
          </cell>
          <cell r="L70">
            <v>4</v>
          </cell>
          <cell r="M70">
            <v>3</v>
          </cell>
        </row>
        <row r="71">
          <cell r="A71" t="str">
            <v>04</v>
          </cell>
          <cell r="B71" t="str">
            <v xml:space="preserve"> ZENKI-DOM</v>
          </cell>
          <cell r="C71" t="str">
            <v>09:28</v>
          </cell>
          <cell r="D71">
            <v>5.7</v>
          </cell>
          <cell r="E71">
            <v>700</v>
          </cell>
          <cell r="L71">
            <v>5.7</v>
          </cell>
          <cell r="M71">
            <v>3</v>
          </cell>
        </row>
        <row r="72">
          <cell r="A72" t="str">
            <v>04</v>
          </cell>
          <cell r="B72" t="str">
            <v xml:space="preserve"> DRAGON BALL-MAÑ</v>
          </cell>
          <cell r="C72" t="str">
            <v>09:28</v>
          </cell>
          <cell r="D72">
            <v>4.5999999999999996</v>
          </cell>
          <cell r="E72">
            <v>700</v>
          </cell>
          <cell r="F72">
            <v>4.9000000000000004</v>
          </cell>
          <cell r="G72">
            <v>4</v>
          </cell>
          <cell r="H72">
            <v>5.6</v>
          </cell>
          <cell r="I72">
            <v>4.5</v>
          </cell>
          <cell r="J72">
            <v>4.0999999999999996</v>
          </cell>
          <cell r="M72">
            <v>15</v>
          </cell>
        </row>
        <row r="73">
          <cell r="A73" t="str">
            <v>04</v>
          </cell>
          <cell r="B73" t="str">
            <v xml:space="preserve"> SUPER CAMPEONES</v>
          </cell>
          <cell r="C73" t="str">
            <v>09:55</v>
          </cell>
          <cell r="D73">
            <v>4.4000000000000004</v>
          </cell>
          <cell r="E73">
            <v>700</v>
          </cell>
          <cell r="L73">
            <v>4.4000000000000004</v>
          </cell>
          <cell r="M73">
            <v>3</v>
          </cell>
        </row>
        <row r="74">
          <cell r="A74" t="str">
            <v>04</v>
          </cell>
          <cell r="B74" t="str">
            <v xml:space="preserve"> DRAGON BALL Z</v>
          </cell>
          <cell r="C74" t="str">
            <v>09:59</v>
          </cell>
          <cell r="D74">
            <v>7.6</v>
          </cell>
          <cell r="E74">
            <v>700</v>
          </cell>
          <cell r="F74">
            <v>8</v>
          </cell>
          <cell r="G74">
            <v>7.2</v>
          </cell>
          <cell r="H74">
            <v>7.9</v>
          </cell>
          <cell r="I74">
            <v>8.3000000000000007</v>
          </cell>
          <cell r="J74">
            <v>6.4</v>
          </cell>
          <cell r="M74">
            <v>15</v>
          </cell>
        </row>
        <row r="75">
          <cell r="A75" t="str">
            <v>04</v>
          </cell>
          <cell r="B75" t="str">
            <v xml:space="preserve"> SABRINA LA BRUJ</v>
          </cell>
          <cell r="C75" t="str">
            <v>10:26</v>
          </cell>
          <cell r="D75">
            <v>1.8</v>
          </cell>
          <cell r="E75">
            <v>700</v>
          </cell>
          <cell r="L75">
            <v>1.8</v>
          </cell>
          <cell r="M75">
            <v>3</v>
          </cell>
        </row>
        <row r="76">
          <cell r="A76" t="str">
            <v>04</v>
          </cell>
          <cell r="B76" t="str">
            <v xml:space="preserve"> SABRINA LA BRUJ</v>
          </cell>
          <cell r="C76" t="str">
            <v>10:30</v>
          </cell>
          <cell r="D76">
            <v>5.2</v>
          </cell>
          <cell r="E76">
            <v>700</v>
          </cell>
          <cell r="F76">
            <v>4.5999999999999996</v>
          </cell>
          <cell r="G76">
            <v>4.0999999999999996</v>
          </cell>
          <cell r="H76">
            <v>5.3</v>
          </cell>
          <cell r="I76">
            <v>7.1</v>
          </cell>
          <cell r="J76">
            <v>5</v>
          </cell>
          <cell r="M76">
            <v>15</v>
          </cell>
        </row>
        <row r="77">
          <cell r="A77" t="str">
            <v>04</v>
          </cell>
          <cell r="B77" t="str">
            <v xml:space="preserve"> SANTA MISA</v>
          </cell>
          <cell r="C77" t="str">
            <v>10:54</v>
          </cell>
          <cell r="D77">
            <v>0</v>
          </cell>
          <cell r="E77">
            <v>700</v>
          </cell>
          <cell r="L77">
            <v>0</v>
          </cell>
          <cell r="M77">
            <v>3</v>
          </cell>
        </row>
        <row r="78">
          <cell r="A78" t="str">
            <v>04</v>
          </cell>
          <cell r="B78" t="str">
            <v xml:space="preserve"> MI PEQ.TRAVIESA</v>
          </cell>
          <cell r="C78" t="str">
            <v>10:59</v>
          </cell>
          <cell r="D78">
            <v>4.7</v>
          </cell>
          <cell r="E78">
            <v>700</v>
          </cell>
          <cell r="F78">
            <v>4.4000000000000004</v>
          </cell>
          <cell r="G78">
            <v>4.0999999999999996</v>
          </cell>
          <cell r="H78">
            <v>3.5</v>
          </cell>
          <cell r="I78">
            <v>6.7</v>
          </cell>
          <cell r="J78">
            <v>5.0999999999999996</v>
          </cell>
          <cell r="M78">
            <v>15</v>
          </cell>
        </row>
        <row r="79">
          <cell r="A79" t="str">
            <v>04</v>
          </cell>
          <cell r="B79" t="str">
            <v xml:space="preserve"> SESION SOLEMNE</v>
          </cell>
          <cell r="C79" t="str">
            <v>11:25</v>
          </cell>
          <cell r="D79">
            <v>0</v>
          </cell>
          <cell r="E79">
            <v>700</v>
          </cell>
          <cell r="J79">
            <v>0</v>
          </cell>
          <cell r="M79">
            <v>1</v>
          </cell>
        </row>
        <row r="80">
          <cell r="A80" t="str">
            <v>04</v>
          </cell>
          <cell r="B80" t="str">
            <v xml:space="preserve"> SOÑADORAS</v>
          </cell>
          <cell r="C80" t="str">
            <v>11:59</v>
          </cell>
          <cell r="D80">
            <v>11.3</v>
          </cell>
          <cell r="E80">
            <v>1200</v>
          </cell>
          <cell r="F80">
            <v>9.8000000000000007</v>
          </cell>
          <cell r="G80">
            <v>11.2</v>
          </cell>
          <cell r="H80">
            <v>9.5</v>
          </cell>
          <cell r="I80">
            <v>13.8</v>
          </cell>
          <cell r="J80">
            <v>12.4</v>
          </cell>
          <cell r="M80">
            <v>15</v>
          </cell>
        </row>
        <row r="81">
          <cell r="A81" t="str">
            <v>04</v>
          </cell>
          <cell r="B81" t="str">
            <v xml:space="preserve"> MATINEE DOMINGO</v>
          </cell>
          <cell r="C81" t="str">
            <v>12:00</v>
          </cell>
          <cell r="D81">
            <v>1.3</v>
          </cell>
          <cell r="E81">
            <v>1200</v>
          </cell>
          <cell r="L81">
            <v>1.3</v>
          </cell>
          <cell r="M81">
            <v>3</v>
          </cell>
        </row>
        <row r="82">
          <cell r="A82" t="str">
            <v>04</v>
          </cell>
          <cell r="B82" t="str">
            <v xml:space="preserve"> LAURA EN AMERIC</v>
          </cell>
          <cell r="C82" t="str">
            <v>12:52</v>
          </cell>
          <cell r="D82">
            <v>21.7</v>
          </cell>
          <cell r="E82">
            <v>1200</v>
          </cell>
          <cell r="F82">
            <v>19.8</v>
          </cell>
          <cell r="G82">
            <v>22.4</v>
          </cell>
          <cell r="H82">
            <v>21</v>
          </cell>
          <cell r="I82">
            <v>24.3</v>
          </cell>
          <cell r="J82">
            <v>20.399999999999999</v>
          </cell>
          <cell r="M82">
            <v>15</v>
          </cell>
        </row>
        <row r="83">
          <cell r="A83" t="str">
            <v>04</v>
          </cell>
          <cell r="B83" t="str">
            <v xml:space="preserve"> CHESPIRITO-SAB</v>
          </cell>
          <cell r="C83" t="str">
            <v>12:57</v>
          </cell>
          <cell r="D83">
            <v>3.8</v>
          </cell>
          <cell r="E83">
            <v>1200</v>
          </cell>
          <cell r="K83">
            <v>3.8</v>
          </cell>
          <cell r="M83">
            <v>3</v>
          </cell>
        </row>
        <row r="84">
          <cell r="A84" t="str">
            <v>04</v>
          </cell>
          <cell r="B84" t="str">
            <v xml:space="preserve"> MATINEE DOMINGO</v>
          </cell>
          <cell r="C84" t="str">
            <v>13:48</v>
          </cell>
          <cell r="D84">
            <v>2.2000000000000002</v>
          </cell>
          <cell r="E84">
            <v>1200</v>
          </cell>
          <cell r="L84">
            <v>2.2000000000000002</v>
          </cell>
          <cell r="M84">
            <v>2</v>
          </cell>
        </row>
        <row r="85">
          <cell r="A85" t="str">
            <v>04</v>
          </cell>
          <cell r="B85" t="str">
            <v xml:space="preserve"> POR TU AMOR</v>
          </cell>
          <cell r="C85" t="str">
            <v>14:00</v>
          </cell>
          <cell r="D85">
            <v>17.5</v>
          </cell>
          <cell r="E85">
            <v>1200</v>
          </cell>
          <cell r="F85">
            <v>15.5</v>
          </cell>
          <cell r="G85">
            <v>18.5</v>
          </cell>
          <cell r="H85">
            <v>15</v>
          </cell>
          <cell r="I85">
            <v>19.399999999999999</v>
          </cell>
          <cell r="J85">
            <v>19.399999999999999</v>
          </cell>
          <cell r="M85">
            <v>15</v>
          </cell>
        </row>
        <row r="86">
          <cell r="A86" t="str">
            <v>04</v>
          </cell>
          <cell r="B86" t="str">
            <v xml:space="preserve"> TRES MUJERES</v>
          </cell>
          <cell r="C86" t="str">
            <v>14:59</v>
          </cell>
          <cell r="D86">
            <v>12.2</v>
          </cell>
          <cell r="E86">
            <v>1200</v>
          </cell>
          <cell r="F86">
            <v>12.2</v>
          </cell>
          <cell r="G86">
            <v>11.9</v>
          </cell>
          <cell r="H86">
            <v>11.5</v>
          </cell>
          <cell r="I86">
            <v>13.2</v>
          </cell>
          <cell r="J86">
            <v>12.2</v>
          </cell>
          <cell r="M86">
            <v>15</v>
          </cell>
        </row>
        <row r="87">
          <cell r="A87" t="str">
            <v>04</v>
          </cell>
          <cell r="B87" t="str">
            <v xml:space="preserve"> MATINEE DOMINGO</v>
          </cell>
          <cell r="C87" t="str">
            <v>15:37</v>
          </cell>
          <cell r="D87">
            <v>4.7</v>
          </cell>
          <cell r="E87">
            <v>1200</v>
          </cell>
          <cell r="L87">
            <v>4.7</v>
          </cell>
          <cell r="M87">
            <v>1</v>
          </cell>
        </row>
        <row r="88">
          <cell r="A88" t="str">
            <v>04</v>
          </cell>
          <cell r="B88" t="str">
            <v xml:space="preserve"> GOTITAS DE AMOR</v>
          </cell>
          <cell r="C88" t="str">
            <v>16:01</v>
          </cell>
          <cell r="D88">
            <v>7.3</v>
          </cell>
          <cell r="E88">
            <v>1200</v>
          </cell>
          <cell r="F88">
            <v>8.8000000000000007</v>
          </cell>
          <cell r="G88">
            <v>6.3</v>
          </cell>
          <cell r="H88">
            <v>7.2</v>
          </cell>
          <cell r="I88">
            <v>7</v>
          </cell>
          <cell r="J88">
            <v>7.2</v>
          </cell>
          <cell r="M88">
            <v>15</v>
          </cell>
        </row>
        <row r="89">
          <cell r="A89" t="str">
            <v>04</v>
          </cell>
          <cell r="B89" t="str">
            <v xml:space="preserve"> MATINEE SABADO</v>
          </cell>
          <cell r="C89" t="str">
            <v>16:15</v>
          </cell>
          <cell r="D89">
            <v>0.9</v>
          </cell>
          <cell r="E89">
            <v>1200</v>
          </cell>
          <cell r="K89">
            <v>0.9</v>
          </cell>
          <cell r="M89">
            <v>3</v>
          </cell>
        </row>
        <row r="90">
          <cell r="A90" t="str">
            <v>04</v>
          </cell>
          <cell r="B90" t="str">
            <v xml:space="preserve"> EL SHOW DEL CHA</v>
          </cell>
          <cell r="C90" t="str">
            <v>17:01</v>
          </cell>
          <cell r="D90">
            <v>3.1</v>
          </cell>
          <cell r="E90">
            <v>900</v>
          </cell>
          <cell r="F90">
            <v>2.7</v>
          </cell>
          <cell r="G90">
            <v>3.9</v>
          </cell>
          <cell r="H90">
            <v>2.7</v>
          </cell>
          <cell r="I90">
            <v>3</v>
          </cell>
          <cell r="J90">
            <v>3.3</v>
          </cell>
          <cell r="M90">
            <v>15</v>
          </cell>
        </row>
        <row r="91">
          <cell r="A91" t="str">
            <v>04</v>
          </cell>
          <cell r="B91" t="str">
            <v xml:space="preserve"> ESP.DEL CHAVO D</v>
          </cell>
          <cell r="C91" t="str">
            <v>17:27</v>
          </cell>
          <cell r="D91">
            <v>2.1</v>
          </cell>
          <cell r="E91">
            <v>900</v>
          </cell>
          <cell r="L91">
            <v>2.1</v>
          </cell>
          <cell r="M91">
            <v>3</v>
          </cell>
        </row>
        <row r="92">
          <cell r="A92" t="str">
            <v>04</v>
          </cell>
          <cell r="B92" t="str">
            <v xml:space="preserve"> MATINEE SABADO</v>
          </cell>
          <cell r="C92" t="str">
            <v>17:55</v>
          </cell>
          <cell r="D92">
            <v>4.0999999999999996</v>
          </cell>
          <cell r="E92">
            <v>900</v>
          </cell>
          <cell r="K92">
            <v>4.0999999999999996</v>
          </cell>
          <cell r="M92">
            <v>3</v>
          </cell>
        </row>
        <row r="93">
          <cell r="A93" t="str">
            <v>04</v>
          </cell>
          <cell r="B93" t="str">
            <v xml:space="preserve"> ESP.NATIONAL GE</v>
          </cell>
          <cell r="C93" t="str">
            <v>18:47</v>
          </cell>
          <cell r="D93">
            <v>7.6</v>
          </cell>
          <cell r="E93">
            <v>1200</v>
          </cell>
          <cell r="L93">
            <v>7.6</v>
          </cell>
          <cell r="M93">
            <v>1</v>
          </cell>
        </row>
        <row r="94">
          <cell r="A94" t="str">
            <v>04</v>
          </cell>
          <cell r="B94" t="str">
            <v xml:space="preserve"> ESP.DISCOVERY C</v>
          </cell>
          <cell r="C94" t="str">
            <v>18:49</v>
          </cell>
          <cell r="D94">
            <v>5.6</v>
          </cell>
          <cell r="E94">
            <v>1200</v>
          </cell>
          <cell r="L94">
            <v>5.6</v>
          </cell>
          <cell r="M94">
            <v>2</v>
          </cell>
        </row>
        <row r="95">
          <cell r="A95" t="str">
            <v>04</v>
          </cell>
          <cell r="B95" t="str">
            <v xml:space="preserve"> INFIERNO EN EL</v>
          </cell>
          <cell r="C95" t="str">
            <v>19:00</v>
          </cell>
          <cell r="D95">
            <v>7.2</v>
          </cell>
          <cell r="E95">
            <v>1200</v>
          </cell>
          <cell r="F95">
            <v>9.3000000000000007</v>
          </cell>
          <cell r="G95">
            <v>10.199999999999999</v>
          </cell>
          <cell r="H95">
            <v>7.5</v>
          </cell>
          <cell r="I95">
            <v>5.6</v>
          </cell>
          <cell r="J95">
            <v>5.3</v>
          </cell>
          <cell r="M95">
            <v>15</v>
          </cell>
        </row>
        <row r="96">
          <cell r="A96" t="str">
            <v>04</v>
          </cell>
          <cell r="B96" t="str">
            <v xml:space="preserve"> ROSALINDA</v>
          </cell>
          <cell r="C96" t="str">
            <v>19:29</v>
          </cell>
          <cell r="D96">
            <v>14.5</v>
          </cell>
          <cell r="E96">
            <v>1200</v>
          </cell>
          <cell r="F96">
            <v>15.1</v>
          </cell>
          <cell r="G96">
            <v>14.9</v>
          </cell>
          <cell r="H96">
            <v>15.3</v>
          </cell>
          <cell r="I96">
            <v>13.7</v>
          </cell>
          <cell r="J96">
            <v>12.5</v>
          </cell>
          <cell r="M96">
            <v>13</v>
          </cell>
        </row>
        <row r="97">
          <cell r="A97" t="str">
            <v>04</v>
          </cell>
          <cell r="B97" t="str">
            <v xml:space="preserve"> RISAS EN AMERIC</v>
          </cell>
          <cell r="C97" t="str">
            <v>19:49</v>
          </cell>
          <cell r="D97">
            <v>10.5</v>
          </cell>
          <cell r="E97">
            <v>2600</v>
          </cell>
          <cell r="K97">
            <v>10.5</v>
          </cell>
          <cell r="M97">
            <v>2</v>
          </cell>
        </row>
        <row r="98">
          <cell r="A98" t="str">
            <v>04</v>
          </cell>
          <cell r="B98" t="str">
            <v xml:space="preserve"> ESPEC.DEL DOMIN</v>
          </cell>
          <cell r="C98" t="str">
            <v>19:49</v>
          </cell>
          <cell r="D98">
            <v>8.5</v>
          </cell>
          <cell r="E98">
            <v>1200</v>
          </cell>
          <cell r="L98">
            <v>8.5</v>
          </cell>
          <cell r="M98">
            <v>3</v>
          </cell>
        </row>
        <row r="99">
          <cell r="A99" t="str">
            <v>04</v>
          </cell>
          <cell r="B99" t="str">
            <v xml:space="preserve"> MEJ.RISAS EN AM</v>
          </cell>
          <cell r="C99" t="str">
            <v>19:54</v>
          </cell>
          <cell r="D99">
            <v>5.2</v>
          </cell>
          <cell r="E99">
            <v>2600</v>
          </cell>
          <cell r="K99">
            <v>5.2</v>
          </cell>
          <cell r="M99">
            <v>1</v>
          </cell>
        </row>
        <row r="100">
          <cell r="A100" t="str">
            <v>04</v>
          </cell>
          <cell r="B100" t="str">
            <v xml:space="preserve"> AMERICA NOTICIA</v>
          </cell>
          <cell r="C100" t="str">
            <v>20:11</v>
          </cell>
          <cell r="D100">
            <v>8.9</v>
          </cell>
          <cell r="E100">
            <v>1200</v>
          </cell>
          <cell r="F100">
            <v>7.7</v>
          </cell>
          <cell r="G100">
            <v>8.5</v>
          </cell>
          <cell r="H100">
            <v>10.6</v>
          </cell>
          <cell r="I100">
            <v>9</v>
          </cell>
          <cell r="J100">
            <v>8.6999999999999993</v>
          </cell>
          <cell r="M100">
            <v>15</v>
          </cell>
        </row>
        <row r="101">
          <cell r="A101" t="str">
            <v>04</v>
          </cell>
          <cell r="B101" t="str">
            <v xml:space="preserve"> ISABELLA</v>
          </cell>
          <cell r="C101" t="str">
            <v>21:00</v>
          </cell>
          <cell r="D101">
            <v>12.5</v>
          </cell>
          <cell r="E101">
            <v>1400</v>
          </cell>
          <cell r="F101">
            <v>12.1</v>
          </cell>
          <cell r="G101">
            <v>12.8</v>
          </cell>
          <cell r="H101">
            <v>13.9</v>
          </cell>
          <cell r="I101">
            <v>13</v>
          </cell>
          <cell r="J101">
            <v>10.8</v>
          </cell>
          <cell r="M101">
            <v>15</v>
          </cell>
        </row>
        <row r="102">
          <cell r="A102" t="str">
            <v>04</v>
          </cell>
          <cell r="B102" t="str">
            <v xml:space="preserve"> FUTBOL TOTAL-DO</v>
          </cell>
          <cell r="C102" t="str">
            <v>21:28</v>
          </cell>
          <cell r="D102">
            <v>5.4</v>
          </cell>
          <cell r="E102">
            <v>1200</v>
          </cell>
          <cell r="L102">
            <v>5.4</v>
          </cell>
          <cell r="M102">
            <v>3</v>
          </cell>
        </row>
        <row r="103">
          <cell r="A103" t="str">
            <v>04</v>
          </cell>
          <cell r="B103" t="str">
            <v xml:space="preserve"> CHOLA DE MIERCO</v>
          </cell>
          <cell r="C103" t="str">
            <v>21:59</v>
          </cell>
          <cell r="D103">
            <v>16.899999999999999</v>
          </cell>
          <cell r="E103">
            <v>1200</v>
          </cell>
          <cell r="H103">
            <v>16.899999999999999</v>
          </cell>
          <cell r="M103">
            <v>3</v>
          </cell>
        </row>
        <row r="104">
          <cell r="A104" t="str">
            <v>04</v>
          </cell>
          <cell r="B104" t="str">
            <v xml:space="preserve"> NUESTRO CINE-NO</v>
          </cell>
          <cell r="C104" t="str">
            <v>21:59</v>
          </cell>
          <cell r="D104">
            <v>8.6999999999999993</v>
          </cell>
          <cell r="E104">
            <v>1200</v>
          </cell>
          <cell r="J104">
            <v>8.6999999999999993</v>
          </cell>
          <cell r="M104">
            <v>3</v>
          </cell>
        </row>
        <row r="105">
          <cell r="A105" t="str">
            <v>04</v>
          </cell>
          <cell r="B105" t="str">
            <v xml:space="preserve"> VARIEDADES AMER</v>
          </cell>
          <cell r="C105" t="str">
            <v>21:59</v>
          </cell>
          <cell r="D105">
            <v>7.1</v>
          </cell>
          <cell r="E105">
            <v>1200</v>
          </cell>
          <cell r="I105">
            <v>7.1</v>
          </cell>
          <cell r="M105">
            <v>3</v>
          </cell>
        </row>
        <row r="106">
          <cell r="A106" t="str">
            <v>04</v>
          </cell>
          <cell r="B106" t="str">
            <v xml:space="preserve"> CINE AMERICA-DO</v>
          </cell>
          <cell r="C106" t="str">
            <v>21:59</v>
          </cell>
          <cell r="D106">
            <v>5.3</v>
          </cell>
          <cell r="E106">
            <v>1200</v>
          </cell>
          <cell r="L106">
            <v>5.3</v>
          </cell>
          <cell r="M106">
            <v>3</v>
          </cell>
        </row>
        <row r="107">
          <cell r="A107" t="str">
            <v>04</v>
          </cell>
          <cell r="B107" t="str">
            <v xml:space="preserve"> LAURA EN AMERIC</v>
          </cell>
          <cell r="C107" t="str">
            <v>22:00</v>
          </cell>
          <cell r="D107">
            <v>13.2</v>
          </cell>
          <cell r="E107">
            <v>1200</v>
          </cell>
          <cell r="K107">
            <v>13.2</v>
          </cell>
          <cell r="M107">
            <v>3</v>
          </cell>
        </row>
        <row r="108">
          <cell r="A108" t="str">
            <v>04</v>
          </cell>
          <cell r="B108" t="str">
            <v xml:space="preserve"> PRIMER IMPACTO</v>
          </cell>
          <cell r="C108" t="str">
            <v>22:01</v>
          </cell>
          <cell r="D108">
            <v>13.6</v>
          </cell>
          <cell r="E108">
            <v>1200</v>
          </cell>
          <cell r="F108">
            <v>13.6</v>
          </cell>
          <cell r="M108">
            <v>3</v>
          </cell>
        </row>
        <row r="109">
          <cell r="A109" t="str">
            <v>04</v>
          </cell>
          <cell r="B109" t="str">
            <v xml:space="preserve"> CRISTINA-NOCHE</v>
          </cell>
          <cell r="C109" t="str">
            <v>22:01</v>
          </cell>
          <cell r="D109">
            <v>8.3000000000000007</v>
          </cell>
          <cell r="E109">
            <v>1200</v>
          </cell>
          <cell r="G109">
            <v>8.3000000000000007</v>
          </cell>
          <cell r="M109">
            <v>3</v>
          </cell>
        </row>
        <row r="110">
          <cell r="A110" t="str">
            <v>04</v>
          </cell>
          <cell r="B110" t="str">
            <v xml:space="preserve"> CINE AMERICA</v>
          </cell>
          <cell r="C110" t="str">
            <v>23:00</v>
          </cell>
          <cell r="D110">
            <v>6.6</v>
          </cell>
          <cell r="E110">
            <v>1200</v>
          </cell>
          <cell r="F110">
            <v>6.3</v>
          </cell>
          <cell r="G110">
            <v>9.6</v>
          </cell>
          <cell r="H110">
            <v>7.6</v>
          </cell>
          <cell r="I110">
            <v>3.2</v>
          </cell>
          <cell r="J110">
            <v>5.0999999999999996</v>
          </cell>
          <cell r="M110">
            <v>13</v>
          </cell>
        </row>
        <row r="111">
          <cell r="A111" t="str">
            <v>04</v>
          </cell>
          <cell r="B111" t="str">
            <v xml:space="preserve"> CINE NOCTURNO-D</v>
          </cell>
          <cell r="C111" t="str">
            <v>23:41</v>
          </cell>
          <cell r="D111">
            <v>1.8</v>
          </cell>
          <cell r="E111">
            <v>1200</v>
          </cell>
          <cell r="L111">
            <v>1.8</v>
          </cell>
          <cell r="M111">
            <v>3</v>
          </cell>
        </row>
        <row r="112">
          <cell r="A112" t="str">
            <v>05</v>
          </cell>
          <cell r="B112" t="str">
            <v xml:space="preserve"> EUCARISTIA-DOM</v>
          </cell>
          <cell r="C112" t="str">
            <v>05:57</v>
          </cell>
          <cell r="D112">
            <v>0</v>
          </cell>
          <cell r="E112">
            <v>45.5</v>
          </cell>
          <cell r="L112">
            <v>0</v>
          </cell>
          <cell r="M112">
            <v>3</v>
          </cell>
        </row>
        <row r="113">
          <cell r="A113" t="str">
            <v>05</v>
          </cell>
          <cell r="B113" t="str">
            <v xml:space="preserve"> 24 HORAS-EDIC.M</v>
          </cell>
          <cell r="C113" t="str">
            <v>05:59</v>
          </cell>
          <cell r="D113">
            <v>1.9</v>
          </cell>
          <cell r="E113">
            <v>68.25</v>
          </cell>
          <cell r="F113">
            <v>1.9</v>
          </cell>
          <cell r="G113">
            <v>1.7</v>
          </cell>
          <cell r="H113">
            <v>2</v>
          </cell>
          <cell r="I113">
            <v>1.8</v>
          </cell>
          <cell r="J113">
            <v>2.1</v>
          </cell>
          <cell r="M113">
            <v>15</v>
          </cell>
        </row>
        <row r="114">
          <cell r="A114" t="str">
            <v>05</v>
          </cell>
          <cell r="B114" t="str">
            <v xml:space="preserve"> LA TREMENDA COR</v>
          </cell>
          <cell r="C114" t="str">
            <v>05:59</v>
          </cell>
          <cell r="D114">
            <v>0</v>
          </cell>
          <cell r="E114">
            <v>45.5</v>
          </cell>
          <cell r="K114">
            <v>0</v>
          </cell>
          <cell r="M114">
            <v>3</v>
          </cell>
        </row>
        <row r="115">
          <cell r="A115" t="str">
            <v>05</v>
          </cell>
          <cell r="B115" t="str">
            <v xml:space="preserve"> MUEVETE CON JAN</v>
          </cell>
          <cell r="C115" t="str">
            <v>06:30</v>
          </cell>
          <cell r="D115">
            <v>1.3</v>
          </cell>
          <cell r="E115">
            <v>45.5</v>
          </cell>
          <cell r="K115">
            <v>1.3</v>
          </cell>
          <cell r="M115">
            <v>3</v>
          </cell>
        </row>
        <row r="116">
          <cell r="A116" t="str">
            <v>05</v>
          </cell>
          <cell r="B116" t="str">
            <v xml:space="preserve"> 24 HORAS ED.DOM</v>
          </cell>
          <cell r="C116" t="str">
            <v>07:00</v>
          </cell>
          <cell r="D116">
            <v>0.8</v>
          </cell>
          <cell r="E116">
            <v>45.5</v>
          </cell>
          <cell r="L116">
            <v>0.8</v>
          </cell>
          <cell r="M116">
            <v>3</v>
          </cell>
        </row>
        <row r="117">
          <cell r="A117" t="str">
            <v>05</v>
          </cell>
          <cell r="B117" t="str">
            <v xml:space="preserve"> MATRIM.CON HIJO</v>
          </cell>
          <cell r="C117" t="str">
            <v>08:31</v>
          </cell>
          <cell r="D117">
            <v>0.9</v>
          </cell>
          <cell r="E117">
            <v>91</v>
          </cell>
          <cell r="L117">
            <v>0.9</v>
          </cell>
          <cell r="M117">
            <v>3</v>
          </cell>
        </row>
        <row r="118">
          <cell r="A118" t="str">
            <v>05</v>
          </cell>
          <cell r="B118" t="str">
            <v xml:space="preserve"> CUENTOS ANIMADO</v>
          </cell>
          <cell r="C118" t="str">
            <v>08:47</v>
          </cell>
          <cell r="D118">
            <v>0.7</v>
          </cell>
          <cell r="E118">
            <v>102.7</v>
          </cell>
          <cell r="K118">
            <v>0.7</v>
          </cell>
          <cell r="M118">
            <v>3</v>
          </cell>
        </row>
        <row r="119">
          <cell r="A119" t="str">
            <v>05</v>
          </cell>
          <cell r="B119" t="str">
            <v xml:space="preserve"> REP.VALE LA PEN</v>
          </cell>
          <cell r="C119" t="str">
            <v>08:58</v>
          </cell>
          <cell r="D119">
            <v>3.5</v>
          </cell>
          <cell r="E119">
            <v>102.7</v>
          </cell>
          <cell r="L119">
            <v>3.5</v>
          </cell>
          <cell r="M119">
            <v>1</v>
          </cell>
        </row>
        <row r="120">
          <cell r="A120" t="str">
            <v>05</v>
          </cell>
          <cell r="B120" t="str">
            <v xml:space="preserve"> SUPERCINE-DOM M</v>
          </cell>
          <cell r="C120" t="str">
            <v>09:03</v>
          </cell>
          <cell r="D120">
            <v>3.4</v>
          </cell>
          <cell r="E120">
            <v>102.7</v>
          </cell>
          <cell r="L120">
            <v>3.4</v>
          </cell>
          <cell r="M120">
            <v>2</v>
          </cell>
        </row>
        <row r="121">
          <cell r="A121" t="str">
            <v>05</v>
          </cell>
          <cell r="B121" t="str">
            <v xml:space="preserve"> TRES POR TRES-M</v>
          </cell>
          <cell r="C121" t="str">
            <v>09:04</v>
          </cell>
          <cell r="D121">
            <v>3.3</v>
          </cell>
          <cell r="E121">
            <v>68.25</v>
          </cell>
          <cell r="F121">
            <v>3</v>
          </cell>
          <cell r="G121">
            <v>3.6</v>
          </cell>
          <cell r="H121">
            <v>3</v>
          </cell>
          <cell r="I121">
            <v>3.3</v>
          </cell>
          <cell r="J121">
            <v>3.8</v>
          </cell>
          <cell r="M121">
            <v>15</v>
          </cell>
        </row>
        <row r="122">
          <cell r="A122" t="str">
            <v>05</v>
          </cell>
          <cell r="B122" t="str">
            <v xml:space="preserve"> PASO A PASO-MAÑ</v>
          </cell>
          <cell r="C122" t="str">
            <v>09:34</v>
          </cell>
          <cell r="D122">
            <v>3.5</v>
          </cell>
          <cell r="E122">
            <v>68.25</v>
          </cell>
          <cell r="F122">
            <v>3.4</v>
          </cell>
          <cell r="G122">
            <v>3.9</v>
          </cell>
          <cell r="H122">
            <v>3.4</v>
          </cell>
          <cell r="I122">
            <v>3.5</v>
          </cell>
          <cell r="J122">
            <v>3.5</v>
          </cell>
          <cell r="M122">
            <v>15</v>
          </cell>
        </row>
        <row r="123">
          <cell r="A123" t="str">
            <v>05</v>
          </cell>
          <cell r="B123" t="str">
            <v xml:space="preserve"> CUENTOS DE CRIP</v>
          </cell>
          <cell r="C123" t="str">
            <v>09:48</v>
          </cell>
          <cell r="D123">
            <v>0.7</v>
          </cell>
          <cell r="E123">
            <v>113.75</v>
          </cell>
          <cell r="K123">
            <v>0.7</v>
          </cell>
          <cell r="M123">
            <v>3</v>
          </cell>
        </row>
        <row r="124">
          <cell r="A124" t="str">
            <v>05</v>
          </cell>
          <cell r="B124" t="str">
            <v xml:space="preserve"> PRINCIPE DEL RA</v>
          </cell>
          <cell r="C124" t="str">
            <v>10:01</v>
          </cell>
          <cell r="D124">
            <v>2.6</v>
          </cell>
          <cell r="E124">
            <v>91</v>
          </cell>
          <cell r="F124">
            <v>2.8</v>
          </cell>
          <cell r="G124">
            <v>2.9</v>
          </cell>
          <cell r="H124">
            <v>2.7</v>
          </cell>
          <cell r="I124">
            <v>2.2999999999999998</v>
          </cell>
          <cell r="J124">
            <v>2.2000000000000002</v>
          </cell>
          <cell r="M124">
            <v>15</v>
          </cell>
        </row>
        <row r="125">
          <cell r="A125" t="str">
            <v>05</v>
          </cell>
          <cell r="B125" t="str">
            <v xml:space="preserve"> HISTORIA SIN FI</v>
          </cell>
          <cell r="C125" t="str">
            <v>10:17</v>
          </cell>
          <cell r="D125">
            <v>0.4</v>
          </cell>
          <cell r="E125">
            <v>113.75</v>
          </cell>
          <cell r="K125">
            <v>0.4</v>
          </cell>
          <cell r="M125">
            <v>3</v>
          </cell>
        </row>
        <row r="126">
          <cell r="A126" t="str">
            <v>05</v>
          </cell>
          <cell r="B126" t="str">
            <v xml:space="preserve"> LA HORA WARNER</v>
          </cell>
          <cell r="C126" t="str">
            <v>10:30</v>
          </cell>
          <cell r="D126">
            <v>2.6</v>
          </cell>
          <cell r="E126">
            <v>91</v>
          </cell>
          <cell r="F126">
            <v>3</v>
          </cell>
          <cell r="G126">
            <v>2.8</v>
          </cell>
          <cell r="H126">
            <v>1.8</v>
          </cell>
          <cell r="I126">
            <v>3.4</v>
          </cell>
          <cell r="J126">
            <v>2.1</v>
          </cell>
          <cell r="M126">
            <v>15</v>
          </cell>
        </row>
        <row r="127">
          <cell r="A127" t="str">
            <v>05</v>
          </cell>
          <cell r="B127" t="str">
            <v xml:space="preserve"> MUNDO DE RICHAR</v>
          </cell>
          <cell r="C127" t="str">
            <v>10:45</v>
          </cell>
          <cell r="D127">
            <v>0.8</v>
          </cell>
          <cell r="E127">
            <v>125.45</v>
          </cell>
          <cell r="K127">
            <v>0.8</v>
          </cell>
          <cell r="M127">
            <v>3</v>
          </cell>
        </row>
        <row r="128">
          <cell r="A128" t="str">
            <v>05</v>
          </cell>
          <cell r="B128" t="str">
            <v xml:space="preserve"> AVENT.TINTIN-DO</v>
          </cell>
          <cell r="C128" t="str">
            <v>10:58</v>
          </cell>
          <cell r="D128">
            <v>2.9</v>
          </cell>
          <cell r="E128">
            <v>125.45</v>
          </cell>
          <cell r="L128">
            <v>2.9</v>
          </cell>
          <cell r="M128">
            <v>2</v>
          </cell>
        </row>
        <row r="129">
          <cell r="A129" t="str">
            <v>05</v>
          </cell>
          <cell r="B129" t="str">
            <v xml:space="preserve"> BUGS BUNNY-SAB.</v>
          </cell>
          <cell r="C129" t="str">
            <v>11:13</v>
          </cell>
          <cell r="D129">
            <v>1.7</v>
          </cell>
          <cell r="E129">
            <v>125.45</v>
          </cell>
          <cell r="K129">
            <v>1.7</v>
          </cell>
          <cell r="M129">
            <v>3</v>
          </cell>
        </row>
        <row r="130">
          <cell r="A130" t="str">
            <v>05</v>
          </cell>
          <cell r="B130" t="str">
            <v xml:space="preserve"> REP.MONICA</v>
          </cell>
          <cell r="C130" t="str">
            <v>11:19</v>
          </cell>
          <cell r="D130">
            <v>2.6</v>
          </cell>
          <cell r="E130">
            <v>113.75</v>
          </cell>
          <cell r="F130">
            <v>3.2</v>
          </cell>
          <cell r="G130">
            <v>2.2000000000000002</v>
          </cell>
          <cell r="H130">
            <v>2.2999999999999998</v>
          </cell>
          <cell r="I130">
            <v>3.6</v>
          </cell>
          <cell r="J130">
            <v>1.8</v>
          </cell>
          <cell r="M130">
            <v>15</v>
          </cell>
        </row>
        <row r="131">
          <cell r="A131" t="str">
            <v>05</v>
          </cell>
          <cell r="B131" t="str">
            <v xml:space="preserve"> JHONNY QUEST-DO</v>
          </cell>
          <cell r="C131" t="str">
            <v>11:27</v>
          </cell>
          <cell r="D131">
            <v>3.8</v>
          </cell>
          <cell r="E131">
            <v>125.45</v>
          </cell>
          <cell r="L131">
            <v>3.8</v>
          </cell>
          <cell r="M131">
            <v>2</v>
          </cell>
        </row>
        <row r="132">
          <cell r="A132" t="str">
            <v>05</v>
          </cell>
          <cell r="B132" t="str">
            <v xml:space="preserve"> LOS TRES CHIFLA</v>
          </cell>
          <cell r="C132" t="str">
            <v>11:53</v>
          </cell>
          <cell r="D132">
            <v>1.1000000000000001</v>
          </cell>
          <cell r="E132">
            <v>227.5</v>
          </cell>
          <cell r="K132">
            <v>1.1000000000000001</v>
          </cell>
          <cell r="M132">
            <v>3</v>
          </cell>
        </row>
        <row r="133">
          <cell r="A133" t="str">
            <v>05</v>
          </cell>
          <cell r="B133" t="str">
            <v xml:space="preserve"> REP.MONICA-DOM</v>
          </cell>
          <cell r="C133" t="str">
            <v>11:54</v>
          </cell>
          <cell r="D133">
            <v>2.5</v>
          </cell>
          <cell r="E133">
            <v>227.5</v>
          </cell>
          <cell r="L133">
            <v>2.5</v>
          </cell>
          <cell r="M133">
            <v>2</v>
          </cell>
        </row>
        <row r="134">
          <cell r="A134" t="str">
            <v>05</v>
          </cell>
          <cell r="B134" t="str">
            <v xml:space="preserve"> SHOW DE LA RISA</v>
          </cell>
          <cell r="C134" t="str">
            <v>12:57</v>
          </cell>
          <cell r="D134">
            <v>1.4</v>
          </cell>
          <cell r="E134">
            <v>364</v>
          </cell>
          <cell r="F134">
            <v>1.5</v>
          </cell>
          <cell r="G134">
            <v>1.7</v>
          </cell>
          <cell r="H134">
            <v>1.2</v>
          </cell>
          <cell r="I134">
            <v>1.1000000000000001</v>
          </cell>
          <cell r="J134">
            <v>1.4</v>
          </cell>
          <cell r="M134">
            <v>15</v>
          </cell>
        </row>
        <row r="135">
          <cell r="A135" t="str">
            <v>05</v>
          </cell>
          <cell r="B135" t="str">
            <v xml:space="preserve"> CINE LATINO-SAB</v>
          </cell>
          <cell r="C135" t="str">
            <v>12:58</v>
          </cell>
          <cell r="D135">
            <v>2.8</v>
          </cell>
          <cell r="E135">
            <v>273</v>
          </cell>
          <cell r="K135">
            <v>2.8</v>
          </cell>
          <cell r="M135">
            <v>3</v>
          </cell>
        </row>
        <row r="136">
          <cell r="A136" t="str">
            <v>05</v>
          </cell>
          <cell r="B136" t="str">
            <v xml:space="preserve"> HORA DEL TIO RO</v>
          </cell>
          <cell r="C136" t="str">
            <v>13:55</v>
          </cell>
          <cell r="D136">
            <v>2.1</v>
          </cell>
          <cell r="E136">
            <v>273</v>
          </cell>
          <cell r="F136">
            <v>2.2000000000000002</v>
          </cell>
          <cell r="G136">
            <v>3.2</v>
          </cell>
          <cell r="H136">
            <v>1.4</v>
          </cell>
          <cell r="I136">
            <v>2.5</v>
          </cell>
          <cell r="J136">
            <v>1.1000000000000001</v>
          </cell>
          <cell r="M136">
            <v>15</v>
          </cell>
        </row>
        <row r="137">
          <cell r="A137" t="str">
            <v>05</v>
          </cell>
          <cell r="B137" t="str">
            <v xml:space="preserve"> A TODO RITMO-DO</v>
          </cell>
          <cell r="C137" t="str">
            <v>13:55</v>
          </cell>
          <cell r="D137">
            <v>2</v>
          </cell>
          <cell r="E137">
            <v>364</v>
          </cell>
          <cell r="L137">
            <v>2</v>
          </cell>
          <cell r="M137">
            <v>3</v>
          </cell>
        </row>
        <row r="138">
          <cell r="A138" t="str">
            <v>05</v>
          </cell>
          <cell r="B138" t="str">
            <v xml:space="preserve"> EL GRAN CHAPARR</v>
          </cell>
          <cell r="C138" t="str">
            <v>14:56</v>
          </cell>
          <cell r="D138">
            <v>5.0999999999999996</v>
          </cell>
          <cell r="E138">
            <v>273</v>
          </cell>
          <cell r="F138">
            <v>3.7</v>
          </cell>
          <cell r="G138">
            <v>6.4</v>
          </cell>
          <cell r="H138">
            <v>4.4000000000000004</v>
          </cell>
          <cell r="I138">
            <v>5.6</v>
          </cell>
          <cell r="J138">
            <v>5.2</v>
          </cell>
          <cell r="M138">
            <v>15</v>
          </cell>
        </row>
        <row r="139">
          <cell r="A139" t="str">
            <v>05</v>
          </cell>
          <cell r="B139" t="str">
            <v xml:space="preserve"> LA MOVIDA DE LO</v>
          </cell>
          <cell r="C139" t="str">
            <v>14:58</v>
          </cell>
          <cell r="D139">
            <v>3.7</v>
          </cell>
          <cell r="E139">
            <v>364</v>
          </cell>
          <cell r="K139">
            <v>3.7</v>
          </cell>
          <cell r="M139">
            <v>3</v>
          </cell>
        </row>
        <row r="140">
          <cell r="A140" t="str">
            <v>05</v>
          </cell>
          <cell r="B140" t="str">
            <v xml:space="preserve"> SIMBAD-DOM</v>
          </cell>
          <cell r="C140" t="str">
            <v>15:08</v>
          </cell>
          <cell r="D140">
            <v>3.2</v>
          </cell>
          <cell r="E140">
            <v>273</v>
          </cell>
          <cell r="L140">
            <v>3.2</v>
          </cell>
          <cell r="M140">
            <v>1</v>
          </cell>
        </row>
        <row r="141">
          <cell r="A141" t="str">
            <v>05</v>
          </cell>
          <cell r="B141" t="str">
            <v xml:space="preserve"> MATINEE DOMINGO</v>
          </cell>
          <cell r="C141" t="str">
            <v>16:01</v>
          </cell>
          <cell r="D141">
            <v>3.5</v>
          </cell>
          <cell r="E141">
            <v>394.55</v>
          </cell>
          <cell r="L141">
            <v>3.5</v>
          </cell>
          <cell r="M141">
            <v>1</v>
          </cell>
        </row>
        <row r="142">
          <cell r="A142" t="str">
            <v>05</v>
          </cell>
          <cell r="B142" t="str">
            <v xml:space="preserve"> LA FAMILIA INGA</v>
          </cell>
          <cell r="C142" t="str">
            <v>16:02</v>
          </cell>
          <cell r="D142">
            <v>4.7</v>
          </cell>
          <cell r="E142">
            <v>227.5</v>
          </cell>
          <cell r="F142">
            <v>3</v>
          </cell>
          <cell r="G142">
            <v>5.4</v>
          </cell>
          <cell r="H142">
            <v>5.3</v>
          </cell>
          <cell r="I142">
            <v>4.7</v>
          </cell>
          <cell r="J142">
            <v>5</v>
          </cell>
          <cell r="M142">
            <v>15</v>
          </cell>
        </row>
        <row r="143">
          <cell r="A143" t="str">
            <v>05</v>
          </cell>
          <cell r="B143" t="str">
            <v xml:space="preserve"> BAYWATCH-DOM</v>
          </cell>
          <cell r="C143" t="str">
            <v>16:56</v>
          </cell>
          <cell r="D143">
            <v>3.7</v>
          </cell>
          <cell r="E143">
            <v>394.55</v>
          </cell>
          <cell r="L143">
            <v>3.7</v>
          </cell>
          <cell r="M143">
            <v>1</v>
          </cell>
        </row>
        <row r="144">
          <cell r="A144" t="str">
            <v>05</v>
          </cell>
          <cell r="B144" t="str">
            <v xml:space="preserve"> MI FAMILIA ES U</v>
          </cell>
          <cell r="C144" t="str">
            <v>17:02</v>
          </cell>
          <cell r="D144">
            <v>4.5</v>
          </cell>
          <cell r="E144">
            <v>227.5</v>
          </cell>
          <cell r="F144">
            <v>4.4000000000000004</v>
          </cell>
          <cell r="G144">
            <v>4.0999999999999996</v>
          </cell>
          <cell r="H144">
            <v>2.8</v>
          </cell>
          <cell r="I144">
            <v>7</v>
          </cell>
          <cell r="J144">
            <v>3.5</v>
          </cell>
          <cell r="M144">
            <v>14</v>
          </cell>
        </row>
        <row r="145">
          <cell r="A145" t="str">
            <v>05</v>
          </cell>
          <cell r="B145" t="str">
            <v xml:space="preserve"> CINE CINCO ESTR</v>
          </cell>
          <cell r="C145" t="str">
            <v>17:33</v>
          </cell>
          <cell r="D145">
            <v>5.2</v>
          </cell>
          <cell r="E145">
            <v>394.55</v>
          </cell>
          <cell r="L145">
            <v>5.2</v>
          </cell>
          <cell r="M145">
            <v>3</v>
          </cell>
        </row>
        <row r="146">
          <cell r="A146" t="str">
            <v>05</v>
          </cell>
          <cell r="B146" t="str">
            <v xml:space="preserve"> PEQUEÑA LULU-TA</v>
          </cell>
          <cell r="C146" t="str">
            <v>17:38</v>
          </cell>
          <cell r="D146">
            <v>5.2</v>
          </cell>
          <cell r="E146">
            <v>227.5</v>
          </cell>
          <cell r="F146">
            <v>6</v>
          </cell>
          <cell r="G146">
            <v>4.8</v>
          </cell>
          <cell r="H146">
            <v>3.6</v>
          </cell>
          <cell r="I146">
            <v>7.5</v>
          </cell>
          <cell r="J146">
            <v>4.3</v>
          </cell>
          <cell r="M146">
            <v>15</v>
          </cell>
        </row>
        <row r="147">
          <cell r="A147" t="str">
            <v>05</v>
          </cell>
          <cell r="B147" t="str">
            <v xml:space="preserve"> GLADIADORES-SAB</v>
          </cell>
          <cell r="C147" t="str">
            <v>17:57</v>
          </cell>
          <cell r="D147">
            <v>2.7</v>
          </cell>
          <cell r="E147">
            <v>455</v>
          </cell>
          <cell r="K147">
            <v>2.7</v>
          </cell>
          <cell r="M147">
            <v>3</v>
          </cell>
        </row>
        <row r="148">
          <cell r="A148" t="str">
            <v>05</v>
          </cell>
          <cell r="B148" t="str">
            <v xml:space="preserve"> GRAN CHAPARRAL-</v>
          </cell>
          <cell r="C148" t="str">
            <v>17:58</v>
          </cell>
          <cell r="D148">
            <v>3.9</v>
          </cell>
          <cell r="E148">
            <v>455</v>
          </cell>
          <cell r="K148">
            <v>3.9</v>
          </cell>
          <cell r="M148">
            <v>1</v>
          </cell>
        </row>
        <row r="149">
          <cell r="A149" t="str">
            <v>05</v>
          </cell>
          <cell r="B149" t="str">
            <v xml:space="preserve"> TOM Y JERRY-TAR</v>
          </cell>
          <cell r="C149" t="str">
            <v>18:14</v>
          </cell>
          <cell r="D149">
            <v>5.4</v>
          </cell>
          <cell r="E149">
            <v>364</v>
          </cell>
          <cell r="F149">
            <v>6.6</v>
          </cell>
          <cell r="G149">
            <v>5.2</v>
          </cell>
          <cell r="H149">
            <v>4.4000000000000004</v>
          </cell>
          <cell r="I149">
            <v>7.4</v>
          </cell>
          <cell r="J149">
            <v>3.8</v>
          </cell>
          <cell r="M149">
            <v>15</v>
          </cell>
        </row>
        <row r="150">
          <cell r="A150" t="str">
            <v>05</v>
          </cell>
          <cell r="B150" t="str">
            <v xml:space="preserve"> LOCADEMIA DE PO</v>
          </cell>
          <cell r="C150" t="str">
            <v>18:53</v>
          </cell>
          <cell r="D150">
            <v>1.7</v>
          </cell>
          <cell r="E150">
            <v>525</v>
          </cell>
          <cell r="F150">
            <v>2.7</v>
          </cell>
          <cell r="H150">
            <v>0.8</v>
          </cell>
          <cell r="J150">
            <v>1.5</v>
          </cell>
          <cell r="M150">
            <v>6</v>
          </cell>
        </row>
        <row r="151">
          <cell r="A151" t="str">
            <v>05</v>
          </cell>
          <cell r="B151" t="str">
            <v xml:space="preserve"> PROCURA AMARME</v>
          </cell>
          <cell r="C151" t="str">
            <v>18:54</v>
          </cell>
          <cell r="D151">
            <v>1.9</v>
          </cell>
          <cell r="E151">
            <v>525</v>
          </cell>
          <cell r="F151">
            <v>1.9</v>
          </cell>
          <cell r="G151">
            <v>1.7</v>
          </cell>
          <cell r="H151">
            <v>2.2999999999999998</v>
          </cell>
          <cell r="I151">
            <v>2.8</v>
          </cell>
          <cell r="J151">
            <v>1</v>
          </cell>
          <cell r="M151">
            <v>5</v>
          </cell>
        </row>
        <row r="152">
          <cell r="A152" t="str">
            <v>05</v>
          </cell>
          <cell r="B152" t="str">
            <v xml:space="preserve"> AVENT.ROBIN HOO</v>
          </cell>
          <cell r="C152" t="str">
            <v>18:54</v>
          </cell>
          <cell r="D152">
            <v>1.2</v>
          </cell>
          <cell r="E152">
            <v>525</v>
          </cell>
          <cell r="G152">
            <v>1.2</v>
          </cell>
          <cell r="I152">
            <v>1.2</v>
          </cell>
          <cell r="M152">
            <v>4</v>
          </cell>
        </row>
        <row r="153">
          <cell r="A153" t="str">
            <v>05</v>
          </cell>
          <cell r="B153" t="str">
            <v xml:space="preserve"> SPONDYLUS REENC</v>
          </cell>
          <cell r="C153" t="str">
            <v>18:57</v>
          </cell>
          <cell r="D153">
            <v>4</v>
          </cell>
          <cell r="E153">
            <v>455</v>
          </cell>
          <cell r="K153">
            <v>4</v>
          </cell>
          <cell r="M153">
            <v>2</v>
          </cell>
        </row>
        <row r="154">
          <cell r="A154" t="str">
            <v>05</v>
          </cell>
          <cell r="B154" t="str">
            <v xml:space="preserve"> FUTBOL DE PRIME</v>
          </cell>
          <cell r="C154" t="str">
            <v>19:39</v>
          </cell>
          <cell r="D154">
            <v>4.9000000000000004</v>
          </cell>
          <cell r="E154">
            <v>455</v>
          </cell>
          <cell r="L154">
            <v>4.9000000000000004</v>
          </cell>
          <cell r="M154">
            <v>3</v>
          </cell>
        </row>
        <row r="155">
          <cell r="A155" t="str">
            <v>05</v>
          </cell>
          <cell r="B155" t="str">
            <v xml:space="preserve"> PANORAMA</v>
          </cell>
          <cell r="C155" t="str">
            <v>19:50</v>
          </cell>
          <cell r="D155">
            <v>15.3</v>
          </cell>
          <cell r="E155">
            <v>880</v>
          </cell>
          <cell r="L155">
            <v>15.3</v>
          </cell>
          <cell r="M155">
            <v>3</v>
          </cell>
        </row>
        <row r="156">
          <cell r="A156" t="str">
            <v>05</v>
          </cell>
          <cell r="B156" t="str">
            <v xml:space="preserve"> MONICA</v>
          </cell>
          <cell r="C156" t="str">
            <v>19:51</v>
          </cell>
          <cell r="D156">
            <v>5.5</v>
          </cell>
          <cell r="E156">
            <v>700</v>
          </cell>
          <cell r="F156">
            <v>5.2</v>
          </cell>
          <cell r="G156">
            <v>5.0999999999999996</v>
          </cell>
          <cell r="H156">
            <v>4.9000000000000004</v>
          </cell>
          <cell r="I156">
            <v>5.3</v>
          </cell>
          <cell r="J156">
            <v>6.8</v>
          </cell>
          <cell r="M156">
            <v>15</v>
          </cell>
        </row>
        <row r="157">
          <cell r="A157" t="str">
            <v>05</v>
          </cell>
          <cell r="B157" t="str">
            <v xml:space="preserve"> AMBULAN.DE LA R</v>
          </cell>
          <cell r="C157" t="str">
            <v>19:58</v>
          </cell>
          <cell r="D157">
            <v>7.9</v>
          </cell>
          <cell r="E157">
            <v>877.5</v>
          </cell>
          <cell r="K157">
            <v>7.9</v>
          </cell>
          <cell r="M157">
            <v>3</v>
          </cell>
        </row>
        <row r="158">
          <cell r="A158" t="str">
            <v>05</v>
          </cell>
          <cell r="B158" t="str">
            <v xml:space="preserve"> TORRE DE BABEL-</v>
          </cell>
          <cell r="C158" t="str">
            <v>20:59</v>
          </cell>
          <cell r="D158">
            <v>7.8</v>
          </cell>
          <cell r="E158">
            <v>750</v>
          </cell>
          <cell r="F158">
            <v>9.3000000000000007</v>
          </cell>
          <cell r="G158">
            <v>6.7</v>
          </cell>
          <cell r="H158">
            <v>7.2</v>
          </cell>
          <cell r="I158">
            <v>7.4</v>
          </cell>
          <cell r="J158">
            <v>8.3000000000000007</v>
          </cell>
          <cell r="M158">
            <v>15</v>
          </cell>
        </row>
        <row r="159">
          <cell r="A159" t="str">
            <v>05</v>
          </cell>
          <cell r="B159" t="str">
            <v xml:space="preserve"> VALE LA PENA SO</v>
          </cell>
          <cell r="C159" t="str">
            <v>21:54</v>
          </cell>
          <cell r="D159">
            <v>15.6</v>
          </cell>
          <cell r="E159">
            <v>700</v>
          </cell>
          <cell r="K159">
            <v>15.6</v>
          </cell>
          <cell r="M159">
            <v>2</v>
          </cell>
        </row>
        <row r="160">
          <cell r="A160" t="str">
            <v>05</v>
          </cell>
          <cell r="B160" t="str">
            <v xml:space="preserve"> TELE DEPORTE-DO</v>
          </cell>
          <cell r="C160" t="str">
            <v>21:54</v>
          </cell>
          <cell r="D160">
            <v>4.8</v>
          </cell>
          <cell r="E160">
            <v>880</v>
          </cell>
          <cell r="L160">
            <v>4.8</v>
          </cell>
          <cell r="M160">
            <v>3</v>
          </cell>
        </row>
        <row r="161">
          <cell r="A161" t="str">
            <v>05</v>
          </cell>
          <cell r="B161" t="str">
            <v xml:space="preserve"> MONICA-SAB</v>
          </cell>
          <cell r="C161" t="str">
            <v>21:55</v>
          </cell>
          <cell r="D161">
            <v>4.9000000000000004</v>
          </cell>
          <cell r="E161">
            <v>700</v>
          </cell>
          <cell r="K161">
            <v>4.9000000000000004</v>
          </cell>
          <cell r="M161">
            <v>1</v>
          </cell>
        </row>
        <row r="162">
          <cell r="A162" t="str">
            <v>05</v>
          </cell>
          <cell r="B162" t="str">
            <v xml:space="preserve"> 24 HORAS EDIC.C</v>
          </cell>
          <cell r="C162" t="str">
            <v>21:59</v>
          </cell>
          <cell r="D162">
            <v>7.5</v>
          </cell>
          <cell r="E162">
            <v>880</v>
          </cell>
          <cell r="F162">
            <v>7.8</v>
          </cell>
          <cell r="G162">
            <v>7.8</v>
          </cell>
          <cell r="H162">
            <v>6.6</v>
          </cell>
          <cell r="I162">
            <v>8.1</v>
          </cell>
          <cell r="J162">
            <v>7.1</v>
          </cell>
          <cell r="M162">
            <v>15</v>
          </cell>
        </row>
        <row r="163">
          <cell r="A163" t="str">
            <v>05</v>
          </cell>
          <cell r="B163" t="str">
            <v xml:space="preserve"> NOCHES DE CANTI</v>
          </cell>
          <cell r="C163" t="str">
            <v>23:05</v>
          </cell>
          <cell r="D163">
            <v>3.1</v>
          </cell>
          <cell r="E163">
            <v>227.5</v>
          </cell>
          <cell r="F163">
            <v>2.2999999999999998</v>
          </cell>
          <cell r="G163">
            <v>3.3</v>
          </cell>
          <cell r="H163">
            <v>3.6</v>
          </cell>
          <cell r="M163">
            <v>9</v>
          </cell>
        </row>
        <row r="164">
          <cell r="A164" t="str">
            <v>05</v>
          </cell>
          <cell r="B164" t="str">
            <v xml:space="preserve"> AMBULANTES DE L</v>
          </cell>
          <cell r="C164" t="str">
            <v>23:08</v>
          </cell>
          <cell r="D164">
            <v>6</v>
          </cell>
          <cell r="E164">
            <v>227.5</v>
          </cell>
          <cell r="J164">
            <v>6</v>
          </cell>
          <cell r="M164">
            <v>3</v>
          </cell>
        </row>
        <row r="165">
          <cell r="A165" t="str">
            <v>05</v>
          </cell>
          <cell r="B165" t="str">
            <v xml:space="preserve"> JUEVES DE PELIC</v>
          </cell>
          <cell r="C165" t="str">
            <v>23:10</v>
          </cell>
          <cell r="D165">
            <v>2.1</v>
          </cell>
          <cell r="E165">
            <v>227.5</v>
          </cell>
          <cell r="I165">
            <v>2.1</v>
          </cell>
          <cell r="M165">
            <v>3</v>
          </cell>
        </row>
        <row r="166">
          <cell r="A166" t="str">
            <v>05</v>
          </cell>
          <cell r="B166" t="str">
            <v xml:space="preserve"> CINE PARA ADULT</v>
          </cell>
          <cell r="C166" t="str">
            <v>23:11</v>
          </cell>
          <cell r="D166">
            <v>3.1</v>
          </cell>
          <cell r="E166">
            <v>227.5</v>
          </cell>
          <cell r="L166">
            <v>3.1</v>
          </cell>
          <cell r="M166">
            <v>3</v>
          </cell>
        </row>
        <row r="167">
          <cell r="A167" t="str">
            <v>09</v>
          </cell>
          <cell r="B167" t="str">
            <v xml:space="preserve"> PARE DE SUFRIR-</v>
          </cell>
          <cell r="C167" t="str">
            <v>06:45</v>
          </cell>
          <cell r="D167">
            <v>0</v>
          </cell>
          <cell r="E167">
            <v>294</v>
          </cell>
          <cell r="F167">
            <v>0</v>
          </cell>
          <cell r="G167">
            <v>0</v>
          </cell>
          <cell r="H167">
            <v>0</v>
          </cell>
          <cell r="I167">
            <v>0</v>
          </cell>
          <cell r="J167">
            <v>0</v>
          </cell>
          <cell r="M167">
            <v>13</v>
          </cell>
        </row>
        <row r="168">
          <cell r="A168" t="str">
            <v>09</v>
          </cell>
          <cell r="B168" t="str">
            <v xml:space="preserve"> PARE DE SUFRIR-</v>
          </cell>
          <cell r="C168" t="str">
            <v>06:47</v>
          </cell>
          <cell r="D168">
            <v>0</v>
          </cell>
          <cell r="E168">
            <v>294</v>
          </cell>
          <cell r="K168">
            <v>0</v>
          </cell>
          <cell r="M168">
            <v>3</v>
          </cell>
        </row>
        <row r="169">
          <cell r="A169" t="str">
            <v>09</v>
          </cell>
          <cell r="B169" t="str">
            <v xml:space="preserve"> MAÑANERO ANDINO</v>
          </cell>
          <cell r="C169" t="str">
            <v>06:50</v>
          </cell>
          <cell r="D169">
            <v>0.4</v>
          </cell>
          <cell r="E169">
            <v>294</v>
          </cell>
          <cell r="L169">
            <v>0.4</v>
          </cell>
          <cell r="M169">
            <v>3</v>
          </cell>
        </row>
        <row r="170">
          <cell r="A170" t="str">
            <v>09</v>
          </cell>
          <cell r="B170" t="str">
            <v xml:space="preserve"> TELEVENTAS-MAÑA</v>
          </cell>
          <cell r="C170" t="str">
            <v>07:00</v>
          </cell>
          <cell r="D170">
            <v>0</v>
          </cell>
          <cell r="E170">
            <v>294</v>
          </cell>
          <cell r="F170">
            <v>0</v>
          </cell>
          <cell r="G170">
            <v>0</v>
          </cell>
          <cell r="H170">
            <v>0</v>
          </cell>
          <cell r="I170">
            <v>0</v>
          </cell>
          <cell r="J170">
            <v>0</v>
          </cell>
          <cell r="M170">
            <v>15</v>
          </cell>
        </row>
        <row r="171">
          <cell r="A171" t="str">
            <v>09</v>
          </cell>
          <cell r="B171" t="str">
            <v xml:space="preserve"> MAÑANERO ANDINO</v>
          </cell>
          <cell r="C171" t="str">
            <v>07:02</v>
          </cell>
          <cell r="D171">
            <v>0.4</v>
          </cell>
          <cell r="E171">
            <v>294</v>
          </cell>
          <cell r="K171">
            <v>0.4</v>
          </cell>
          <cell r="M171">
            <v>3</v>
          </cell>
        </row>
        <row r="172">
          <cell r="A172" t="str">
            <v>09</v>
          </cell>
          <cell r="B172" t="str">
            <v xml:space="preserve"> A TODA HORA-MAÑ</v>
          </cell>
          <cell r="C172" t="str">
            <v>07:02</v>
          </cell>
          <cell r="D172">
            <v>0</v>
          </cell>
          <cell r="E172">
            <v>294</v>
          </cell>
          <cell r="F172">
            <v>0</v>
          </cell>
          <cell r="G172">
            <v>0</v>
          </cell>
          <cell r="H172">
            <v>0</v>
          </cell>
          <cell r="I172">
            <v>0</v>
          </cell>
          <cell r="J172">
            <v>0</v>
          </cell>
          <cell r="M172">
            <v>13</v>
          </cell>
        </row>
        <row r="173">
          <cell r="A173" t="str">
            <v>09</v>
          </cell>
          <cell r="B173" t="str">
            <v xml:space="preserve"> TELEVENTAS-MAÑA</v>
          </cell>
          <cell r="C173" t="str">
            <v>08:02</v>
          </cell>
          <cell r="D173">
            <v>0</v>
          </cell>
          <cell r="E173">
            <v>294</v>
          </cell>
          <cell r="F173">
            <v>0</v>
          </cell>
          <cell r="G173">
            <v>0</v>
          </cell>
          <cell r="H173">
            <v>0</v>
          </cell>
          <cell r="I173">
            <v>0</v>
          </cell>
          <cell r="J173">
            <v>0</v>
          </cell>
          <cell r="M173">
            <v>13</v>
          </cell>
        </row>
        <row r="174">
          <cell r="A174" t="str">
            <v>09</v>
          </cell>
          <cell r="B174" t="str">
            <v xml:space="preserve"> A TODA HORA-MAÑ</v>
          </cell>
          <cell r="C174" t="str">
            <v>08:03</v>
          </cell>
          <cell r="D174">
            <v>0</v>
          </cell>
          <cell r="E174">
            <v>294</v>
          </cell>
          <cell r="F174">
            <v>0</v>
          </cell>
          <cell r="G174">
            <v>0</v>
          </cell>
          <cell r="H174">
            <v>0</v>
          </cell>
          <cell r="I174">
            <v>0</v>
          </cell>
          <cell r="J174">
            <v>0</v>
          </cell>
          <cell r="M174">
            <v>12</v>
          </cell>
        </row>
        <row r="175">
          <cell r="A175" t="str">
            <v>09</v>
          </cell>
          <cell r="B175" t="str">
            <v xml:space="preserve"> TELEVENTAS-DOM</v>
          </cell>
          <cell r="C175" t="str">
            <v>08:58</v>
          </cell>
          <cell r="D175">
            <v>0</v>
          </cell>
          <cell r="E175">
            <v>294</v>
          </cell>
          <cell r="L175">
            <v>0</v>
          </cell>
          <cell r="M175">
            <v>3</v>
          </cell>
        </row>
        <row r="176">
          <cell r="A176" t="str">
            <v>09</v>
          </cell>
          <cell r="B176" t="str">
            <v xml:space="preserve"> A TODA HORA-DOM</v>
          </cell>
          <cell r="C176" t="str">
            <v>08:59</v>
          </cell>
          <cell r="D176">
            <v>0.4</v>
          </cell>
          <cell r="E176">
            <v>294</v>
          </cell>
          <cell r="L176">
            <v>0.4</v>
          </cell>
          <cell r="M176">
            <v>3</v>
          </cell>
        </row>
        <row r="177">
          <cell r="A177" t="str">
            <v>09</v>
          </cell>
          <cell r="B177" t="str">
            <v xml:space="preserve"> A TODA HORA-MAÑ</v>
          </cell>
          <cell r="C177" t="str">
            <v>09:04</v>
          </cell>
          <cell r="D177">
            <v>0</v>
          </cell>
          <cell r="E177">
            <v>294</v>
          </cell>
          <cell r="F177">
            <v>0</v>
          </cell>
          <cell r="H177">
            <v>0</v>
          </cell>
          <cell r="I177">
            <v>0</v>
          </cell>
          <cell r="M177">
            <v>4</v>
          </cell>
        </row>
        <row r="178">
          <cell r="A178" t="str">
            <v>09</v>
          </cell>
          <cell r="B178" t="str">
            <v xml:space="preserve"> TELEVENTAS-SAB/</v>
          </cell>
          <cell r="C178" t="str">
            <v>09:11</v>
          </cell>
          <cell r="D178">
            <v>0</v>
          </cell>
          <cell r="E178">
            <v>294</v>
          </cell>
          <cell r="K178">
            <v>0</v>
          </cell>
          <cell r="M178">
            <v>3</v>
          </cell>
        </row>
        <row r="179">
          <cell r="A179" t="str">
            <v>09</v>
          </cell>
          <cell r="B179" t="str">
            <v xml:space="preserve"> TELEVENTAS-MAÑA</v>
          </cell>
          <cell r="C179" t="str">
            <v>09:34</v>
          </cell>
          <cell r="D179">
            <v>0</v>
          </cell>
          <cell r="E179">
            <v>294</v>
          </cell>
          <cell r="F179">
            <v>0</v>
          </cell>
          <cell r="G179">
            <v>0</v>
          </cell>
          <cell r="H179">
            <v>0</v>
          </cell>
          <cell r="I179">
            <v>0</v>
          </cell>
          <cell r="J179">
            <v>0</v>
          </cell>
          <cell r="M179">
            <v>11</v>
          </cell>
        </row>
        <row r="180">
          <cell r="A180" t="str">
            <v>09</v>
          </cell>
          <cell r="B180" t="str">
            <v xml:space="preserve"> A TODA HORA-SAB</v>
          </cell>
          <cell r="C180" t="str">
            <v>09:43</v>
          </cell>
          <cell r="D180">
            <v>0</v>
          </cell>
          <cell r="E180">
            <v>294</v>
          </cell>
          <cell r="K180">
            <v>0</v>
          </cell>
          <cell r="M180">
            <v>2</v>
          </cell>
        </row>
        <row r="181">
          <cell r="A181" t="str">
            <v>09</v>
          </cell>
          <cell r="B181" t="str">
            <v xml:space="preserve"> SORT.BINGO DE O</v>
          </cell>
          <cell r="C181" t="str">
            <v>09:59</v>
          </cell>
          <cell r="D181">
            <v>0</v>
          </cell>
          <cell r="E181">
            <v>294</v>
          </cell>
          <cell r="L181">
            <v>0</v>
          </cell>
          <cell r="M181">
            <v>2</v>
          </cell>
        </row>
        <row r="182">
          <cell r="A182" t="str">
            <v>09</v>
          </cell>
          <cell r="B182" t="str">
            <v xml:space="preserve"> TELEVENTAS-DOM</v>
          </cell>
          <cell r="C182" t="str">
            <v>10:07</v>
          </cell>
          <cell r="D182">
            <v>0</v>
          </cell>
          <cell r="E182">
            <v>294</v>
          </cell>
          <cell r="L182">
            <v>0</v>
          </cell>
          <cell r="M182">
            <v>3</v>
          </cell>
        </row>
        <row r="183">
          <cell r="A183" t="str">
            <v>09</v>
          </cell>
          <cell r="B183" t="str">
            <v xml:space="preserve"> TELEVENTAS-SAB/</v>
          </cell>
          <cell r="C183" t="str">
            <v>10:13</v>
          </cell>
          <cell r="D183">
            <v>0</v>
          </cell>
          <cell r="E183">
            <v>294</v>
          </cell>
          <cell r="K183">
            <v>0</v>
          </cell>
          <cell r="M183">
            <v>2</v>
          </cell>
        </row>
        <row r="184">
          <cell r="A184" t="str">
            <v>09</v>
          </cell>
          <cell r="B184" t="str">
            <v xml:space="preserve"> A TODA HORA-MAÑ</v>
          </cell>
          <cell r="C184" t="str">
            <v>10:37</v>
          </cell>
          <cell r="D184">
            <v>0</v>
          </cell>
          <cell r="E184">
            <v>294</v>
          </cell>
          <cell r="H184">
            <v>0</v>
          </cell>
          <cell r="M184">
            <v>1</v>
          </cell>
        </row>
        <row r="185">
          <cell r="A185" t="str">
            <v>09</v>
          </cell>
          <cell r="B185" t="str">
            <v xml:space="preserve"> A TODA HORA-DOM</v>
          </cell>
          <cell r="C185" t="str">
            <v>10:38</v>
          </cell>
          <cell r="D185">
            <v>0</v>
          </cell>
          <cell r="E185">
            <v>294</v>
          </cell>
          <cell r="L185">
            <v>0</v>
          </cell>
          <cell r="M185">
            <v>3</v>
          </cell>
        </row>
        <row r="186">
          <cell r="A186" t="str">
            <v>09</v>
          </cell>
          <cell r="B186" t="str">
            <v xml:space="preserve"> A TODA HORA-SAB</v>
          </cell>
          <cell r="C186" t="str">
            <v>10:44</v>
          </cell>
          <cell r="D186">
            <v>0</v>
          </cell>
          <cell r="E186">
            <v>294</v>
          </cell>
          <cell r="K186">
            <v>0</v>
          </cell>
          <cell r="M186">
            <v>1</v>
          </cell>
        </row>
        <row r="187">
          <cell r="A187" t="str">
            <v>09</v>
          </cell>
          <cell r="B187" t="str">
            <v xml:space="preserve"> LA POTRA ZAINA</v>
          </cell>
          <cell r="C187" t="str">
            <v>11:02</v>
          </cell>
          <cell r="D187">
            <v>0.3</v>
          </cell>
          <cell r="E187">
            <v>294</v>
          </cell>
          <cell r="F187">
            <v>0.9</v>
          </cell>
          <cell r="G187">
            <v>0.2</v>
          </cell>
          <cell r="H187">
            <v>0</v>
          </cell>
          <cell r="I187">
            <v>0</v>
          </cell>
          <cell r="J187">
            <v>0.3</v>
          </cell>
          <cell r="M187">
            <v>15</v>
          </cell>
        </row>
        <row r="188">
          <cell r="A188" t="str">
            <v>09</v>
          </cell>
          <cell r="B188" t="str">
            <v xml:space="preserve"> TELEVENTAS DOM</v>
          </cell>
          <cell r="C188" t="str">
            <v>11:08</v>
          </cell>
          <cell r="D188">
            <v>0</v>
          </cell>
          <cell r="E188">
            <v>294</v>
          </cell>
          <cell r="K188">
            <v>0</v>
          </cell>
          <cell r="L188">
            <v>0</v>
          </cell>
          <cell r="M188">
            <v>2</v>
          </cell>
        </row>
        <row r="189">
          <cell r="A189" t="str">
            <v>09</v>
          </cell>
          <cell r="B189" t="str">
            <v xml:space="preserve"> SUCUPIRA</v>
          </cell>
          <cell r="C189" t="str">
            <v>11:31</v>
          </cell>
          <cell r="D189">
            <v>0.3</v>
          </cell>
          <cell r="E189">
            <v>294</v>
          </cell>
          <cell r="F189">
            <v>0</v>
          </cell>
          <cell r="G189">
            <v>0.3</v>
          </cell>
          <cell r="H189">
            <v>0.7</v>
          </cell>
          <cell r="I189">
            <v>0.5</v>
          </cell>
          <cell r="J189">
            <v>0.2</v>
          </cell>
          <cell r="M189">
            <v>15</v>
          </cell>
        </row>
        <row r="190">
          <cell r="A190" t="str">
            <v>09</v>
          </cell>
          <cell r="B190" t="str">
            <v xml:space="preserve"> MOESHA-DOM</v>
          </cell>
          <cell r="C190" t="str">
            <v>11:38</v>
          </cell>
          <cell r="D190">
            <v>0.4</v>
          </cell>
          <cell r="E190">
            <v>294</v>
          </cell>
          <cell r="L190">
            <v>0.4</v>
          </cell>
          <cell r="M190">
            <v>3</v>
          </cell>
        </row>
        <row r="191">
          <cell r="A191" t="str">
            <v>09</v>
          </cell>
          <cell r="B191" t="str">
            <v xml:space="preserve"> EAGLE RIDERS-SA</v>
          </cell>
          <cell r="C191" t="str">
            <v>11:42</v>
          </cell>
          <cell r="D191">
            <v>0</v>
          </cell>
          <cell r="E191">
            <v>294</v>
          </cell>
          <cell r="K191">
            <v>0</v>
          </cell>
          <cell r="M191">
            <v>3</v>
          </cell>
        </row>
        <row r="192">
          <cell r="A192" t="str">
            <v>09</v>
          </cell>
          <cell r="B192" t="str">
            <v xml:space="preserve"> REP.EL EQUIPO D</v>
          </cell>
          <cell r="C192" t="str">
            <v>12:02</v>
          </cell>
          <cell r="D192">
            <v>0.3</v>
          </cell>
          <cell r="E192">
            <v>294</v>
          </cell>
          <cell r="F192">
            <v>0.3</v>
          </cell>
          <cell r="M192">
            <v>3</v>
          </cell>
        </row>
        <row r="193">
          <cell r="A193" t="str">
            <v>09</v>
          </cell>
          <cell r="B193" t="str">
            <v xml:space="preserve"> REP.EL EQUIPO A</v>
          </cell>
          <cell r="C193" t="str">
            <v>12:02</v>
          </cell>
          <cell r="D193">
            <v>0.3</v>
          </cell>
          <cell r="E193">
            <v>294</v>
          </cell>
          <cell r="G193">
            <v>0.2</v>
          </cell>
          <cell r="H193">
            <v>0.5</v>
          </cell>
          <cell r="I193">
            <v>0.3</v>
          </cell>
          <cell r="J193">
            <v>0.1</v>
          </cell>
          <cell r="M193">
            <v>12</v>
          </cell>
        </row>
        <row r="194">
          <cell r="A194" t="str">
            <v>09</v>
          </cell>
          <cell r="B194" t="str">
            <v xml:space="preserve"> OLIVER TWIST- S</v>
          </cell>
          <cell r="C194" t="str">
            <v>12:06</v>
          </cell>
          <cell r="D194">
            <v>1</v>
          </cell>
          <cell r="E194">
            <v>294</v>
          </cell>
          <cell r="K194">
            <v>1</v>
          </cell>
          <cell r="M194">
            <v>3</v>
          </cell>
        </row>
        <row r="195">
          <cell r="A195" t="str">
            <v>09</v>
          </cell>
          <cell r="B195" t="str">
            <v xml:space="preserve"> TELETUBBIES-DOM</v>
          </cell>
          <cell r="C195" t="str">
            <v>12:07</v>
          </cell>
          <cell r="D195">
            <v>2.1</v>
          </cell>
          <cell r="E195">
            <v>294</v>
          </cell>
          <cell r="L195">
            <v>2.1</v>
          </cell>
          <cell r="M195">
            <v>3</v>
          </cell>
        </row>
        <row r="196">
          <cell r="A196" t="str">
            <v>09</v>
          </cell>
          <cell r="B196" t="str">
            <v xml:space="preserve"> LA PRINCESA SUS</v>
          </cell>
          <cell r="C196" t="str">
            <v>12:31</v>
          </cell>
          <cell r="D196">
            <v>1.1000000000000001</v>
          </cell>
          <cell r="E196">
            <v>294</v>
          </cell>
          <cell r="K196">
            <v>1.1000000000000001</v>
          </cell>
          <cell r="M196">
            <v>3</v>
          </cell>
        </row>
        <row r="197">
          <cell r="A197" t="str">
            <v>09</v>
          </cell>
          <cell r="B197" t="str">
            <v xml:space="preserve"> FANTASIAS ANIMA</v>
          </cell>
          <cell r="C197" t="str">
            <v>12:59</v>
          </cell>
          <cell r="D197">
            <v>0.9</v>
          </cell>
          <cell r="E197">
            <v>294</v>
          </cell>
          <cell r="G197">
            <v>0.5</v>
          </cell>
          <cell r="H197">
            <v>0.8</v>
          </cell>
          <cell r="I197">
            <v>1.2</v>
          </cell>
          <cell r="J197">
            <v>1</v>
          </cell>
          <cell r="M197">
            <v>12</v>
          </cell>
        </row>
        <row r="198">
          <cell r="A198" t="str">
            <v>09</v>
          </cell>
          <cell r="B198" t="str">
            <v xml:space="preserve"> EL EQUIPO DE LO</v>
          </cell>
          <cell r="C198" t="str">
            <v>12:59</v>
          </cell>
          <cell r="D198">
            <v>0.7</v>
          </cell>
          <cell r="E198">
            <v>294</v>
          </cell>
          <cell r="K198">
            <v>0.7</v>
          </cell>
          <cell r="M198">
            <v>3</v>
          </cell>
        </row>
        <row r="199">
          <cell r="A199" t="str">
            <v>09</v>
          </cell>
          <cell r="B199" t="str">
            <v xml:space="preserve"> EL EQUIPO DE LO</v>
          </cell>
          <cell r="C199" t="str">
            <v>13:00</v>
          </cell>
          <cell r="D199">
            <v>0.8</v>
          </cell>
          <cell r="E199">
            <v>294</v>
          </cell>
          <cell r="L199">
            <v>0.8</v>
          </cell>
          <cell r="M199">
            <v>3</v>
          </cell>
        </row>
        <row r="200">
          <cell r="A200" t="str">
            <v>09</v>
          </cell>
          <cell r="B200" t="str">
            <v xml:space="preserve"> POPEYE-TARDE</v>
          </cell>
          <cell r="C200" t="str">
            <v>13:33</v>
          </cell>
          <cell r="D200">
            <v>1.8</v>
          </cell>
          <cell r="E200">
            <v>294</v>
          </cell>
          <cell r="G200">
            <v>0.9</v>
          </cell>
          <cell r="H200">
            <v>2.2000000000000002</v>
          </cell>
          <cell r="I200">
            <v>1.7</v>
          </cell>
          <cell r="J200">
            <v>2.4</v>
          </cell>
          <cell r="M200">
            <v>12</v>
          </cell>
        </row>
        <row r="201">
          <cell r="A201" t="str">
            <v>09</v>
          </cell>
          <cell r="B201" t="str">
            <v xml:space="preserve"> LA GARRAPATA-TA</v>
          </cell>
          <cell r="C201" t="str">
            <v>14:02</v>
          </cell>
          <cell r="D201">
            <v>1.6</v>
          </cell>
          <cell r="E201">
            <v>294</v>
          </cell>
          <cell r="F201">
            <v>0.9</v>
          </cell>
          <cell r="G201">
            <v>1</v>
          </cell>
          <cell r="H201">
            <v>2</v>
          </cell>
          <cell r="I201">
            <v>1.4</v>
          </cell>
          <cell r="J201">
            <v>2.8</v>
          </cell>
          <cell r="M201">
            <v>15</v>
          </cell>
        </row>
        <row r="202">
          <cell r="A202" t="str">
            <v>09</v>
          </cell>
          <cell r="B202" t="str">
            <v xml:space="preserve"> TELETUBBIES-TAR</v>
          </cell>
          <cell r="C202" t="str">
            <v>14:29</v>
          </cell>
          <cell r="D202">
            <v>2.6</v>
          </cell>
          <cell r="E202">
            <v>294</v>
          </cell>
          <cell r="F202">
            <v>2.1</v>
          </cell>
          <cell r="G202">
            <v>2.5</v>
          </cell>
          <cell r="H202">
            <v>3.6</v>
          </cell>
          <cell r="I202">
            <v>2.9</v>
          </cell>
          <cell r="J202">
            <v>2</v>
          </cell>
          <cell r="M202">
            <v>15</v>
          </cell>
        </row>
        <row r="203">
          <cell r="A203" t="str">
            <v>09</v>
          </cell>
          <cell r="B203" t="str">
            <v xml:space="preserve"> FLASH GORDON-TA</v>
          </cell>
          <cell r="C203" t="str">
            <v>14:58</v>
          </cell>
          <cell r="D203">
            <v>1.4</v>
          </cell>
          <cell r="E203">
            <v>294</v>
          </cell>
          <cell r="F203">
            <v>0.9</v>
          </cell>
          <cell r="G203">
            <v>1</v>
          </cell>
          <cell r="H203">
            <v>1.5</v>
          </cell>
          <cell r="I203">
            <v>2</v>
          </cell>
          <cell r="J203">
            <v>1.4</v>
          </cell>
          <cell r="M203">
            <v>10</v>
          </cell>
        </row>
        <row r="204">
          <cell r="A204" t="str">
            <v>09</v>
          </cell>
          <cell r="B204" t="str">
            <v xml:space="preserve"> EL HOMBRE ARAÑA</v>
          </cell>
          <cell r="C204" t="str">
            <v>14:58</v>
          </cell>
          <cell r="D204">
            <v>0.9</v>
          </cell>
          <cell r="E204">
            <v>294</v>
          </cell>
          <cell r="F204">
            <v>1.1000000000000001</v>
          </cell>
          <cell r="G204">
            <v>1.5</v>
          </cell>
          <cell r="H204">
            <v>1.5</v>
          </cell>
          <cell r="I204">
            <v>0.4</v>
          </cell>
          <cell r="J204">
            <v>0</v>
          </cell>
          <cell r="M204">
            <v>5</v>
          </cell>
        </row>
        <row r="205">
          <cell r="A205" t="str">
            <v>09</v>
          </cell>
          <cell r="B205" t="str">
            <v xml:space="preserve"> DETECT.AMERICAN</v>
          </cell>
          <cell r="C205" t="str">
            <v>15:02</v>
          </cell>
          <cell r="D205">
            <v>1</v>
          </cell>
          <cell r="E205">
            <v>294</v>
          </cell>
          <cell r="L205">
            <v>1</v>
          </cell>
          <cell r="M205">
            <v>3</v>
          </cell>
        </row>
        <row r="206">
          <cell r="A206" t="str">
            <v>09</v>
          </cell>
          <cell r="B206" t="str">
            <v xml:space="preserve"> BIT EL CUPIDO-S</v>
          </cell>
          <cell r="C206" t="str">
            <v>15:03</v>
          </cell>
          <cell r="D206">
            <v>0.9</v>
          </cell>
          <cell r="E206">
            <v>294</v>
          </cell>
          <cell r="K206">
            <v>0.9</v>
          </cell>
          <cell r="M206">
            <v>3</v>
          </cell>
        </row>
        <row r="207">
          <cell r="A207" t="str">
            <v>09</v>
          </cell>
          <cell r="B207" t="str">
            <v xml:space="preserve"> POWER RANGERS</v>
          </cell>
          <cell r="C207" t="str">
            <v>15:25</v>
          </cell>
          <cell r="D207">
            <v>0.8</v>
          </cell>
          <cell r="E207">
            <v>294</v>
          </cell>
          <cell r="F207">
            <v>0.5</v>
          </cell>
          <cell r="G207">
            <v>1</v>
          </cell>
          <cell r="H207">
            <v>1.2</v>
          </cell>
          <cell r="I207">
            <v>0.9</v>
          </cell>
          <cell r="J207">
            <v>0.5</v>
          </cell>
          <cell r="M207">
            <v>15</v>
          </cell>
        </row>
        <row r="208">
          <cell r="A208" t="str">
            <v>09</v>
          </cell>
          <cell r="B208" t="str">
            <v xml:space="preserve"> EL INCREIBLE HU</v>
          </cell>
          <cell r="C208" t="str">
            <v>15:29</v>
          </cell>
          <cell r="D208">
            <v>0.7</v>
          </cell>
          <cell r="E208">
            <v>294</v>
          </cell>
          <cell r="K208">
            <v>0.7</v>
          </cell>
          <cell r="M208">
            <v>3</v>
          </cell>
        </row>
        <row r="209">
          <cell r="A209" t="str">
            <v>09</v>
          </cell>
          <cell r="B209" t="str">
            <v xml:space="preserve"> AÑOS MARAVILLOS</v>
          </cell>
          <cell r="C209" t="str">
            <v>15:50</v>
          </cell>
          <cell r="D209">
            <v>0.5</v>
          </cell>
          <cell r="E209">
            <v>294</v>
          </cell>
          <cell r="F209">
            <v>0.3</v>
          </cell>
          <cell r="G209">
            <v>0.5</v>
          </cell>
          <cell r="H209">
            <v>0.2</v>
          </cell>
          <cell r="I209">
            <v>0.9</v>
          </cell>
          <cell r="J209">
            <v>0.4</v>
          </cell>
          <cell r="M209">
            <v>15</v>
          </cell>
        </row>
        <row r="210">
          <cell r="A210" t="str">
            <v>09</v>
          </cell>
          <cell r="B210" t="str">
            <v xml:space="preserve"> BEETLEBORGS-SAB</v>
          </cell>
          <cell r="C210" t="str">
            <v>15:56</v>
          </cell>
          <cell r="D210">
            <v>0.4</v>
          </cell>
          <cell r="E210">
            <v>294</v>
          </cell>
          <cell r="K210">
            <v>0.4</v>
          </cell>
          <cell r="M210">
            <v>2</v>
          </cell>
        </row>
        <row r="211">
          <cell r="A211" t="str">
            <v>09</v>
          </cell>
          <cell r="B211" t="str">
            <v xml:space="preserve"> EL SEPTIMO CIEL</v>
          </cell>
          <cell r="C211" t="str">
            <v>15:59</v>
          </cell>
          <cell r="D211">
            <v>1.3</v>
          </cell>
          <cell r="E211">
            <v>294</v>
          </cell>
          <cell r="L211">
            <v>1.3</v>
          </cell>
          <cell r="M211">
            <v>3</v>
          </cell>
        </row>
        <row r="212">
          <cell r="A212" t="str">
            <v>09</v>
          </cell>
          <cell r="B212" t="str">
            <v xml:space="preserve"> TORTUNINJAS-SAB</v>
          </cell>
          <cell r="C212" t="str">
            <v>16:01</v>
          </cell>
          <cell r="D212">
            <v>0.8</v>
          </cell>
          <cell r="E212">
            <v>294</v>
          </cell>
          <cell r="K212">
            <v>0.8</v>
          </cell>
          <cell r="M212">
            <v>1</v>
          </cell>
        </row>
        <row r="213">
          <cell r="A213" t="str">
            <v>09</v>
          </cell>
          <cell r="B213" t="str">
            <v xml:space="preserve"> POWER RANGERS-S</v>
          </cell>
          <cell r="C213" t="str">
            <v>16:22</v>
          </cell>
          <cell r="D213">
            <v>0.3</v>
          </cell>
          <cell r="E213">
            <v>294</v>
          </cell>
          <cell r="K213">
            <v>0.3</v>
          </cell>
          <cell r="M213">
            <v>3</v>
          </cell>
        </row>
        <row r="214">
          <cell r="A214" t="str">
            <v>09</v>
          </cell>
          <cell r="B214" t="str">
            <v xml:space="preserve"> MELLIZAS Y RIVA</v>
          </cell>
          <cell r="C214" t="str">
            <v>16:23</v>
          </cell>
          <cell r="D214">
            <v>0.6</v>
          </cell>
          <cell r="E214">
            <v>294</v>
          </cell>
          <cell r="F214">
            <v>0.3</v>
          </cell>
          <cell r="G214">
            <v>1.2</v>
          </cell>
          <cell r="H214">
            <v>0.9</v>
          </cell>
          <cell r="I214">
            <v>0</v>
          </cell>
          <cell r="J214">
            <v>0.8</v>
          </cell>
          <cell r="M214">
            <v>15</v>
          </cell>
        </row>
        <row r="215">
          <cell r="A215" t="str">
            <v>09</v>
          </cell>
          <cell r="B215" t="str">
            <v xml:space="preserve"> CINE TARDE</v>
          </cell>
          <cell r="C215" t="str">
            <v>16:52</v>
          </cell>
          <cell r="D215">
            <v>1.3</v>
          </cell>
          <cell r="E215">
            <v>294</v>
          </cell>
          <cell r="F215">
            <v>1.2</v>
          </cell>
          <cell r="G215">
            <v>1.5</v>
          </cell>
          <cell r="H215">
            <v>3.1</v>
          </cell>
          <cell r="I215">
            <v>0.1</v>
          </cell>
          <cell r="J215">
            <v>0.9</v>
          </cell>
          <cell r="M215">
            <v>5</v>
          </cell>
        </row>
        <row r="216">
          <cell r="A216" t="str">
            <v>09</v>
          </cell>
          <cell r="B216" t="str">
            <v xml:space="preserve"> INDIANA-SAB</v>
          </cell>
          <cell r="C216" t="str">
            <v>16:53</v>
          </cell>
          <cell r="D216">
            <v>0.4</v>
          </cell>
          <cell r="E216">
            <v>294</v>
          </cell>
          <cell r="K216">
            <v>0.4</v>
          </cell>
          <cell r="M216">
            <v>3</v>
          </cell>
        </row>
        <row r="217">
          <cell r="A217" t="str">
            <v>09</v>
          </cell>
          <cell r="B217" t="str">
            <v xml:space="preserve"> CINE EN CASA</v>
          </cell>
          <cell r="C217" t="str">
            <v>16:54</v>
          </cell>
          <cell r="D217">
            <v>1.3</v>
          </cell>
          <cell r="E217">
            <v>294</v>
          </cell>
          <cell r="F217">
            <v>1.9</v>
          </cell>
          <cell r="G217">
            <v>1.5</v>
          </cell>
          <cell r="H217">
            <v>1.6</v>
          </cell>
          <cell r="I217">
            <v>0.5</v>
          </cell>
          <cell r="J217">
            <v>0.7</v>
          </cell>
          <cell r="M217">
            <v>10</v>
          </cell>
        </row>
        <row r="218">
          <cell r="A218" t="str">
            <v>09</v>
          </cell>
          <cell r="B218" t="str">
            <v xml:space="preserve"> SAVANNAH-DOM</v>
          </cell>
          <cell r="C218" t="str">
            <v>16:57</v>
          </cell>
          <cell r="D218">
            <v>0.7</v>
          </cell>
          <cell r="E218">
            <v>294</v>
          </cell>
          <cell r="L218">
            <v>0.7</v>
          </cell>
          <cell r="M218">
            <v>3</v>
          </cell>
        </row>
        <row r="219">
          <cell r="A219" t="str">
            <v>09</v>
          </cell>
          <cell r="B219" t="str">
            <v xml:space="preserve"> ESCALOFRIOS-SAB</v>
          </cell>
          <cell r="C219" t="str">
            <v>17:26</v>
          </cell>
          <cell r="D219">
            <v>0</v>
          </cell>
          <cell r="E219">
            <v>294</v>
          </cell>
          <cell r="K219">
            <v>0</v>
          </cell>
          <cell r="M219">
            <v>3</v>
          </cell>
        </row>
        <row r="220">
          <cell r="A220" t="str">
            <v>09</v>
          </cell>
          <cell r="B220" t="str">
            <v xml:space="preserve"> COMICOS DE LA C</v>
          </cell>
          <cell r="C220" t="str">
            <v>17:55</v>
          </cell>
          <cell r="D220">
            <v>1.2</v>
          </cell>
          <cell r="E220">
            <v>294</v>
          </cell>
          <cell r="K220">
            <v>1.2</v>
          </cell>
          <cell r="M220">
            <v>3</v>
          </cell>
        </row>
        <row r="221">
          <cell r="A221" t="str">
            <v>09</v>
          </cell>
          <cell r="B221" t="str">
            <v xml:space="preserve"> REP.COMICOS DE</v>
          </cell>
          <cell r="C221" t="str">
            <v>17:55</v>
          </cell>
          <cell r="D221">
            <v>0.9</v>
          </cell>
          <cell r="E221">
            <v>294</v>
          </cell>
          <cell r="L221">
            <v>0.9</v>
          </cell>
          <cell r="M221">
            <v>2</v>
          </cell>
        </row>
        <row r="222">
          <cell r="A222" t="str">
            <v>09</v>
          </cell>
          <cell r="B222" t="str">
            <v xml:space="preserve"> TARDES D HOLLYW</v>
          </cell>
          <cell r="C222" t="str">
            <v>18:04</v>
          </cell>
          <cell r="D222">
            <v>0.3</v>
          </cell>
          <cell r="E222">
            <v>294</v>
          </cell>
          <cell r="L222">
            <v>0.3</v>
          </cell>
          <cell r="M222">
            <v>1</v>
          </cell>
        </row>
        <row r="223">
          <cell r="A223" t="str">
            <v>09</v>
          </cell>
          <cell r="B223" t="str">
            <v xml:space="preserve"> LAS TRAV.PICAPI</v>
          </cell>
          <cell r="C223" t="str">
            <v>18:44</v>
          </cell>
          <cell r="D223">
            <v>2.1</v>
          </cell>
          <cell r="E223">
            <v>294</v>
          </cell>
          <cell r="F223">
            <v>2.6</v>
          </cell>
          <cell r="G223">
            <v>0.9</v>
          </cell>
          <cell r="H223">
            <v>3.7</v>
          </cell>
          <cell r="I223">
            <v>1.6</v>
          </cell>
          <cell r="J223">
            <v>1.8</v>
          </cell>
          <cell r="M223">
            <v>15</v>
          </cell>
        </row>
        <row r="224">
          <cell r="A224" t="str">
            <v>09</v>
          </cell>
          <cell r="B224" t="str">
            <v xml:space="preserve"> LOS PICAPIEDRAS</v>
          </cell>
          <cell r="C224" t="str">
            <v>19:12</v>
          </cell>
          <cell r="D224">
            <v>2.6</v>
          </cell>
          <cell r="E224">
            <v>294</v>
          </cell>
          <cell r="F224">
            <v>3.4</v>
          </cell>
          <cell r="G224">
            <v>1.6</v>
          </cell>
          <cell r="H224">
            <v>2.6</v>
          </cell>
          <cell r="I224">
            <v>1.9</v>
          </cell>
          <cell r="J224">
            <v>3.7</v>
          </cell>
          <cell r="M224">
            <v>15</v>
          </cell>
        </row>
        <row r="225">
          <cell r="A225" t="str">
            <v>09</v>
          </cell>
          <cell r="B225" t="str">
            <v xml:space="preserve"> CATALINA Y SEBA</v>
          </cell>
          <cell r="C225" t="str">
            <v>19:42</v>
          </cell>
          <cell r="D225">
            <v>2.8</v>
          </cell>
          <cell r="E225">
            <v>294</v>
          </cell>
          <cell r="F225">
            <v>3.1</v>
          </cell>
          <cell r="G225">
            <v>3.1</v>
          </cell>
          <cell r="H225">
            <v>3.1</v>
          </cell>
          <cell r="I225">
            <v>3.1</v>
          </cell>
          <cell r="J225">
            <v>1.7</v>
          </cell>
          <cell r="M225">
            <v>15</v>
          </cell>
        </row>
        <row r="226">
          <cell r="A226" t="str">
            <v>09</v>
          </cell>
          <cell r="B226" t="str">
            <v xml:space="preserve"> LA GRAN PREMIER</v>
          </cell>
          <cell r="C226" t="str">
            <v>19:52</v>
          </cell>
          <cell r="D226">
            <v>0.9</v>
          </cell>
          <cell r="E226">
            <v>294</v>
          </cell>
          <cell r="L226">
            <v>0.9</v>
          </cell>
          <cell r="M226">
            <v>3</v>
          </cell>
        </row>
        <row r="227">
          <cell r="A227" t="str">
            <v>09</v>
          </cell>
          <cell r="B227" t="str">
            <v xml:space="preserve"> ESP.MUÑECA BRAV</v>
          </cell>
          <cell r="C227" t="str">
            <v>19:55</v>
          </cell>
          <cell r="D227">
            <v>1.4</v>
          </cell>
          <cell r="E227">
            <v>294</v>
          </cell>
          <cell r="K227">
            <v>1.4</v>
          </cell>
          <cell r="M227">
            <v>3</v>
          </cell>
        </row>
        <row r="228">
          <cell r="A228" t="str">
            <v>09</v>
          </cell>
          <cell r="B228" t="str">
            <v xml:space="preserve"> MUÑECA BRAVA</v>
          </cell>
          <cell r="C228" t="str">
            <v>20:26</v>
          </cell>
          <cell r="D228">
            <v>7.2</v>
          </cell>
          <cell r="E228">
            <v>294</v>
          </cell>
          <cell r="F228">
            <v>9.8000000000000007</v>
          </cell>
          <cell r="G228">
            <v>5.9</v>
          </cell>
          <cell r="H228">
            <v>7.4</v>
          </cell>
          <cell r="I228">
            <v>6.3</v>
          </cell>
          <cell r="J228">
            <v>6.8</v>
          </cell>
          <cell r="M228">
            <v>15</v>
          </cell>
        </row>
        <row r="229">
          <cell r="A229" t="str">
            <v>09</v>
          </cell>
          <cell r="B229" t="str">
            <v xml:space="preserve"> EL AMOR DE MI V</v>
          </cell>
          <cell r="C229" t="str">
            <v>21:33</v>
          </cell>
          <cell r="D229">
            <v>7.2</v>
          </cell>
          <cell r="E229">
            <v>294</v>
          </cell>
          <cell r="F229">
            <v>7.1</v>
          </cell>
          <cell r="G229">
            <v>7.7</v>
          </cell>
          <cell r="H229">
            <v>7</v>
          </cell>
          <cell r="I229">
            <v>7.7</v>
          </cell>
          <cell r="J229">
            <v>6.6</v>
          </cell>
          <cell r="M229">
            <v>15</v>
          </cell>
        </row>
        <row r="230">
          <cell r="A230" t="str">
            <v>09</v>
          </cell>
          <cell r="B230" t="str">
            <v xml:space="preserve"> EL EQUIPO DE GO</v>
          </cell>
          <cell r="C230" t="str">
            <v>21:50</v>
          </cell>
          <cell r="D230">
            <v>2.4</v>
          </cell>
          <cell r="E230">
            <v>294</v>
          </cell>
          <cell r="L230">
            <v>2.4</v>
          </cell>
          <cell r="M230">
            <v>3</v>
          </cell>
        </row>
        <row r="231">
          <cell r="A231" t="str">
            <v>09</v>
          </cell>
          <cell r="B231" t="str">
            <v xml:space="preserve"> CINE SABADO</v>
          </cell>
          <cell r="C231" t="str">
            <v>21:54</v>
          </cell>
          <cell r="D231">
            <v>1.3</v>
          </cell>
          <cell r="E231">
            <v>294</v>
          </cell>
          <cell r="K231">
            <v>1.3</v>
          </cell>
          <cell r="M231">
            <v>3</v>
          </cell>
        </row>
        <row r="232">
          <cell r="A232" t="str">
            <v>09</v>
          </cell>
          <cell r="B232" t="str">
            <v xml:space="preserve"> ATV NOTICIAS L-</v>
          </cell>
          <cell r="C232" t="str">
            <v>22:33</v>
          </cell>
          <cell r="D232">
            <v>3.1</v>
          </cell>
          <cell r="E232">
            <v>294</v>
          </cell>
          <cell r="F232">
            <v>2.7</v>
          </cell>
          <cell r="G232">
            <v>2.8</v>
          </cell>
          <cell r="H232">
            <v>2.8</v>
          </cell>
          <cell r="I232">
            <v>3.7</v>
          </cell>
          <cell r="J232">
            <v>3.4</v>
          </cell>
          <cell r="M232">
            <v>15</v>
          </cell>
        </row>
        <row r="233">
          <cell r="A233" t="str">
            <v>09</v>
          </cell>
          <cell r="B233" t="str">
            <v xml:space="preserve"> EQUIPO AL DIA-N</v>
          </cell>
          <cell r="C233" t="str">
            <v>23:13</v>
          </cell>
          <cell r="D233">
            <v>2</v>
          </cell>
          <cell r="E233">
            <v>294</v>
          </cell>
          <cell r="F233">
            <v>2</v>
          </cell>
          <cell r="G233">
            <v>1.6</v>
          </cell>
          <cell r="H233">
            <v>2.7</v>
          </cell>
          <cell r="I233">
            <v>2.1</v>
          </cell>
          <cell r="J233">
            <v>1.5</v>
          </cell>
          <cell r="M233">
            <v>15</v>
          </cell>
        </row>
        <row r="234">
          <cell r="A234" t="str">
            <v>09</v>
          </cell>
          <cell r="B234" t="str">
            <v xml:space="preserve"> TELEVENTAS SAB-</v>
          </cell>
          <cell r="C234" t="str">
            <v>23:33</v>
          </cell>
          <cell r="D234">
            <v>0</v>
          </cell>
          <cell r="E234">
            <v>294</v>
          </cell>
          <cell r="K234">
            <v>0</v>
          </cell>
          <cell r="M234">
            <v>3</v>
          </cell>
        </row>
        <row r="235">
          <cell r="A235" t="str">
            <v>09</v>
          </cell>
          <cell r="B235" t="str">
            <v xml:space="preserve"> A TODA HORA-SAB</v>
          </cell>
          <cell r="C235" t="str">
            <v>23:57</v>
          </cell>
          <cell r="D235">
            <v>0</v>
          </cell>
          <cell r="E235">
            <v>294</v>
          </cell>
          <cell r="K235">
            <v>0</v>
          </cell>
          <cell r="M235">
            <v>1</v>
          </cell>
        </row>
      </sheetData>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MANT 4 sem"/>
      <sheetName val="res mant 4 sem"/>
      <sheetName val="A&amp;F MAN 4sem"/>
      <sheetName val="TV-MANT 3sem"/>
      <sheetName val="res mant 3 sem"/>
      <sheetName val="A&amp;F MAN 3sem"/>
      <sheetName val="TV-MANT 1er"/>
      <sheetName val="res mant 1er"/>
      <sheetName val="A&amp;F MAN 1ER"/>
      <sheetName val="TV-MANT 2do"/>
      <sheetName val="res mant 2do"/>
      <sheetName val="A&amp;F MAN 2DO"/>
      <sheetName val="INVERSION"/>
      <sheetName val="TV-mant 3 SEM"/>
      <sheetName val="res mant3"/>
      <sheetName val="a&amp;f mant uio"/>
      <sheetName val="a&amp;f mant gye"/>
      <sheetName val="A_F MAN 1ER"/>
      <sheetName val="A_F MAN 2DO"/>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 sheetId="9"/>
      <sheetData sheetId="10"/>
      <sheetData sheetId="11" refreshError="1">
        <row r="16">
          <cell r="B16" t="str">
            <v>Programa</v>
          </cell>
        </row>
        <row r="60">
          <cell r="B60" t="str">
            <v>Programa</v>
          </cell>
          <cell r="C60" t="str">
            <v>Ciudad</v>
          </cell>
          <cell r="D60" t="str">
            <v>Can</v>
          </cell>
          <cell r="E60" t="str">
            <v>Dur</v>
          </cell>
          <cell r="F60" t="str">
            <v>Hora</v>
          </cell>
          <cell r="G60" t="str">
            <v>Spots</v>
          </cell>
          <cell r="H60" t="str">
            <v>TGRPs</v>
          </cell>
          <cell r="I60" t="str">
            <v>Lu_3</v>
          </cell>
          <cell r="J60" t="str">
            <v>Ma_4</v>
          </cell>
          <cell r="K60" t="str">
            <v>Mi_5</v>
          </cell>
          <cell r="L60" t="str">
            <v>Ju_6</v>
          </cell>
          <cell r="M60" t="str">
            <v>Vi_7</v>
          </cell>
          <cell r="N60" t="str">
            <v>Sa_8</v>
          </cell>
          <cell r="O60" t="str">
            <v>Do_9</v>
          </cell>
          <cell r="P60" t="str">
            <v>Lu_10</v>
          </cell>
          <cell r="Q60" t="str">
            <v>Ma_11</v>
          </cell>
          <cell r="R60" t="str">
            <v>Mi_12</v>
          </cell>
          <cell r="S60" t="str">
            <v>Ju_13</v>
          </cell>
          <cell r="T60" t="str">
            <v>Vi_14</v>
          </cell>
          <cell r="U60" t="str">
            <v>Sa_15</v>
          </cell>
          <cell r="V60" t="str">
            <v>Do_16</v>
          </cell>
          <cell r="W60" t="str">
            <v>Lu_17</v>
          </cell>
          <cell r="X60" t="str">
            <v>Ma_18</v>
          </cell>
          <cell r="Y60" t="str">
            <v>Mi_19</v>
          </cell>
          <cell r="Z60" t="str">
            <v>Ju_20</v>
          </cell>
          <cell r="AA60" t="str">
            <v>Vi_21</v>
          </cell>
          <cell r="AB60" t="str">
            <v>Sa_22</v>
          </cell>
          <cell r="AC60" t="str">
            <v>Do_23</v>
          </cell>
        </row>
        <row r="61">
          <cell r="B61" t="str">
            <v>CONTACTO DIRECTO LOCAL (Q)</v>
          </cell>
          <cell r="C61" t="str">
            <v>QUITO</v>
          </cell>
          <cell r="D61" t="str">
            <v>EC</v>
          </cell>
          <cell r="E61">
            <v>30</v>
          </cell>
          <cell r="F61" t="str">
            <v>07:37</v>
          </cell>
          <cell r="G61">
            <v>6</v>
          </cell>
          <cell r="H61">
            <v>21.4</v>
          </cell>
          <cell r="I61">
            <v>1</v>
          </cell>
          <cell r="J61">
            <v>1</v>
          </cell>
          <cell r="P61">
            <v>1</v>
          </cell>
          <cell r="Q61">
            <v>1</v>
          </cell>
          <cell r="W61">
            <v>1</v>
          </cell>
          <cell r="X61">
            <v>1</v>
          </cell>
        </row>
        <row r="62">
          <cell r="B62" t="str">
            <v>DANIEL EL TRAVIESO (S-D)</v>
          </cell>
          <cell r="C62" t="str">
            <v>QUITO</v>
          </cell>
          <cell r="D62" t="str">
            <v>EC</v>
          </cell>
          <cell r="E62">
            <v>30</v>
          </cell>
          <cell r="F62" t="str">
            <v>08:46</v>
          </cell>
          <cell r="G62">
            <v>3</v>
          </cell>
          <cell r="H62">
            <v>18.8</v>
          </cell>
          <cell r="O62">
            <v>1</v>
          </cell>
          <cell r="V62">
            <v>1</v>
          </cell>
          <cell r="AC62">
            <v>1</v>
          </cell>
        </row>
        <row r="63">
          <cell r="B63" t="str">
            <v>LARGOMETRAJE II (S-D)</v>
          </cell>
          <cell r="C63" t="str">
            <v>QUITO</v>
          </cell>
          <cell r="D63" t="str">
            <v>EC</v>
          </cell>
          <cell r="E63">
            <v>30</v>
          </cell>
          <cell r="F63" t="str">
            <v>21:09</v>
          </cell>
          <cell r="G63">
            <v>3</v>
          </cell>
          <cell r="H63">
            <v>59.1</v>
          </cell>
          <cell r="O63">
            <v>1</v>
          </cell>
          <cell r="V63">
            <v>1</v>
          </cell>
          <cell r="AC63">
            <v>1</v>
          </cell>
        </row>
        <row r="64">
          <cell r="B64" t="str">
            <v>SABRINA</v>
          </cell>
          <cell r="C64" t="str">
            <v>QUITO</v>
          </cell>
          <cell r="D64" t="str">
            <v>EC</v>
          </cell>
          <cell r="E64">
            <v>30</v>
          </cell>
          <cell r="F64" t="str">
            <v>18:39</v>
          </cell>
          <cell r="G64">
            <v>3</v>
          </cell>
          <cell r="H64">
            <v>18.8</v>
          </cell>
          <cell r="L64">
            <v>1</v>
          </cell>
          <cell r="S64">
            <v>1</v>
          </cell>
          <cell r="Z64">
            <v>1</v>
          </cell>
        </row>
        <row r="65">
          <cell r="B65" t="str">
            <v>TELEVISTAZO II</v>
          </cell>
          <cell r="C65" t="str">
            <v>QUITO</v>
          </cell>
          <cell r="D65" t="str">
            <v>EC</v>
          </cell>
          <cell r="E65">
            <v>30</v>
          </cell>
          <cell r="F65" t="str">
            <v>13:01</v>
          </cell>
          <cell r="G65">
            <v>6</v>
          </cell>
          <cell r="H65">
            <v>20.5</v>
          </cell>
          <cell r="I65">
            <v>1</v>
          </cell>
          <cell r="J65">
            <v>1</v>
          </cell>
          <cell r="P65">
            <v>1</v>
          </cell>
          <cell r="Q65">
            <v>1</v>
          </cell>
          <cell r="W65">
            <v>1</v>
          </cell>
          <cell r="X65">
            <v>1</v>
          </cell>
        </row>
        <row r="66">
          <cell r="B66" t="str">
            <v>THE SIMPSONS</v>
          </cell>
          <cell r="C66" t="str">
            <v>QUITO</v>
          </cell>
          <cell r="D66" t="str">
            <v>EC</v>
          </cell>
          <cell r="E66">
            <v>30</v>
          </cell>
          <cell r="F66" t="str">
            <v>12:19</v>
          </cell>
          <cell r="G66">
            <v>3</v>
          </cell>
          <cell r="H66">
            <v>9.5</v>
          </cell>
          <cell r="I66">
            <v>1</v>
          </cell>
          <cell r="P66">
            <v>1</v>
          </cell>
          <cell r="W66">
            <v>1</v>
          </cell>
        </row>
        <row r="67">
          <cell r="B67" t="str">
            <v>THE SIMPSONS (S-D)</v>
          </cell>
          <cell r="C67" t="str">
            <v>QUITO</v>
          </cell>
          <cell r="D67" t="str">
            <v>EC</v>
          </cell>
          <cell r="E67">
            <v>30</v>
          </cell>
          <cell r="F67" t="str">
            <v>17:55</v>
          </cell>
          <cell r="G67">
            <v>3</v>
          </cell>
          <cell r="H67">
            <v>20.8</v>
          </cell>
          <cell r="O67">
            <v>1</v>
          </cell>
          <cell r="V67">
            <v>1</v>
          </cell>
          <cell r="AC67">
            <v>1</v>
          </cell>
        </row>
        <row r="68">
          <cell r="B68" t="str">
            <v>TNV. ANDANDO EN LAS NUBES</v>
          </cell>
          <cell r="C68" t="str">
            <v>QUITO</v>
          </cell>
          <cell r="D68" t="str">
            <v>EC</v>
          </cell>
          <cell r="E68">
            <v>30</v>
          </cell>
          <cell r="F68" t="str">
            <v>13:45</v>
          </cell>
          <cell r="G68">
            <v>3</v>
          </cell>
          <cell r="H68">
            <v>16</v>
          </cell>
          <cell r="J68">
            <v>1</v>
          </cell>
          <cell r="Q68">
            <v>1</v>
          </cell>
          <cell r="X68">
            <v>1</v>
          </cell>
        </row>
        <row r="69">
          <cell r="B69" t="str">
            <v>TNV. BABY SISTER</v>
          </cell>
          <cell r="C69" t="str">
            <v>QUITO</v>
          </cell>
          <cell r="D69" t="str">
            <v>EC</v>
          </cell>
          <cell r="E69">
            <v>30</v>
          </cell>
          <cell r="F69" t="str">
            <v>19:25</v>
          </cell>
          <cell r="G69">
            <v>3</v>
          </cell>
          <cell r="H69">
            <v>20.8</v>
          </cell>
          <cell r="I69">
            <v>1</v>
          </cell>
          <cell r="P69">
            <v>1</v>
          </cell>
          <cell r="W69">
            <v>1</v>
          </cell>
        </row>
        <row r="70">
          <cell r="B70" t="str">
            <v>TNV. LAZOS DE FAMILIA</v>
          </cell>
          <cell r="C70" t="str">
            <v>QUITO</v>
          </cell>
          <cell r="D70" t="str">
            <v>EC</v>
          </cell>
          <cell r="E70">
            <v>30</v>
          </cell>
          <cell r="F70" t="str">
            <v>21:03</v>
          </cell>
          <cell r="G70">
            <v>3</v>
          </cell>
          <cell r="H70">
            <v>36.1</v>
          </cell>
          <cell r="M70">
            <v>1</v>
          </cell>
          <cell r="T70">
            <v>1</v>
          </cell>
          <cell r="AA70">
            <v>1</v>
          </cell>
        </row>
        <row r="71">
          <cell r="B71" t="str">
            <v>TNV. YO AMO A PAQUITA GALLEGOS</v>
          </cell>
          <cell r="C71" t="str">
            <v>QUITO</v>
          </cell>
          <cell r="D71" t="str">
            <v>EC</v>
          </cell>
          <cell r="E71">
            <v>30</v>
          </cell>
          <cell r="F71" t="str">
            <v>14:41</v>
          </cell>
          <cell r="G71">
            <v>3</v>
          </cell>
          <cell r="H71">
            <v>15.8</v>
          </cell>
          <cell r="I71">
            <v>1</v>
          </cell>
          <cell r="P71">
            <v>1</v>
          </cell>
          <cell r="W71">
            <v>1</v>
          </cell>
        </row>
        <row r="72">
          <cell r="B72" t="str">
            <v>CINE DIARIO</v>
          </cell>
          <cell r="C72" t="str">
            <v>QUITO</v>
          </cell>
          <cell r="D72" t="str">
            <v>TA</v>
          </cell>
          <cell r="E72">
            <v>30</v>
          </cell>
          <cell r="F72" t="str">
            <v>21:27</v>
          </cell>
          <cell r="G72">
            <v>3</v>
          </cell>
          <cell r="H72">
            <v>8.1999999999999993</v>
          </cell>
          <cell r="I72">
            <v>1</v>
          </cell>
          <cell r="P72">
            <v>1</v>
          </cell>
          <cell r="W72">
            <v>1</v>
          </cell>
        </row>
        <row r="73">
          <cell r="B73" t="str">
            <v>CINE DIARIO (S-D)</v>
          </cell>
          <cell r="C73" t="str">
            <v>QUITO</v>
          </cell>
          <cell r="D73" t="str">
            <v>TA</v>
          </cell>
          <cell r="E73">
            <v>30</v>
          </cell>
          <cell r="F73" t="str">
            <v>21:40</v>
          </cell>
          <cell r="G73">
            <v>3</v>
          </cell>
          <cell r="H73">
            <v>11.3</v>
          </cell>
          <cell r="N73">
            <v>1</v>
          </cell>
          <cell r="U73">
            <v>1</v>
          </cell>
          <cell r="AB73">
            <v>1</v>
          </cell>
        </row>
        <row r="74">
          <cell r="B74" t="str">
            <v>DEPORTE TOTAL II</v>
          </cell>
          <cell r="C74" t="str">
            <v>QUITO</v>
          </cell>
          <cell r="D74" t="str">
            <v>TA</v>
          </cell>
          <cell r="E74">
            <v>30</v>
          </cell>
          <cell r="F74" t="str">
            <v>14:14</v>
          </cell>
          <cell r="G74">
            <v>6</v>
          </cell>
          <cell r="H74">
            <v>9.6</v>
          </cell>
          <cell r="I74">
            <v>1</v>
          </cell>
          <cell r="K74">
            <v>1</v>
          </cell>
          <cell r="P74">
            <v>1</v>
          </cell>
          <cell r="R74">
            <v>1</v>
          </cell>
          <cell r="W74">
            <v>1</v>
          </cell>
          <cell r="Y74">
            <v>1</v>
          </cell>
        </row>
        <row r="75">
          <cell r="B75" t="str">
            <v>DEPORTE TOTAL-EDICION ESPECIAL</v>
          </cell>
          <cell r="C75" t="str">
            <v>QUITO</v>
          </cell>
          <cell r="D75" t="str">
            <v>TA</v>
          </cell>
          <cell r="E75">
            <v>30</v>
          </cell>
          <cell r="F75" t="str">
            <v>20:13</v>
          </cell>
          <cell r="G75">
            <v>3</v>
          </cell>
          <cell r="H75">
            <v>11.2</v>
          </cell>
          <cell r="I75">
            <v>1</v>
          </cell>
          <cell r="P75">
            <v>1</v>
          </cell>
          <cell r="W75">
            <v>1</v>
          </cell>
        </row>
        <row r="76">
          <cell r="B76" t="str">
            <v>NOTICIERO NACIONAL II</v>
          </cell>
          <cell r="C76" t="str">
            <v>QUITO</v>
          </cell>
          <cell r="D76" t="str">
            <v>GA</v>
          </cell>
          <cell r="E76">
            <v>30</v>
          </cell>
          <cell r="F76" t="str">
            <v>13:06</v>
          </cell>
          <cell r="G76">
            <v>3</v>
          </cell>
          <cell r="H76">
            <v>4</v>
          </cell>
          <cell r="I76">
            <v>1</v>
          </cell>
          <cell r="P76">
            <v>1</v>
          </cell>
          <cell r="W76">
            <v>1</v>
          </cell>
        </row>
        <row r="77">
          <cell r="B77" t="str">
            <v>NOTICIERO NACIONAL III</v>
          </cell>
          <cell r="C77" t="str">
            <v>QUITO</v>
          </cell>
          <cell r="D77" t="str">
            <v>GA</v>
          </cell>
          <cell r="E77">
            <v>30</v>
          </cell>
          <cell r="F77" t="str">
            <v>19:48</v>
          </cell>
          <cell r="G77">
            <v>3</v>
          </cell>
          <cell r="H77">
            <v>6.7</v>
          </cell>
          <cell r="J77">
            <v>1</v>
          </cell>
          <cell r="Q77">
            <v>1</v>
          </cell>
          <cell r="X77">
            <v>1</v>
          </cell>
        </row>
        <row r="78">
          <cell r="B78" t="str">
            <v>TNV. AMIGAS Y RIVALES</v>
          </cell>
          <cell r="C78" t="str">
            <v>QUITO</v>
          </cell>
          <cell r="D78" t="str">
            <v>GA</v>
          </cell>
          <cell r="E78">
            <v>30</v>
          </cell>
          <cell r="F78" t="str">
            <v>14:37</v>
          </cell>
          <cell r="G78">
            <v>3</v>
          </cell>
          <cell r="H78">
            <v>8.9</v>
          </cell>
          <cell r="I78">
            <v>1</v>
          </cell>
          <cell r="P78">
            <v>1</v>
          </cell>
          <cell r="W78">
            <v>1</v>
          </cell>
        </row>
        <row r="79">
          <cell r="B79" t="str">
            <v>TNV. TRES MUJERES</v>
          </cell>
          <cell r="C79" t="str">
            <v>QUITO</v>
          </cell>
          <cell r="D79" t="str">
            <v>GA</v>
          </cell>
          <cell r="E79">
            <v>30</v>
          </cell>
          <cell r="F79" t="str">
            <v>11:07</v>
          </cell>
          <cell r="G79">
            <v>3</v>
          </cell>
          <cell r="H79">
            <v>3.6</v>
          </cell>
          <cell r="I79">
            <v>1</v>
          </cell>
          <cell r="P79">
            <v>1</v>
          </cell>
          <cell r="W79">
            <v>1</v>
          </cell>
        </row>
        <row r="80">
          <cell r="B80" t="str">
            <v>COSAS DE CASA</v>
          </cell>
          <cell r="C80" t="str">
            <v>QUITO</v>
          </cell>
          <cell r="D80" t="str">
            <v>TC</v>
          </cell>
          <cell r="E80">
            <v>30</v>
          </cell>
          <cell r="F80" t="str">
            <v>08:35</v>
          </cell>
          <cell r="G80">
            <v>3</v>
          </cell>
          <cell r="H80">
            <v>1.6</v>
          </cell>
          <cell r="I80">
            <v>1</v>
          </cell>
          <cell r="P80">
            <v>1</v>
          </cell>
          <cell r="W80">
            <v>1</v>
          </cell>
        </row>
        <row r="81">
          <cell r="B81" t="str">
            <v>EL NOTICIERO II</v>
          </cell>
          <cell r="C81" t="str">
            <v>QUITO</v>
          </cell>
          <cell r="D81" t="str">
            <v>TC</v>
          </cell>
          <cell r="E81">
            <v>30</v>
          </cell>
          <cell r="F81" t="str">
            <v>12:33</v>
          </cell>
          <cell r="G81">
            <v>3</v>
          </cell>
          <cell r="H81">
            <v>2</v>
          </cell>
          <cell r="I81">
            <v>1</v>
          </cell>
          <cell r="P81">
            <v>1</v>
          </cell>
          <cell r="W81">
            <v>1</v>
          </cell>
        </row>
        <row r="82">
          <cell r="B82" t="str">
            <v>EL NOTICIERO III</v>
          </cell>
          <cell r="C82" t="str">
            <v>QUITO</v>
          </cell>
          <cell r="D82" t="str">
            <v>TC</v>
          </cell>
          <cell r="E82">
            <v>30</v>
          </cell>
          <cell r="F82" t="str">
            <v>19:22</v>
          </cell>
          <cell r="G82">
            <v>6</v>
          </cell>
          <cell r="H82">
            <v>17.7</v>
          </cell>
          <cell r="I82">
            <v>1</v>
          </cell>
          <cell r="J82">
            <v>1</v>
          </cell>
          <cell r="P82">
            <v>1</v>
          </cell>
          <cell r="Q82">
            <v>1</v>
          </cell>
          <cell r="W82">
            <v>1</v>
          </cell>
          <cell r="X82">
            <v>1</v>
          </cell>
        </row>
        <row r="83">
          <cell r="B83" t="str">
            <v>TNV. AMANTES DE LUNA LLENA</v>
          </cell>
          <cell r="C83" t="str">
            <v>QUITO</v>
          </cell>
          <cell r="D83" t="str">
            <v>TC</v>
          </cell>
          <cell r="E83">
            <v>30</v>
          </cell>
          <cell r="F83" t="str">
            <v>20:09</v>
          </cell>
          <cell r="G83">
            <v>3</v>
          </cell>
          <cell r="H83">
            <v>6.1</v>
          </cell>
          <cell r="I83">
            <v>1</v>
          </cell>
          <cell r="P83">
            <v>1</v>
          </cell>
          <cell r="W83">
            <v>1</v>
          </cell>
        </row>
        <row r="84">
          <cell r="B84" t="str">
            <v>TNV. PRECIOSA</v>
          </cell>
          <cell r="C84" t="str">
            <v>QUITO</v>
          </cell>
          <cell r="D84" t="str">
            <v>TC</v>
          </cell>
          <cell r="E84">
            <v>30</v>
          </cell>
          <cell r="F84" t="str">
            <v>14:39</v>
          </cell>
          <cell r="G84">
            <v>3</v>
          </cell>
          <cell r="H84">
            <v>3.6</v>
          </cell>
          <cell r="I84">
            <v>1</v>
          </cell>
          <cell r="P84">
            <v>1</v>
          </cell>
          <cell r="W84">
            <v>1</v>
          </cell>
        </row>
        <row r="85">
          <cell r="B85" t="str">
            <v>VIDEOS MAS SORPRENDENTES</v>
          </cell>
          <cell r="C85" t="str">
            <v>QUITO</v>
          </cell>
          <cell r="D85" t="str">
            <v>TC</v>
          </cell>
          <cell r="E85">
            <v>30</v>
          </cell>
          <cell r="F85" t="str">
            <v>21:14</v>
          </cell>
          <cell r="G85">
            <v>3</v>
          </cell>
          <cell r="H85">
            <v>13.1</v>
          </cell>
          <cell r="M85">
            <v>1</v>
          </cell>
          <cell r="T85">
            <v>1</v>
          </cell>
          <cell r="AA85">
            <v>1</v>
          </cell>
        </row>
        <row r="86">
          <cell r="B86" t="str">
            <v>VIVOS PERO NO REVUELTOS (D)</v>
          </cell>
          <cell r="C86" t="str">
            <v>QUITO</v>
          </cell>
          <cell r="D86" t="str">
            <v>TC</v>
          </cell>
          <cell r="E86">
            <v>30</v>
          </cell>
          <cell r="F86" t="str">
            <v>20:37</v>
          </cell>
          <cell r="G86">
            <v>3</v>
          </cell>
          <cell r="H86">
            <v>32.200000000000003</v>
          </cell>
          <cell r="O86">
            <v>1</v>
          </cell>
          <cell r="V86">
            <v>1</v>
          </cell>
          <cell r="AC86">
            <v>1</v>
          </cell>
        </row>
        <row r="87">
          <cell r="B87" t="str">
            <v>LA NOTICIA I</v>
          </cell>
          <cell r="C87" t="str">
            <v>QUITO</v>
          </cell>
          <cell r="D87" t="str">
            <v>TS</v>
          </cell>
          <cell r="E87">
            <v>30</v>
          </cell>
          <cell r="F87" t="str">
            <v>07:07</v>
          </cell>
          <cell r="G87">
            <v>3</v>
          </cell>
          <cell r="H87">
            <v>7.5</v>
          </cell>
          <cell r="I87">
            <v>1</v>
          </cell>
          <cell r="P87">
            <v>1</v>
          </cell>
          <cell r="W87">
            <v>1</v>
          </cell>
        </row>
        <row r="88">
          <cell r="B88" t="str">
            <v>LOS MAGNIFICOS (Q)</v>
          </cell>
          <cell r="C88" t="str">
            <v>QUITO</v>
          </cell>
          <cell r="D88" t="str">
            <v>TS</v>
          </cell>
          <cell r="E88">
            <v>30</v>
          </cell>
          <cell r="F88" t="str">
            <v>20:32</v>
          </cell>
          <cell r="G88">
            <v>3</v>
          </cell>
          <cell r="H88">
            <v>15.1</v>
          </cell>
          <cell r="I88">
            <v>1</v>
          </cell>
          <cell r="P88">
            <v>1</v>
          </cell>
          <cell r="W88">
            <v>1</v>
          </cell>
        </row>
        <row r="89">
          <cell r="B89" t="str">
            <v>MONICA</v>
          </cell>
          <cell r="C89" t="str">
            <v>QUITO</v>
          </cell>
          <cell r="D89" t="str">
            <v>TS</v>
          </cell>
          <cell r="E89">
            <v>30</v>
          </cell>
          <cell r="F89" t="str">
            <v>16:34</v>
          </cell>
          <cell r="G89">
            <v>3</v>
          </cell>
          <cell r="H89">
            <v>8.5</v>
          </cell>
          <cell r="I89">
            <v>1</v>
          </cell>
          <cell r="P89">
            <v>1</v>
          </cell>
          <cell r="W89">
            <v>1</v>
          </cell>
        </row>
        <row r="90">
          <cell r="B90" t="str">
            <v>TNV. POBRE DIABLA (Q)</v>
          </cell>
          <cell r="C90" t="str">
            <v>QUITO</v>
          </cell>
          <cell r="D90" t="str">
            <v>TS</v>
          </cell>
          <cell r="E90">
            <v>30</v>
          </cell>
          <cell r="F90" t="str">
            <v>16:03</v>
          </cell>
          <cell r="G90">
            <v>3</v>
          </cell>
          <cell r="H90">
            <v>7.3</v>
          </cell>
          <cell r="I90">
            <v>1</v>
          </cell>
          <cell r="P90">
            <v>1</v>
          </cell>
          <cell r="W90">
            <v>1</v>
          </cell>
        </row>
      </sheetData>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RESUMEN DE INV"/>
      <sheetName val="PAUTA"/>
      <sheetName val="PAUTA TELERAMA"/>
      <sheetName val="Resultados"/>
      <sheetName val="DATA BASE"/>
      <sheetName val="RANKEO TV"/>
      <sheetName val="rk"/>
      <sheetName val="rk (2)"/>
      <sheetName val="PRENSA OPCION 1"/>
      <sheetName val="PRENSA OPCION 2"/>
      <sheetName val="CAMPAÑA  ULTIMOS MODELOS 08 A P"/>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RESUMEN DE INV"/>
      <sheetName val="PAUTA"/>
      <sheetName val="PAUTA TELERAMA"/>
      <sheetName val="Resultados"/>
      <sheetName val="DATA BASE"/>
      <sheetName val="RANKEO TV"/>
      <sheetName val="rk"/>
      <sheetName val="rk (2)"/>
      <sheetName val="PRENSA OPCION 1"/>
      <sheetName val="PRENSA OPCION 2"/>
      <sheetName val="CAMPAÑA  ULTIMOS MODELOS 08 A P"/>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R-MAY"/>
      <sheetName val="EV Niños"/>
      <sheetName val="Alc y Fr Nin"/>
      <sheetName val="EV Amas"/>
      <sheetName val="Alc y Fre Amas"/>
      <sheetName val="alc y Frec Nin"/>
      <sheetName val="RANKING"/>
      <sheetName val="Rk"/>
      <sheetName val="MUJ2637"/>
      <sheetName val="Diario"/>
      <sheetName val="A&amp;F MAN 2DO"/>
      <sheetName val="M1735AB"/>
      <sheetName val="Channel Mix"/>
      <sheetName val="CHANNEL"/>
      <sheetName val="DAYPART MIX"/>
      <sheetName val="A&amp;F MAN 1ER"/>
      <sheetName val="Análisis"/>
      <sheetName val="EV_Niños"/>
      <sheetName val="Alc_y_Fr_Nin"/>
      <sheetName val="EV_Amas"/>
      <sheetName val="Alc_y_Fre_Amas"/>
      <sheetName val="alc_y_Frec_Nin"/>
      <sheetName val="A&amp;F_MAN_2DO"/>
      <sheetName val="Channel_Mix"/>
      <sheetName val="DAYPART_MIX"/>
      <sheetName val="A&amp;F_MAN_1ER"/>
      <sheetName val="maz1con"/>
      <sheetName val="maz1gye"/>
      <sheetName val="maz1uio"/>
      <sheetName val="Sentimientos"/>
      <sheetName val="Joy Abr May 04"/>
      <sheetName val="EV_Niños1"/>
      <sheetName val="Alc_y_Fr_Nin1"/>
      <sheetName val="EV_Amas1"/>
      <sheetName val="Alc_y_Fre_Amas1"/>
      <sheetName val="alc_y_Frec_Nin1"/>
      <sheetName val="A&amp;F_MAN_2DO1"/>
      <sheetName val="Channel_Mix1"/>
      <sheetName val="DAYPART_MIX1"/>
      <sheetName val="A&amp;F_MAN_1ER1"/>
      <sheetName val="POST_EVALUACION"/>
      <sheetName val="Alcan_y_Frec_TOTAL_3_Semanas"/>
      <sheetName val="EV_Niños2"/>
      <sheetName val="Alc_y_Fr_Nin2"/>
      <sheetName val="EV_Amas2"/>
      <sheetName val="Alc_y_Fre_Amas2"/>
      <sheetName val="alc_y_Frec_Nin2"/>
      <sheetName val="A&amp;F_MAN_2DO2"/>
      <sheetName val="Channel_Mix2"/>
      <sheetName val="DAYPART_MIX2"/>
      <sheetName val="A&amp;F_MAN_1ER2"/>
    </sheetNames>
    <sheetDataSet>
      <sheetData sheetId="0" refreshError="1"/>
      <sheetData sheetId="1" refreshError="1"/>
      <sheetData sheetId="2" refreshError="1">
        <row r="16">
          <cell r="A16" t="str">
            <v>Programa</v>
          </cell>
          <cell r="B16" t="str">
            <v>Ciudad</v>
          </cell>
          <cell r="C16" t="str">
            <v>Can</v>
          </cell>
          <cell r="D16" t="str">
            <v>Fecha</v>
          </cell>
          <cell r="E16" t="str">
            <v>Hora</v>
          </cell>
          <cell r="F16" t="str">
            <v>Dur</v>
          </cell>
          <cell r="G16" t="str">
            <v>Rat</v>
          </cell>
          <cell r="H16" t="str">
            <v>TGRPS</v>
          </cell>
          <cell r="I16" t="str">
            <v>Alc</v>
          </cell>
          <cell r="J16" t="str">
            <v>Frec</v>
          </cell>
        </row>
        <row r="17">
          <cell r="A17" t="str">
            <v>DANIEL EL TRAVIESO (S-D)</v>
          </cell>
          <cell r="B17" t="str">
            <v>GUAYAQUIL</v>
          </cell>
          <cell r="C17" t="str">
            <v>EC</v>
          </cell>
          <cell r="D17" t="str">
            <v>17/04/2004</v>
          </cell>
          <cell r="E17" t="str">
            <v>07:36</v>
          </cell>
          <cell r="F17">
            <v>30</v>
          </cell>
          <cell r="G17">
            <v>1.5</v>
          </cell>
          <cell r="H17">
            <v>1.5</v>
          </cell>
          <cell r="I17">
            <v>1.5</v>
          </cell>
          <cell r="J17">
            <v>1</v>
          </cell>
        </row>
        <row r="18">
          <cell r="A18" t="str">
            <v>DIGIMON TAMERS (S-D)</v>
          </cell>
          <cell r="B18" t="str">
            <v>GUAYAQUIL</v>
          </cell>
          <cell r="C18" t="str">
            <v>EC</v>
          </cell>
          <cell r="D18" t="str">
            <v>17/04/2004</v>
          </cell>
          <cell r="E18" t="str">
            <v>08:32</v>
          </cell>
          <cell r="F18">
            <v>30</v>
          </cell>
          <cell r="G18">
            <v>5.7</v>
          </cell>
          <cell r="H18">
            <v>7.2</v>
          </cell>
          <cell r="I18">
            <v>6.4</v>
          </cell>
          <cell r="J18">
            <v>1.1000000000000001</v>
          </cell>
        </row>
        <row r="19">
          <cell r="A19" t="str">
            <v>DORAEMON (S-D)</v>
          </cell>
          <cell r="B19" t="str">
            <v>GUAYAQUIL</v>
          </cell>
          <cell r="C19" t="str">
            <v>EC</v>
          </cell>
          <cell r="D19" t="str">
            <v>17/04/2004</v>
          </cell>
          <cell r="E19" t="str">
            <v>08:53</v>
          </cell>
          <cell r="F19">
            <v>30</v>
          </cell>
          <cell r="G19">
            <v>8.5</v>
          </cell>
          <cell r="H19">
            <v>15.7</v>
          </cell>
          <cell r="I19">
            <v>10.5</v>
          </cell>
          <cell r="J19">
            <v>1.5</v>
          </cell>
        </row>
        <row r="20">
          <cell r="A20" t="str">
            <v>POKEMON (S-D)</v>
          </cell>
          <cell r="B20" t="str">
            <v>GUAYAQUIL</v>
          </cell>
          <cell r="C20" t="str">
            <v>EC</v>
          </cell>
          <cell r="D20" t="str">
            <v>17/04/2004</v>
          </cell>
          <cell r="E20" t="str">
            <v>09:19</v>
          </cell>
          <cell r="F20">
            <v>30</v>
          </cell>
          <cell r="G20">
            <v>10.5</v>
          </cell>
          <cell r="H20">
            <v>26.2</v>
          </cell>
          <cell r="I20">
            <v>12.6</v>
          </cell>
          <cell r="J20">
            <v>2.1</v>
          </cell>
        </row>
        <row r="21">
          <cell r="A21" t="str">
            <v>*VENTURAS EN PAÐALES (S-D)</v>
          </cell>
          <cell r="B21" t="str">
            <v>GUAYAQUIL</v>
          </cell>
          <cell r="C21" t="str">
            <v>EC</v>
          </cell>
          <cell r="D21" t="str">
            <v>17/04/2004</v>
          </cell>
          <cell r="E21" t="str">
            <v>09:25</v>
          </cell>
          <cell r="F21">
            <v>30</v>
          </cell>
          <cell r="G21">
            <v>12.5</v>
          </cell>
          <cell r="H21">
            <v>38.700000000000003</v>
          </cell>
          <cell r="I21">
            <v>14.4</v>
          </cell>
          <cell r="J21">
            <v>2.7</v>
          </cell>
        </row>
        <row r="22">
          <cell r="A22" t="str">
            <v>YUGI-OH (S-D)</v>
          </cell>
          <cell r="B22" t="str">
            <v>GUAYAQUIL</v>
          </cell>
          <cell r="C22" t="str">
            <v>EC</v>
          </cell>
          <cell r="D22" t="str">
            <v>17/04/2004</v>
          </cell>
          <cell r="E22" t="str">
            <v>10:42</v>
          </cell>
          <cell r="F22">
            <v>30</v>
          </cell>
          <cell r="G22">
            <v>8.6</v>
          </cell>
          <cell r="H22">
            <v>47.3</v>
          </cell>
          <cell r="I22">
            <v>17.399999999999999</v>
          </cell>
          <cell r="J22">
            <v>2.7</v>
          </cell>
        </row>
        <row r="23">
          <cell r="A23" t="str">
            <v>EL HOMBRE ARAÐA (S-D)</v>
          </cell>
          <cell r="B23" t="str">
            <v>GUAYAQUIL</v>
          </cell>
          <cell r="C23" t="str">
            <v>EC</v>
          </cell>
          <cell r="D23" t="str">
            <v>17/04/2004</v>
          </cell>
          <cell r="E23" t="str">
            <v>10:59</v>
          </cell>
          <cell r="F23">
            <v>30</v>
          </cell>
          <cell r="G23">
            <v>4.8</v>
          </cell>
          <cell r="H23">
            <v>52.1</v>
          </cell>
          <cell r="I23">
            <v>17.8</v>
          </cell>
          <cell r="J23">
            <v>2.9</v>
          </cell>
        </row>
        <row r="24">
          <cell r="A24" t="str">
            <v>EL PAJARO LOCO (S-D)</v>
          </cell>
          <cell r="B24" t="str">
            <v>GUAYAQUIL</v>
          </cell>
          <cell r="C24" t="str">
            <v>EC</v>
          </cell>
          <cell r="D24" t="str">
            <v>17/04/2004</v>
          </cell>
          <cell r="E24" t="str">
            <v>11:42</v>
          </cell>
          <cell r="F24">
            <v>30</v>
          </cell>
          <cell r="G24">
            <v>11.1</v>
          </cell>
          <cell r="H24">
            <v>63.2</v>
          </cell>
          <cell r="I24">
            <v>25</v>
          </cell>
          <cell r="J24">
            <v>2.5</v>
          </cell>
        </row>
        <row r="25">
          <cell r="A25" t="str">
            <v>PATO DARWIN (S-D)</v>
          </cell>
          <cell r="B25" t="str">
            <v>GUAYAQUIL</v>
          </cell>
          <cell r="C25" t="str">
            <v>TS</v>
          </cell>
          <cell r="D25" t="str">
            <v>17/04/2004</v>
          </cell>
          <cell r="E25" t="str">
            <v>11:54</v>
          </cell>
          <cell r="F25">
            <v>30</v>
          </cell>
          <cell r="G25">
            <v>0.8</v>
          </cell>
          <cell r="H25">
            <v>64</v>
          </cell>
          <cell r="I25">
            <v>25.4</v>
          </cell>
          <cell r="J25">
            <v>2.5</v>
          </cell>
        </row>
        <row r="26">
          <cell r="A26" t="str">
            <v>*PRIETA Y GANA (S-D)</v>
          </cell>
          <cell r="B26" t="str">
            <v>GUAYAQUIL</v>
          </cell>
          <cell r="C26" t="str">
            <v>EC</v>
          </cell>
          <cell r="D26" t="str">
            <v>17/04/2004</v>
          </cell>
          <cell r="E26" t="str">
            <v>16:10</v>
          </cell>
          <cell r="F26">
            <v>30</v>
          </cell>
          <cell r="G26">
            <v>2.6</v>
          </cell>
          <cell r="H26">
            <v>66.599999999999994</v>
          </cell>
          <cell r="I26">
            <v>26.8</v>
          </cell>
          <cell r="J26">
            <v>2.5</v>
          </cell>
        </row>
        <row r="27">
          <cell r="A27" t="str">
            <v>DANIEL EL TRAVIESO (S-D)</v>
          </cell>
          <cell r="B27" t="str">
            <v>GUAYAQUIL</v>
          </cell>
          <cell r="C27" t="str">
            <v>EC</v>
          </cell>
          <cell r="D27" t="str">
            <v>18/04/2004</v>
          </cell>
          <cell r="E27" t="str">
            <v>07:47</v>
          </cell>
          <cell r="F27">
            <v>30</v>
          </cell>
          <cell r="G27">
            <v>1</v>
          </cell>
          <cell r="H27">
            <v>67.599999999999994</v>
          </cell>
          <cell r="I27">
            <v>27.5</v>
          </cell>
          <cell r="J27">
            <v>2.5</v>
          </cell>
        </row>
        <row r="28">
          <cell r="A28" t="str">
            <v>*IGIMON TAMERS (S-D)</v>
          </cell>
          <cell r="B28" t="str">
            <v>GUAYAQUIL</v>
          </cell>
          <cell r="C28" t="str">
            <v>EC</v>
          </cell>
          <cell r="D28" t="str">
            <v>18/04/2004</v>
          </cell>
          <cell r="E28" t="str">
            <v>08:26</v>
          </cell>
          <cell r="F28">
            <v>30</v>
          </cell>
          <cell r="G28">
            <v>7.5</v>
          </cell>
          <cell r="H28">
            <v>75.099999999999994</v>
          </cell>
          <cell r="I28">
            <v>29.8</v>
          </cell>
          <cell r="J28">
            <v>2.5</v>
          </cell>
        </row>
        <row r="29">
          <cell r="A29" t="str">
            <v>DORAEMON (S-D)</v>
          </cell>
          <cell r="B29" t="str">
            <v>GUAYAQUIL</v>
          </cell>
          <cell r="C29" t="str">
            <v>EC</v>
          </cell>
          <cell r="D29" t="str">
            <v>18/04/2004</v>
          </cell>
          <cell r="E29" t="str">
            <v>08:28</v>
          </cell>
          <cell r="F29">
            <v>30</v>
          </cell>
          <cell r="G29">
            <v>7.5</v>
          </cell>
          <cell r="H29">
            <v>82.6</v>
          </cell>
          <cell r="I29">
            <v>29.8</v>
          </cell>
          <cell r="J29">
            <v>2.8</v>
          </cell>
        </row>
        <row r="30">
          <cell r="A30" t="str">
            <v>POKEMON (S-D)</v>
          </cell>
          <cell r="B30" t="str">
            <v>GUAYAQUIL</v>
          </cell>
          <cell r="C30" t="str">
            <v>EC</v>
          </cell>
          <cell r="D30" t="str">
            <v>18/04/2004</v>
          </cell>
          <cell r="E30" t="str">
            <v>08:48</v>
          </cell>
          <cell r="F30">
            <v>30</v>
          </cell>
          <cell r="G30">
            <v>7.5</v>
          </cell>
          <cell r="H30">
            <v>90.1</v>
          </cell>
          <cell r="I30">
            <v>30.4</v>
          </cell>
          <cell r="J30">
            <v>3</v>
          </cell>
        </row>
        <row r="31">
          <cell r="A31" t="str">
            <v>*VENTURAS EN PAÐALES (S-D)</v>
          </cell>
          <cell r="B31" t="str">
            <v>GUAYAQUIL</v>
          </cell>
          <cell r="C31" t="str">
            <v>EC</v>
          </cell>
          <cell r="D31" t="str">
            <v>18/04/2004</v>
          </cell>
          <cell r="E31" t="str">
            <v>09:29</v>
          </cell>
          <cell r="F31">
            <v>30</v>
          </cell>
          <cell r="G31">
            <v>3.9</v>
          </cell>
          <cell r="H31">
            <v>94</v>
          </cell>
          <cell r="I31">
            <v>32</v>
          </cell>
          <cell r="J31">
            <v>2.9</v>
          </cell>
        </row>
        <row r="32">
          <cell r="A32" t="str">
            <v>YUGI-OH (S-D)</v>
          </cell>
          <cell r="B32" t="str">
            <v>GUAYAQUIL</v>
          </cell>
          <cell r="C32" t="str">
            <v>EC</v>
          </cell>
          <cell r="D32" t="str">
            <v>18/04/2004</v>
          </cell>
          <cell r="E32" t="str">
            <v>09:41</v>
          </cell>
          <cell r="F32">
            <v>30</v>
          </cell>
          <cell r="G32">
            <v>5.0999999999999996</v>
          </cell>
          <cell r="H32">
            <v>99.1</v>
          </cell>
          <cell r="I32">
            <v>32</v>
          </cell>
          <cell r="J32">
            <v>3.1</v>
          </cell>
        </row>
        <row r="33">
          <cell r="A33" t="str">
            <v>PATO DARWIN (S-D)</v>
          </cell>
          <cell r="B33" t="str">
            <v>GUAYAQUIL</v>
          </cell>
          <cell r="C33" t="str">
            <v>TS</v>
          </cell>
          <cell r="D33" t="str">
            <v>18/04/2004</v>
          </cell>
          <cell r="E33" t="str">
            <v>11:36</v>
          </cell>
          <cell r="F33">
            <v>30</v>
          </cell>
          <cell r="G33">
            <v>4.2</v>
          </cell>
          <cell r="H33">
            <v>103.3</v>
          </cell>
          <cell r="I33">
            <v>32.799999999999997</v>
          </cell>
          <cell r="J33">
            <v>3.2</v>
          </cell>
        </row>
        <row r="34">
          <cell r="A34" t="str">
            <v>*INE DEL DOMINGO I</v>
          </cell>
          <cell r="B34" t="str">
            <v>GUAYAQUIL</v>
          </cell>
          <cell r="C34" t="str">
            <v>GA</v>
          </cell>
          <cell r="D34" t="str">
            <v>18/04/2004</v>
          </cell>
          <cell r="E34" t="str">
            <v>17:34</v>
          </cell>
          <cell r="F34">
            <v>30</v>
          </cell>
          <cell r="G34">
            <v>0.4</v>
          </cell>
          <cell r="H34">
            <v>103.7</v>
          </cell>
          <cell r="I34">
            <v>32.799999999999997</v>
          </cell>
          <cell r="J34">
            <v>3.2</v>
          </cell>
        </row>
        <row r="35">
          <cell r="A35" t="str">
            <v>*INE DEL DOMINGO I</v>
          </cell>
          <cell r="B35" t="str">
            <v>GUAYAQUIL</v>
          </cell>
          <cell r="C35" t="str">
            <v>GA</v>
          </cell>
          <cell r="D35" t="str">
            <v>18/04/2004</v>
          </cell>
          <cell r="E35" t="str">
            <v>17:35</v>
          </cell>
          <cell r="F35">
            <v>30</v>
          </cell>
          <cell r="G35">
            <v>0.4</v>
          </cell>
          <cell r="H35">
            <v>104.1</v>
          </cell>
          <cell r="I35">
            <v>32.799999999999997</v>
          </cell>
          <cell r="J35">
            <v>3.2</v>
          </cell>
        </row>
        <row r="36">
          <cell r="A36" t="str">
            <v>LOS PICAPIEDRA</v>
          </cell>
          <cell r="B36" t="str">
            <v>GUAYAQUIL</v>
          </cell>
          <cell r="C36" t="str">
            <v>TS</v>
          </cell>
          <cell r="D36" t="str">
            <v>19/04/2004</v>
          </cell>
          <cell r="E36" t="str">
            <v>13:09</v>
          </cell>
          <cell r="F36">
            <v>30</v>
          </cell>
          <cell r="G36">
            <v>9.8000000000000007</v>
          </cell>
          <cell r="H36">
            <v>113.9</v>
          </cell>
          <cell r="I36">
            <v>37.9</v>
          </cell>
          <cell r="J36">
            <v>3</v>
          </cell>
        </row>
        <row r="37">
          <cell r="A37" t="str">
            <v>LA HORA DE CHUCK NORRIS</v>
          </cell>
          <cell r="B37" t="str">
            <v>GUAYAQUIL</v>
          </cell>
          <cell r="C37" t="str">
            <v>TS</v>
          </cell>
          <cell r="D37" t="str">
            <v>19/04/2004</v>
          </cell>
          <cell r="E37" t="str">
            <v>13:42</v>
          </cell>
          <cell r="F37">
            <v>30</v>
          </cell>
          <cell r="G37">
            <v>4.4000000000000004</v>
          </cell>
          <cell r="H37">
            <v>118.3</v>
          </cell>
          <cell r="I37">
            <v>38.700000000000003</v>
          </cell>
          <cell r="J37">
            <v>3.1</v>
          </cell>
        </row>
        <row r="38">
          <cell r="A38" t="str">
            <v>TNV. ALEGRIJES Y REBUJOS</v>
          </cell>
          <cell r="B38" t="str">
            <v>GUAYAQUIL</v>
          </cell>
          <cell r="C38" t="str">
            <v>GA</v>
          </cell>
          <cell r="D38" t="str">
            <v>19/04/2004</v>
          </cell>
          <cell r="E38" t="str">
            <v>16:00</v>
          </cell>
          <cell r="F38">
            <v>30</v>
          </cell>
          <cell r="G38">
            <v>3.5</v>
          </cell>
          <cell r="H38">
            <v>121.8</v>
          </cell>
          <cell r="I38">
            <v>40.4</v>
          </cell>
          <cell r="J38">
            <v>3</v>
          </cell>
        </row>
        <row r="39">
          <cell r="A39" t="str">
            <v>*HE SIMPSONS II</v>
          </cell>
          <cell r="B39" t="str">
            <v>GUAYAQUIL</v>
          </cell>
          <cell r="C39" t="str">
            <v>EC</v>
          </cell>
          <cell r="D39" t="str">
            <v>19/04/2004</v>
          </cell>
          <cell r="E39" t="str">
            <v>17:27</v>
          </cell>
          <cell r="F39">
            <v>30</v>
          </cell>
          <cell r="G39">
            <v>5.9</v>
          </cell>
          <cell r="H39">
            <v>127.7</v>
          </cell>
          <cell r="I39">
            <v>43.2</v>
          </cell>
          <cell r="J39">
            <v>3</v>
          </cell>
        </row>
        <row r="40">
          <cell r="A40" t="str">
            <v>CINE DE LA TARDE</v>
          </cell>
          <cell r="B40" t="str">
            <v>GUAYAQUIL</v>
          </cell>
          <cell r="C40" t="str">
            <v>TS</v>
          </cell>
          <cell r="D40" t="str">
            <v>19/04/2004</v>
          </cell>
          <cell r="E40" t="str">
            <v>18:16</v>
          </cell>
          <cell r="F40">
            <v>30</v>
          </cell>
          <cell r="G40">
            <v>3.8</v>
          </cell>
          <cell r="H40">
            <v>131.5</v>
          </cell>
          <cell r="I40">
            <v>43.5</v>
          </cell>
          <cell r="J40">
            <v>3</v>
          </cell>
        </row>
        <row r="41">
          <cell r="A41" t="str">
            <v>CINE MILLONARIO</v>
          </cell>
          <cell r="B41" t="str">
            <v>GUAYAQUIL</v>
          </cell>
          <cell r="C41" t="str">
            <v>EC</v>
          </cell>
          <cell r="D41" t="str">
            <v>19/04/2004</v>
          </cell>
          <cell r="E41" t="str">
            <v>18:26</v>
          </cell>
          <cell r="F41">
            <v>30</v>
          </cell>
          <cell r="G41">
            <v>15.8</v>
          </cell>
          <cell r="H41">
            <v>147.30000000000001</v>
          </cell>
          <cell r="I41">
            <v>49.8</v>
          </cell>
          <cell r="J41">
            <v>3</v>
          </cell>
        </row>
        <row r="42">
          <cell r="A42" t="str">
            <v>TNV. CORAZON SALVAJE</v>
          </cell>
          <cell r="B42" t="str">
            <v>GUAYAQUIL</v>
          </cell>
          <cell r="C42" t="str">
            <v>GA</v>
          </cell>
          <cell r="D42" t="str">
            <v>19/04/2004</v>
          </cell>
          <cell r="E42" t="str">
            <v>19:01</v>
          </cell>
          <cell r="F42">
            <v>30</v>
          </cell>
          <cell r="G42">
            <v>5</v>
          </cell>
          <cell r="H42">
            <v>152.30000000000001</v>
          </cell>
          <cell r="I42">
            <v>51.8</v>
          </cell>
          <cell r="J42">
            <v>2.9</v>
          </cell>
        </row>
        <row r="43">
          <cell r="A43" t="str">
            <v>TNV. PASION DE GAVILANES</v>
          </cell>
          <cell r="B43" t="str">
            <v>GUAYAQUIL</v>
          </cell>
          <cell r="C43" t="str">
            <v>EC</v>
          </cell>
          <cell r="D43" t="str">
            <v>19/04/2004</v>
          </cell>
          <cell r="E43" t="str">
            <v>21:17</v>
          </cell>
          <cell r="F43">
            <v>30</v>
          </cell>
          <cell r="G43">
            <v>12.6</v>
          </cell>
          <cell r="H43">
            <v>164.9</v>
          </cell>
          <cell r="I43">
            <v>52.9</v>
          </cell>
          <cell r="J43">
            <v>3.1</v>
          </cell>
        </row>
        <row r="44">
          <cell r="A44" t="str">
            <v>LOS PICAPIEDRA</v>
          </cell>
          <cell r="B44" t="str">
            <v>GUAYAQUIL</v>
          </cell>
          <cell r="C44" t="str">
            <v>TS</v>
          </cell>
          <cell r="D44" t="str">
            <v>20/04/2004</v>
          </cell>
          <cell r="E44" t="str">
            <v>13:26</v>
          </cell>
          <cell r="F44">
            <v>30</v>
          </cell>
          <cell r="G44">
            <v>7</v>
          </cell>
          <cell r="H44">
            <v>171.9</v>
          </cell>
          <cell r="I44">
            <v>54</v>
          </cell>
          <cell r="J44">
            <v>3.2</v>
          </cell>
        </row>
        <row r="45">
          <cell r="A45" t="str">
            <v>LA HORA DE CHUCK NORRIS</v>
          </cell>
          <cell r="B45" t="str">
            <v>GUAYAQUIL</v>
          </cell>
          <cell r="C45" t="str">
            <v>TS</v>
          </cell>
          <cell r="D45" t="str">
            <v>20/04/2004</v>
          </cell>
          <cell r="E45" t="str">
            <v>14:17</v>
          </cell>
          <cell r="F45">
            <v>30</v>
          </cell>
          <cell r="G45">
            <v>6.3</v>
          </cell>
          <cell r="H45">
            <v>178.2</v>
          </cell>
          <cell r="I45">
            <v>54.4</v>
          </cell>
          <cell r="J45">
            <v>3.3</v>
          </cell>
        </row>
        <row r="46">
          <cell r="A46" t="str">
            <v>TNV. ALEGRIJES Y REBUJOS</v>
          </cell>
          <cell r="B46" t="str">
            <v>GUAYAQUIL</v>
          </cell>
          <cell r="C46" t="str">
            <v>GA</v>
          </cell>
          <cell r="D46" t="str">
            <v>20/04/2004</v>
          </cell>
          <cell r="E46" t="str">
            <v>16:00</v>
          </cell>
          <cell r="F46">
            <v>30</v>
          </cell>
          <cell r="G46">
            <v>4.0999999999999996</v>
          </cell>
          <cell r="H46">
            <v>182.3</v>
          </cell>
          <cell r="I46">
            <v>55.9</v>
          </cell>
          <cell r="J46">
            <v>3.3</v>
          </cell>
        </row>
        <row r="47">
          <cell r="A47" t="str">
            <v>*HE SIMPSONS II</v>
          </cell>
          <cell r="B47" t="str">
            <v>GUAYAQUIL</v>
          </cell>
          <cell r="C47" t="str">
            <v>EC</v>
          </cell>
          <cell r="D47" t="str">
            <v>20/04/2004</v>
          </cell>
          <cell r="E47" t="str">
            <v>17:31</v>
          </cell>
          <cell r="F47">
            <v>30</v>
          </cell>
          <cell r="G47">
            <v>3.3</v>
          </cell>
          <cell r="H47">
            <v>185.6</v>
          </cell>
          <cell r="I47">
            <v>56.3</v>
          </cell>
          <cell r="J47">
            <v>3.3</v>
          </cell>
        </row>
        <row r="48">
          <cell r="A48" t="str">
            <v>CINE MILLONARIO</v>
          </cell>
          <cell r="B48" t="str">
            <v>GUAYAQUIL</v>
          </cell>
          <cell r="C48" t="str">
            <v>EC</v>
          </cell>
          <cell r="D48" t="str">
            <v>20/04/2004</v>
          </cell>
          <cell r="E48" t="str">
            <v>18:05</v>
          </cell>
          <cell r="F48">
            <v>30</v>
          </cell>
          <cell r="G48">
            <v>4.3</v>
          </cell>
          <cell r="H48">
            <v>189.9</v>
          </cell>
          <cell r="I48">
            <v>56.3</v>
          </cell>
          <cell r="J48">
            <v>3.4</v>
          </cell>
        </row>
        <row r="49">
          <cell r="A49" t="str">
            <v>TNV. PASION DE GAVILANES</v>
          </cell>
          <cell r="B49" t="str">
            <v>GUAYAQUIL</v>
          </cell>
          <cell r="C49" t="str">
            <v>EC</v>
          </cell>
          <cell r="D49" t="str">
            <v>20/04/2004</v>
          </cell>
          <cell r="E49" t="str">
            <v>20:57</v>
          </cell>
          <cell r="F49">
            <v>30</v>
          </cell>
          <cell r="G49">
            <v>9</v>
          </cell>
          <cell r="H49">
            <v>198.9</v>
          </cell>
          <cell r="I49">
            <v>56.9</v>
          </cell>
          <cell r="J49">
            <v>3.5</v>
          </cell>
        </row>
        <row r="50">
          <cell r="A50" t="str">
            <v>LOS PICAPIEDRA</v>
          </cell>
          <cell r="B50" t="str">
            <v>GUAYAQUIL</v>
          </cell>
          <cell r="C50" t="str">
            <v>TS</v>
          </cell>
          <cell r="D50" t="str">
            <v>21/04/2004</v>
          </cell>
          <cell r="E50" t="str">
            <v>13:25</v>
          </cell>
          <cell r="F50">
            <v>30</v>
          </cell>
          <cell r="G50">
            <v>6.3</v>
          </cell>
          <cell r="H50">
            <v>205.2</v>
          </cell>
          <cell r="I50">
            <v>56.8</v>
          </cell>
          <cell r="J50">
            <v>3.6</v>
          </cell>
        </row>
        <row r="51">
          <cell r="A51" t="str">
            <v>LA HORA DE CHUCK NORRIS</v>
          </cell>
          <cell r="B51" t="str">
            <v>GUAYAQUIL</v>
          </cell>
          <cell r="C51" t="str">
            <v>TS</v>
          </cell>
          <cell r="D51" t="str">
            <v>21/04/2004</v>
          </cell>
          <cell r="E51" t="str">
            <v>13:49</v>
          </cell>
          <cell r="F51">
            <v>30</v>
          </cell>
          <cell r="G51">
            <v>5.6</v>
          </cell>
          <cell r="H51">
            <v>210.8</v>
          </cell>
          <cell r="I51">
            <v>58</v>
          </cell>
          <cell r="J51">
            <v>3.6</v>
          </cell>
        </row>
        <row r="52">
          <cell r="A52" t="str">
            <v>TNV. ALEGRIJES Y REBUJOS</v>
          </cell>
          <cell r="B52" t="str">
            <v>GUAYAQUIL</v>
          </cell>
          <cell r="C52" t="str">
            <v>GA</v>
          </cell>
          <cell r="D52" t="str">
            <v>21/04/2004</v>
          </cell>
          <cell r="E52" t="str">
            <v>15:47</v>
          </cell>
          <cell r="F52">
            <v>30</v>
          </cell>
          <cell r="G52">
            <v>1.6</v>
          </cell>
          <cell r="H52">
            <v>212.4</v>
          </cell>
          <cell r="I52">
            <v>59</v>
          </cell>
          <cell r="J52">
            <v>3.6</v>
          </cell>
        </row>
        <row r="53">
          <cell r="A53" t="str">
            <v>*HE SIMPSONS II</v>
          </cell>
          <cell r="B53" t="str">
            <v>GUAYAQUIL</v>
          </cell>
          <cell r="C53" t="str">
            <v>EC</v>
          </cell>
          <cell r="D53" t="str">
            <v>21/04/2004</v>
          </cell>
          <cell r="E53" t="str">
            <v>16:38</v>
          </cell>
          <cell r="F53">
            <v>30</v>
          </cell>
          <cell r="G53">
            <v>1.5</v>
          </cell>
          <cell r="H53">
            <v>213.9</v>
          </cell>
          <cell r="I53">
            <v>59</v>
          </cell>
          <cell r="J53">
            <v>3.6</v>
          </cell>
        </row>
        <row r="54">
          <cell r="A54" t="str">
            <v>CINE DE LA TARDE</v>
          </cell>
          <cell r="B54" t="str">
            <v>GUAYAQUIL</v>
          </cell>
          <cell r="C54" t="str">
            <v>TS</v>
          </cell>
          <cell r="D54" t="str">
            <v>21/04/2004</v>
          </cell>
          <cell r="E54" t="str">
            <v>17:29</v>
          </cell>
          <cell r="F54">
            <v>30</v>
          </cell>
          <cell r="G54">
            <v>0.8</v>
          </cell>
          <cell r="H54">
            <v>214.7</v>
          </cell>
          <cell r="I54">
            <v>59</v>
          </cell>
          <cell r="J54">
            <v>3.6</v>
          </cell>
        </row>
        <row r="55">
          <cell r="A55" t="str">
            <v>CINE MILLONARIO</v>
          </cell>
          <cell r="B55" t="str">
            <v>GUAYAQUIL</v>
          </cell>
          <cell r="C55" t="str">
            <v>EC</v>
          </cell>
          <cell r="D55" t="str">
            <v>21/04/2004</v>
          </cell>
          <cell r="E55" t="str">
            <v>18:46</v>
          </cell>
          <cell r="F55">
            <v>30</v>
          </cell>
          <cell r="G55">
            <v>9.6999999999999993</v>
          </cell>
          <cell r="H55">
            <v>224.4</v>
          </cell>
          <cell r="I55">
            <v>60.2</v>
          </cell>
          <cell r="J55">
            <v>3.7</v>
          </cell>
        </row>
        <row r="56">
          <cell r="A56" t="str">
            <v>TNV. CORAZON SALVAJE</v>
          </cell>
          <cell r="B56" t="str">
            <v>GUAYAQUIL</v>
          </cell>
          <cell r="C56" t="str">
            <v>GA</v>
          </cell>
          <cell r="D56" t="str">
            <v>21/04/2004</v>
          </cell>
          <cell r="E56" t="str">
            <v>19:23</v>
          </cell>
          <cell r="F56">
            <v>30</v>
          </cell>
          <cell r="G56">
            <v>3.7</v>
          </cell>
          <cell r="H56">
            <v>228.1</v>
          </cell>
          <cell r="I56">
            <v>60.2</v>
          </cell>
          <cell r="J56">
            <v>3.8</v>
          </cell>
        </row>
        <row r="57">
          <cell r="A57" t="str">
            <v>TNV. PASION DE GAVILANES</v>
          </cell>
          <cell r="B57" t="str">
            <v>GUAYAQUIL</v>
          </cell>
          <cell r="C57" t="str">
            <v>EC</v>
          </cell>
          <cell r="D57" t="str">
            <v>21/04/2004</v>
          </cell>
          <cell r="E57" t="str">
            <v>20:50</v>
          </cell>
          <cell r="F57">
            <v>30</v>
          </cell>
          <cell r="G57">
            <v>6.3</v>
          </cell>
          <cell r="H57">
            <v>234.4</v>
          </cell>
          <cell r="I57">
            <v>60.3</v>
          </cell>
          <cell r="J57">
            <v>3.9</v>
          </cell>
        </row>
        <row r="58">
          <cell r="A58" t="str">
            <v>LOS PICAPIEDRA</v>
          </cell>
          <cell r="B58" t="str">
            <v>GUAYAQUIL</v>
          </cell>
          <cell r="C58" t="str">
            <v>TS</v>
          </cell>
          <cell r="D58" t="str">
            <v>22/04/2004</v>
          </cell>
          <cell r="E58" t="str">
            <v>13:14</v>
          </cell>
          <cell r="F58">
            <v>30</v>
          </cell>
          <cell r="G58">
            <v>4.9000000000000004</v>
          </cell>
          <cell r="H58">
            <v>239.3</v>
          </cell>
          <cell r="I58">
            <v>60.7</v>
          </cell>
          <cell r="J58">
            <v>3.9</v>
          </cell>
        </row>
        <row r="59">
          <cell r="A59" t="str">
            <v>LA HORA DE CHUCK NORRIS</v>
          </cell>
          <cell r="B59" t="str">
            <v>GUAYAQUIL</v>
          </cell>
          <cell r="C59" t="str">
            <v>TS</v>
          </cell>
          <cell r="D59" t="str">
            <v>22/04/2004</v>
          </cell>
          <cell r="E59" t="str">
            <v>14:23</v>
          </cell>
          <cell r="F59">
            <v>30</v>
          </cell>
          <cell r="G59">
            <v>7</v>
          </cell>
          <cell r="H59">
            <v>246.3</v>
          </cell>
          <cell r="I59">
            <v>60.6</v>
          </cell>
          <cell r="J59">
            <v>4.0999999999999996</v>
          </cell>
        </row>
        <row r="60">
          <cell r="A60" t="str">
            <v>TNV. ALEGRIJES Y REBUJOS</v>
          </cell>
          <cell r="B60" t="str">
            <v>GUAYAQUIL</v>
          </cell>
          <cell r="C60" t="str">
            <v>GA</v>
          </cell>
          <cell r="D60" t="str">
            <v>22/04/2004</v>
          </cell>
          <cell r="E60" t="str">
            <v>15:41</v>
          </cell>
          <cell r="F60">
            <v>30</v>
          </cell>
          <cell r="G60">
            <v>0.4</v>
          </cell>
          <cell r="H60">
            <v>246.7</v>
          </cell>
          <cell r="I60">
            <v>60.9</v>
          </cell>
          <cell r="J60">
            <v>4.0999999999999996</v>
          </cell>
        </row>
        <row r="61">
          <cell r="A61" t="str">
            <v>*HE SIMPSONS II</v>
          </cell>
          <cell r="B61" t="str">
            <v>GUAYAQUIL</v>
          </cell>
          <cell r="C61" t="str">
            <v>EC</v>
          </cell>
          <cell r="D61" t="str">
            <v>22/04/2004</v>
          </cell>
          <cell r="E61" t="str">
            <v>16:41</v>
          </cell>
          <cell r="F61">
            <v>30</v>
          </cell>
          <cell r="G61">
            <v>1.2</v>
          </cell>
          <cell r="H61">
            <v>247.9</v>
          </cell>
          <cell r="I61">
            <v>60.9</v>
          </cell>
          <cell r="J61">
            <v>4.0999999999999996</v>
          </cell>
        </row>
        <row r="62">
          <cell r="A62" t="str">
            <v>CINE MILLONARIO</v>
          </cell>
          <cell r="B62" t="str">
            <v>GUAYAQUIL</v>
          </cell>
          <cell r="C62" t="str">
            <v>EC</v>
          </cell>
          <cell r="D62" t="str">
            <v>22/04/2004</v>
          </cell>
          <cell r="E62" t="str">
            <v>17:47</v>
          </cell>
          <cell r="F62">
            <v>30</v>
          </cell>
          <cell r="G62">
            <v>5.8</v>
          </cell>
          <cell r="H62">
            <v>253.7</v>
          </cell>
          <cell r="I62">
            <v>60.9</v>
          </cell>
          <cell r="J62">
            <v>4.2</v>
          </cell>
        </row>
        <row r="63">
          <cell r="A63" t="str">
            <v>TNV. PASION DE GAVILANES</v>
          </cell>
          <cell r="B63" t="str">
            <v>GUAYAQUIL</v>
          </cell>
          <cell r="C63" t="str">
            <v>EC</v>
          </cell>
          <cell r="D63" t="str">
            <v>22/04/2004</v>
          </cell>
          <cell r="E63" t="str">
            <v>20:46</v>
          </cell>
          <cell r="F63">
            <v>30</v>
          </cell>
          <cell r="G63">
            <v>9.5</v>
          </cell>
          <cell r="H63">
            <v>263.2</v>
          </cell>
          <cell r="I63">
            <v>62.2</v>
          </cell>
          <cell r="J63">
            <v>4.2</v>
          </cell>
        </row>
        <row r="64">
          <cell r="A64" t="str">
            <v>LOS PICAPIEDRA</v>
          </cell>
          <cell r="B64" t="str">
            <v>GUAYAQUIL</v>
          </cell>
          <cell r="C64" t="str">
            <v>TS</v>
          </cell>
          <cell r="D64" t="str">
            <v>23/04/2004</v>
          </cell>
          <cell r="E64" t="str">
            <v>13:29</v>
          </cell>
          <cell r="F64">
            <v>30</v>
          </cell>
          <cell r="G64">
            <v>12.2</v>
          </cell>
          <cell r="H64">
            <v>275.39999999999998</v>
          </cell>
          <cell r="I64">
            <v>65.599999999999994</v>
          </cell>
          <cell r="J64">
            <v>4.2</v>
          </cell>
        </row>
        <row r="65">
          <cell r="A65" t="str">
            <v>LA HORA DE CHUCK NORRIS</v>
          </cell>
          <cell r="B65" t="str">
            <v>GUAYAQUIL</v>
          </cell>
          <cell r="C65" t="str">
            <v>TS</v>
          </cell>
          <cell r="D65" t="str">
            <v>23/04/2004</v>
          </cell>
          <cell r="E65" t="str">
            <v>13:57</v>
          </cell>
          <cell r="F65">
            <v>30</v>
          </cell>
          <cell r="G65">
            <v>6.4</v>
          </cell>
          <cell r="H65">
            <v>281.8</v>
          </cell>
          <cell r="I65">
            <v>65.7</v>
          </cell>
          <cell r="J65">
            <v>4.3</v>
          </cell>
        </row>
        <row r="66">
          <cell r="A66" t="str">
            <v>TNV. ALEGRIJES Y REBUJOS</v>
          </cell>
          <cell r="B66" t="str">
            <v>GUAYAQUIL</v>
          </cell>
          <cell r="C66" t="str">
            <v>GA</v>
          </cell>
          <cell r="D66" t="str">
            <v>23/04/2004</v>
          </cell>
          <cell r="E66" t="str">
            <v>15:53</v>
          </cell>
          <cell r="F66">
            <v>30</v>
          </cell>
          <cell r="G66">
            <v>1.7</v>
          </cell>
          <cell r="H66">
            <v>283.5</v>
          </cell>
          <cell r="I66">
            <v>66.099999999999994</v>
          </cell>
          <cell r="J66">
            <v>4.3</v>
          </cell>
        </row>
        <row r="67">
          <cell r="A67" t="str">
            <v>*HE SIMPSONS II</v>
          </cell>
          <cell r="B67" t="str">
            <v>GUAYAQUIL</v>
          </cell>
          <cell r="C67" t="str">
            <v>EC</v>
          </cell>
          <cell r="D67" t="str">
            <v>23/04/2004</v>
          </cell>
          <cell r="E67" t="str">
            <v>16:44</v>
          </cell>
          <cell r="F67">
            <v>30</v>
          </cell>
          <cell r="G67">
            <v>2.4</v>
          </cell>
          <cell r="H67">
            <v>285.89999999999998</v>
          </cell>
          <cell r="I67">
            <v>66.099999999999994</v>
          </cell>
          <cell r="J67">
            <v>4.3</v>
          </cell>
        </row>
        <row r="68">
          <cell r="A68" t="str">
            <v>CINE MILLONARIO</v>
          </cell>
          <cell r="B68" t="str">
            <v>GUAYAQUIL</v>
          </cell>
          <cell r="C68" t="str">
            <v>EC</v>
          </cell>
          <cell r="D68" t="str">
            <v>23/04/2004</v>
          </cell>
          <cell r="E68" t="str">
            <v>17:29</v>
          </cell>
          <cell r="F68">
            <v>30</v>
          </cell>
          <cell r="G68">
            <v>2.8</v>
          </cell>
          <cell r="H68">
            <v>288.7</v>
          </cell>
          <cell r="I68">
            <v>66</v>
          </cell>
          <cell r="J68">
            <v>4.4000000000000004</v>
          </cell>
        </row>
        <row r="69">
          <cell r="A69" t="str">
            <v>CINE DE LA TARDE</v>
          </cell>
          <cell r="B69" t="str">
            <v>GUAYAQUIL</v>
          </cell>
          <cell r="C69" t="str">
            <v>TS</v>
          </cell>
          <cell r="D69" t="str">
            <v>23/04/2004</v>
          </cell>
          <cell r="E69" t="str">
            <v>17:45</v>
          </cell>
          <cell r="F69">
            <v>30</v>
          </cell>
          <cell r="G69">
            <v>2</v>
          </cell>
          <cell r="H69">
            <v>290.7</v>
          </cell>
          <cell r="I69">
            <v>66.8</v>
          </cell>
          <cell r="J69">
            <v>4.4000000000000004</v>
          </cell>
        </row>
        <row r="70">
          <cell r="A70" t="str">
            <v>TNV. PASION DE GAVILANES</v>
          </cell>
          <cell r="B70" t="str">
            <v>GUAYAQUIL</v>
          </cell>
          <cell r="C70" t="str">
            <v>EC</v>
          </cell>
          <cell r="D70" t="str">
            <v>23/04/2004</v>
          </cell>
          <cell r="E70" t="str">
            <v>20:53</v>
          </cell>
          <cell r="F70">
            <v>30</v>
          </cell>
          <cell r="G70">
            <v>8.3000000000000007</v>
          </cell>
          <cell r="H70">
            <v>299</v>
          </cell>
          <cell r="I70">
            <v>66.8</v>
          </cell>
          <cell r="J70">
            <v>4.5</v>
          </cell>
        </row>
        <row r="71">
          <cell r="A71" t="str">
            <v>DANIEL EL TRAVIESO (S-D)</v>
          </cell>
          <cell r="B71" t="str">
            <v>GUAYAQUIL</v>
          </cell>
          <cell r="C71" t="str">
            <v>EC</v>
          </cell>
          <cell r="D71" t="str">
            <v>24/04/2004</v>
          </cell>
          <cell r="E71" t="str">
            <v>07:55</v>
          </cell>
          <cell r="F71">
            <v>30</v>
          </cell>
          <cell r="G71">
            <v>1.6</v>
          </cell>
          <cell r="H71">
            <v>300.60000000000002</v>
          </cell>
          <cell r="I71">
            <v>66.8</v>
          </cell>
          <cell r="J71">
            <v>4.5</v>
          </cell>
        </row>
        <row r="72">
          <cell r="A72" t="str">
            <v>*IGIMON TAMERS (S-D)</v>
          </cell>
          <cell r="B72" t="str">
            <v>GUAYAQUIL</v>
          </cell>
          <cell r="C72" t="str">
            <v>EC</v>
          </cell>
          <cell r="D72" t="str">
            <v>24/04/2004</v>
          </cell>
          <cell r="E72" t="str">
            <v>08:06</v>
          </cell>
          <cell r="F72">
            <v>30</v>
          </cell>
          <cell r="G72">
            <v>4</v>
          </cell>
          <cell r="H72">
            <v>304.60000000000002</v>
          </cell>
          <cell r="I72">
            <v>66.7</v>
          </cell>
          <cell r="J72">
            <v>4.5999999999999996</v>
          </cell>
        </row>
        <row r="73">
          <cell r="A73" t="str">
            <v>DORAEMON (S-D)</v>
          </cell>
          <cell r="B73" t="str">
            <v>GUAYAQUIL</v>
          </cell>
          <cell r="C73" t="str">
            <v>EC</v>
          </cell>
          <cell r="D73" t="str">
            <v>24/04/2004</v>
          </cell>
          <cell r="E73" t="str">
            <v>08:50</v>
          </cell>
          <cell r="F73">
            <v>30</v>
          </cell>
          <cell r="G73">
            <v>6.8</v>
          </cell>
          <cell r="H73">
            <v>311.39999999999998</v>
          </cell>
          <cell r="I73">
            <v>67.2</v>
          </cell>
          <cell r="J73">
            <v>4.5999999999999996</v>
          </cell>
        </row>
        <row r="74">
          <cell r="A74" t="str">
            <v>POKEMON (S-D)</v>
          </cell>
          <cell r="B74" t="str">
            <v>GUAYAQUIL</v>
          </cell>
          <cell r="C74" t="str">
            <v>EC</v>
          </cell>
          <cell r="D74" t="str">
            <v>24/04/2004</v>
          </cell>
          <cell r="E74" t="str">
            <v>09:06</v>
          </cell>
          <cell r="F74">
            <v>30</v>
          </cell>
          <cell r="G74">
            <v>5.4</v>
          </cell>
          <cell r="H74">
            <v>316.8</v>
          </cell>
          <cell r="I74">
            <v>67.2</v>
          </cell>
          <cell r="J74">
            <v>4.7</v>
          </cell>
        </row>
        <row r="75">
          <cell r="A75" t="str">
            <v>*VENTURAS EN PAÐALES (S-D)</v>
          </cell>
          <cell r="B75" t="str">
            <v>GUAYAQUIL</v>
          </cell>
          <cell r="C75" t="str">
            <v>EC</v>
          </cell>
          <cell r="D75" t="str">
            <v>24/04/2004</v>
          </cell>
          <cell r="E75" t="str">
            <v>09:48</v>
          </cell>
          <cell r="F75">
            <v>30</v>
          </cell>
          <cell r="G75">
            <v>5</v>
          </cell>
          <cell r="H75">
            <v>321.8</v>
          </cell>
          <cell r="I75">
            <v>67.5</v>
          </cell>
          <cell r="J75">
            <v>4.8</v>
          </cell>
        </row>
        <row r="76">
          <cell r="A76" t="str">
            <v>YUGI-OH (S-D)</v>
          </cell>
          <cell r="B76" t="str">
            <v>GUAYAQUIL</v>
          </cell>
          <cell r="C76" t="str">
            <v>EC</v>
          </cell>
          <cell r="D76" t="str">
            <v>24/04/2004</v>
          </cell>
          <cell r="E76" t="str">
            <v>10:39</v>
          </cell>
          <cell r="F76">
            <v>30</v>
          </cell>
          <cell r="G76">
            <v>4.8</v>
          </cell>
          <cell r="H76">
            <v>326.60000000000002</v>
          </cell>
          <cell r="I76">
            <v>67.5</v>
          </cell>
          <cell r="J76">
            <v>4.8</v>
          </cell>
        </row>
        <row r="77">
          <cell r="A77" t="str">
            <v>EL HOMBRE ARAÐA (S-D)</v>
          </cell>
          <cell r="B77" t="str">
            <v>GUAYAQUIL</v>
          </cell>
          <cell r="C77" t="str">
            <v>EC</v>
          </cell>
          <cell r="D77" t="str">
            <v>24/04/2004</v>
          </cell>
          <cell r="E77" t="str">
            <v>11:01</v>
          </cell>
          <cell r="F77">
            <v>30</v>
          </cell>
          <cell r="G77">
            <v>4.9000000000000004</v>
          </cell>
          <cell r="H77">
            <v>331.5</v>
          </cell>
          <cell r="I77">
            <v>67.900000000000006</v>
          </cell>
          <cell r="J77">
            <v>4.9000000000000004</v>
          </cell>
        </row>
        <row r="78">
          <cell r="A78" t="str">
            <v>EL PAJARO LOCO (S-D)</v>
          </cell>
          <cell r="B78" t="str">
            <v>GUAYAQUIL</v>
          </cell>
          <cell r="C78" t="str">
            <v>EC</v>
          </cell>
          <cell r="D78" t="str">
            <v>24/04/2004</v>
          </cell>
          <cell r="E78" t="str">
            <v>11:33</v>
          </cell>
          <cell r="F78">
            <v>30</v>
          </cell>
          <cell r="G78">
            <v>10.199999999999999</v>
          </cell>
          <cell r="H78">
            <v>341.7</v>
          </cell>
          <cell r="I78">
            <v>68.400000000000006</v>
          </cell>
          <cell r="J78">
            <v>5</v>
          </cell>
        </row>
        <row r="79">
          <cell r="A79" t="str">
            <v>PATO DARWIN (S-D)</v>
          </cell>
          <cell r="B79" t="str">
            <v>GUAYAQUIL</v>
          </cell>
          <cell r="C79" t="str">
            <v>TS</v>
          </cell>
          <cell r="D79" t="str">
            <v>24/04/2004</v>
          </cell>
          <cell r="E79" t="str">
            <v>11:55</v>
          </cell>
          <cell r="F79">
            <v>30</v>
          </cell>
          <cell r="G79">
            <v>0</v>
          </cell>
          <cell r="H79">
            <v>341.7</v>
          </cell>
          <cell r="I79">
            <v>68.400000000000006</v>
          </cell>
          <cell r="J79">
            <v>5</v>
          </cell>
        </row>
        <row r="80">
          <cell r="A80" t="str">
            <v>*PRIETA Y GANA (S-D)</v>
          </cell>
          <cell r="B80" t="str">
            <v>GUAYAQUIL</v>
          </cell>
          <cell r="C80" t="str">
            <v>EC</v>
          </cell>
          <cell r="D80" t="str">
            <v>24/04/2004</v>
          </cell>
          <cell r="E80" t="str">
            <v>16:33</v>
          </cell>
          <cell r="F80">
            <v>30</v>
          </cell>
          <cell r="G80">
            <v>3.9</v>
          </cell>
          <cell r="H80">
            <v>345.6</v>
          </cell>
          <cell r="I80">
            <v>68.400000000000006</v>
          </cell>
          <cell r="J80">
            <v>5.0999999999999996</v>
          </cell>
        </row>
        <row r="81">
          <cell r="A81" t="str">
            <v>DANIEL EL TRAVIESO (S-D)</v>
          </cell>
          <cell r="B81" t="str">
            <v>GUAYAQUIL</v>
          </cell>
          <cell r="C81" t="str">
            <v>EC</v>
          </cell>
          <cell r="D81" t="str">
            <v>25/04/2004</v>
          </cell>
          <cell r="E81" t="str">
            <v>08:06</v>
          </cell>
          <cell r="F81">
            <v>30</v>
          </cell>
          <cell r="G81">
            <v>2.8</v>
          </cell>
          <cell r="H81">
            <v>348.4</v>
          </cell>
          <cell r="I81">
            <v>68.400000000000006</v>
          </cell>
          <cell r="J81">
            <v>5.0999999999999996</v>
          </cell>
        </row>
        <row r="82">
          <cell r="A82" t="str">
            <v>*IGIMON TAMERS (S-D)</v>
          </cell>
          <cell r="B82" t="str">
            <v>GUAYAQUIL</v>
          </cell>
          <cell r="C82" t="str">
            <v>EC</v>
          </cell>
          <cell r="D82" t="str">
            <v>25/04/2004</v>
          </cell>
          <cell r="E82" t="str">
            <v>08:09</v>
          </cell>
          <cell r="F82">
            <v>30</v>
          </cell>
          <cell r="G82">
            <v>3.1</v>
          </cell>
          <cell r="H82">
            <v>351.5</v>
          </cell>
          <cell r="I82">
            <v>68.3</v>
          </cell>
          <cell r="J82">
            <v>5.0999999999999996</v>
          </cell>
        </row>
        <row r="83">
          <cell r="A83" t="str">
            <v>DORAEMON (S-D)</v>
          </cell>
          <cell r="B83" t="str">
            <v>GUAYAQUIL</v>
          </cell>
          <cell r="C83" t="str">
            <v>EC</v>
          </cell>
          <cell r="D83" t="str">
            <v>25/04/2004</v>
          </cell>
          <cell r="E83" t="str">
            <v>08:19</v>
          </cell>
          <cell r="F83">
            <v>30</v>
          </cell>
          <cell r="G83">
            <v>3.4</v>
          </cell>
          <cell r="H83">
            <v>354.9</v>
          </cell>
          <cell r="I83">
            <v>68.400000000000006</v>
          </cell>
          <cell r="J83">
            <v>5.2</v>
          </cell>
        </row>
        <row r="84">
          <cell r="A84" t="str">
            <v>POKEMON (S-D)</v>
          </cell>
          <cell r="B84" t="str">
            <v>GUAYAQUIL</v>
          </cell>
          <cell r="C84" t="str">
            <v>EC</v>
          </cell>
          <cell r="D84" t="str">
            <v>25/04/2004</v>
          </cell>
          <cell r="E84" t="str">
            <v>09:03</v>
          </cell>
          <cell r="F84">
            <v>30</v>
          </cell>
          <cell r="G84">
            <v>7.1</v>
          </cell>
          <cell r="H84">
            <v>362</v>
          </cell>
          <cell r="I84">
            <v>68.7</v>
          </cell>
          <cell r="J84">
            <v>5.3</v>
          </cell>
        </row>
        <row r="85">
          <cell r="A85" t="str">
            <v>YUGI-OH (S-D)</v>
          </cell>
          <cell r="B85" t="str">
            <v>GUAYAQUIL</v>
          </cell>
          <cell r="C85" t="str">
            <v>EC</v>
          </cell>
          <cell r="D85" t="str">
            <v>25/04/2004</v>
          </cell>
          <cell r="E85" t="str">
            <v>09:46</v>
          </cell>
          <cell r="F85">
            <v>30</v>
          </cell>
          <cell r="G85">
            <v>4.2</v>
          </cell>
          <cell r="H85">
            <v>366.2</v>
          </cell>
          <cell r="I85">
            <v>68.7</v>
          </cell>
          <cell r="J85">
            <v>5.3</v>
          </cell>
        </row>
        <row r="86">
          <cell r="A86" t="str">
            <v>*VENTURAS EN PAÐALES (S-D)</v>
          </cell>
          <cell r="B86" t="str">
            <v>GUAYAQUIL</v>
          </cell>
          <cell r="C86" t="str">
            <v>EC</v>
          </cell>
          <cell r="D86" t="str">
            <v>25/04/2004</v>
          </cell>
          <cell r="E86" t="str">
            <v>09:51</v>
          </cell>
          <cell r="F86">
            <v>30</v>
          </cell>
          <cell r="G86">
            <v>4.5999999999999996</v>
          </cell>
          <cell r="H86">
            <v>370.8</v>
          </cell>
          <cell r="I86">
            <v>68.7</v>
          </cell>
          <cell r="J86">
            <v>5.4</v>
          </cell>
        </row>
        <row r="87">
          <cell r="A87" t="str">
            <v>PATO DARWIN (S-D)</v>
          </cell>
          <cell r="B87" t="str">
            <v>GUAYAQUIL</v>
          </cell>
          <cell r="C87" t="str">
            <v>TS</v>
          </cell>
          <cell r="D87" t="str">
            <v>25/04/2004</v>
          </cell>
          <cell r="E87" t="str">
            <v>11:53</v>
          </cell>
          <cell r="F87">
            <v>30</v>
          </cell>
          <cell r="G87">
            <v>4.8</v>
          </cell>
          <cell r="H87">
            <v>375.6</v>
          </cell>
          <cell r="I87">
            <v>69.5</v>
          </cell>
          <cell r="J87">
            <v>5.4</v>
          </cell>
        </row>
        <row r="88">
          <cell r="A88" t="str">
            <v>UNIDAD ESPECIAL  2</v>
          </cell>
          <cell r="B88" t="str">
            <v>GUAYAQUIL</v>
          </cell>
          <cell r="C88" t="str">
            <v>TS</v>
          </cell>
          <cell r="D88" t="str">
            <v>25/04/2004</v>
          </cell>
          <cell r="E88" t="str">
            <v>12:38</v>
          </cell>
          <cell r="F88">
            <v>30</v>
          </cell>
          <cell r="G88">
            <v>1.7</v>
          </cell>
          <cell r="H88">
            <v>377.3</v>
          </cell>
          <cell r="I88">
            <v>69.5</v>
          </cell>
          <cell r="J88">
            <v>5.4</v>
          </cell>
        </row>
        <row r="89">
          <cell r="A89" t="str">
            <v>*INE DEL DOMINGO I</v>
          </cell>
          <cell r="B89" t="str">
            <v>GUAYAQUIL</v>
          </cell>
          <cell r="C89" t="str">
            <v>GA</v>
          </cell>
          <cell r="D89" t="str">
            <v>25/04/2004</v>
          </cell>
          <cell r="E89" t="str">
            <v>17:36</v>
          </cell>
          <cell r="F89">
            <v>30</v>
          </cell>
          <cell r="G89">
            <v>0</v>
          </cell>
          <cell r="H89">
            <v>377.3</v>
          </cell>
          <cell r="I89">
            <v>69.5</v>
          </cell>
          <cell r="J89">
            <v>5.4</v>
          </cell>
        </row>
        <row r="90">
          <cell r="A90" t="str">
            <v>*INE DEL DOMINGO I</v>
          </cell>
          <cell r="B90" t="str">
            <v>GUAYAQUIL</v>
          </cell>
          <cell r="C90" t="str">
            <v>GA</v>
          </cell>
          <cell r="D90" t="str">
            <v>25/04/2004</v>
          </cell>
          <cell r="E90" t="str">
            <v>17:57</v>
          </cell>
          <cell r="F90">
            <v>30</v>
          </cell>
          <cell r="G90">
            <v>0</v>
          </cell>
          <cell r="H90">
            <v>377.3</v>
          </cell>
          <cell r="I90">
            <v>69.5</v>
          </cell>
          <cell r="J90">
            <v>5.4</v>
          </cell>
        </row>
        <row r="91">
          <cell r="A91" t="str">
            <v>LOS PICAPIEDRA</v>
          </cell>
          <cell r="B91" t="str">
            <v>GUAYAQUIL</v>
          </cell>
          <cell r="C91" t="str">
            <v>TS</v>
          </cell>
          <cell r="D91" t="str">
            <v>26/04/2004</v>
          </cell>
          <cell r="E91" t="str">
            <v>13:19</v>
          </cell>
          <cell r="F91">
            <v>30</v>
          </cell>
          <cell r="G91">
            <v>5.3</v>
          </cell>
          <cell r="H91">
            <v>382.6</v>
          </cell>
          <cell r="I91">
            <v>70.400000000000006</v>
          </cell>
          <cell r="J91">
            <v>5.4</v>
          </cell>
        </row>
        <row r="92">
          <cell r="A92" t="str">
            <v>LA HORA DE CHUCK NORRIS</v>
          </cell>
          <cell r="B92" t="str">
            <v>GUAYAQUIL</v>
          </cell>
          <cell r="C92" t="str">
            <v>TS</v>
          </cell>
          <cell r="D92" t="str">
            <v>26/04/2004</v>
          </cell>
          <cell r="E92" t="str">
            <v>14:27</v>
          </cell>
          <cell r="F92">
            <v>30</v>
          </cell>
          <cell r="G92">
            <v>9.1</v>
          </cell>
          <cell r="H92">
            <v>391.7</v>
          </cell>
          <cell r="I92">
            <v>70.599999999999994</v>
          </cell>
          <cell r="J92">
            <v>5.5</v>
          </cell>
        </row>
        <row r="93">
          <cell r="A93" t="str">
            <v>TNV. ALEGRIJES Y REBUJOS</v>
          </cell>
          <cell r="B93" t="str">
            <v>GUAYAQUIL</v>
          </cell>
          <cell r="C93" t="str">
            <v>GA</v>
          </cell>
          <cell r="D93" t="str">
            <v>26/04/2004</v>
          </cell>
          <cell r="E93" t="str">
            <v>15:43</v>
          </cell>
          <cell r="F93">
            <v>30</v>
          </cell>
          <cell r="G93">
            <v>2.1</v>
          </cell>
          <cell r="H93">
            <v>393.8</v>
          </cell>
          <cell r="I93">
            <v>70.599999999999994</v>
          </cell>
          <cell r="J93">
            <v>5.6</v>
          </cell>
        </row>
        <row r="94">
          <cell r="A94" t="str">
            <v>*HE SIMPSONS II</v>
          </cell>
          <cell r="B94" t="str">
            <v>GUAYAQUIL</v>
          </cell>
          <cell r="C94" t="str">
            <v>EC</v>
          </cell>
          <cell r="D94" t="str">
            <v>26/04/2004</v>
          </cell>
          <cell r="E94" t="str">
            <v>16:54</v>
          </cell>
          <cell r="F94">
            <v>30</v>
          </cell>
          <cell r="G94">
            <v>0.9</v>
          </cell>
          <cell r="H94">
            <v>394.7</v>
          </cell>
          <cell r="I94">
            <v>70.599999999999994</v>
          </cell>
          <cell r="J94">
            <v>5.6</v>
          </cell>
        </row>
        <row r="95">
          <cell r="A95" t="str">
            <v>CINE DE LA TARDE</v>
          </cell>
          <cell r="B95" t="str">
            <v>GUAYAQUIL</v>
          </cell>
          <cell r="C95" t="str">
            <v>TS</v>
          </cell>
          <cell r="D95" t="str">
            <v>26/04/2004</v>
          </cell>
          <cell r="E95" t="str">
            <v>17:08</v>
          </cell>
          <cell r="F95">
            <v>30</v>
          </cell>
          <cell r="G95">
            <v>4.2</v>
          </cell>
          <cell r="H95">
            <v>398.9</v>
          </cell>
          <cell r="I95">
            <v>71</v>
          </cell>
          <cell r="J95">
            <v>5.6</v>
          </cell>
        </row>
        <row r="96">
          <cell r="A96" t="str">
            <v>CINE MILLONARIO</v>
          </cell>
          <cell r="B96" t="str">
            <v>GUAYAQUIL</v>
          </cell>
          <cell r="C96" t="str">
            <v>EC</v>
          </cell>
          <cell r="D96" t="str">
            <v>26/04/2004</v>
          </cell>
          <cell r="E96" t="str">
            <v>18:49</v>
          </cell>
          <cell r="F96">
            <v>30</v>
          </cell>
          <cell r="G96">
            <v>7.4</v>
          </cell>
          <cell r="H96">
            <v>406.3</v>
          </cell>
          <cell r="I96">
            <v>71.599999999999994</v>
          </cell>
          <cell r="J96">
            <v>5.7</v>
          </cell>
        </row>
        <row r="97">
          <cell r="A97" t="str">
            <v>TNV. CORAZON SALVAJE</v>
          </cell>
          <cell r="B97" t="str">
            <v>GUAYAQUIL</v>
          </cell>
          <cell r="C97" t="str">
            <v>GA</v>
          </cell>
          <cell r="D97" t="str">
            <v>26/04/2004</v>
          </cell>
          <cell r="E97" t="str">
            <v>19:26</v>
          </cell>
          <cell r="F97">
            <v>30</v>
          </cell>
          <cell r="G97">
            <v>4.3</v>
          </cell>
          <cell r="H97">
            <v>410.6</v>
          </cell>
          <cell r="I97">
            <v>72</v>
          </cell>
          <cell r="J97">
            <v>5.7</v>
          </cell>
        </row>
        <row r="98">
          <cell r="A98" t="str">
            <v>TNV. PASION DE GAVILANES</v>
          </cell>
          <cell r="B98" t="str">
            <v>GUAYAQUIL</v>
          </cell>
          <cell r="C98" t="str">
            <v>EC</v>
          </cell>
          <cell r="D98" t="str">
            <v>26/04/2004</v>
          </cell>
          <cell r="E98" t="str">
            <v>21:02</v>
          </cell>
          <cell r="F98">
            <v>30</v>
          </cell>
          <cell r="G98">
            <v>7.2</v>
          </cell>
          <cell r="H98">
            <v>417.8</v>
          </cell>
          <cell r="I98">
            <v>72.3</v>
          </cell>
          <cell r="J98">
            <v>5.8</v>
          </cell>
        </row>
        <row r="99">
          <cell r="A99" t="str">
            <v>LOS PICAPIEDRA</v>
          </cell>
          <cell r="B99" t="str">
            <v>GUAYAQUIL</v>
          </cell>
          <cell r="C99" t="str">
            <v>TS</v>
          </cell>
          <cell r="D99" t="str">
            <v>27/04/2004</v>
          </cell>
          <cell r="E99" t="str">
            <v>13:09</v>
          </cell>
          <cell r="F99">
            <v>30</v>
          </cell>
          <cell r="G99">
            <v>3.1</v>
          </cell>
          <cell r="H99">
            <v>420.9</v>
          </cell>
          <cell r="I99">
            <v>72.3</v>
          </cell>
          <cell r="J99">
            <v>5.8</v>
          </cell>
        </row>
        <row r="100">
          <cell r="A100" t="str">
            <v>LA HORA DE CHUCK NORRIS</v>
          </cell>
          <cell r="B100" t="str">
            <v>GUAYAQUIL</v>
          </cell>
          <cell r="C100" t="str">
            <v>TS</v>
          </cell>
          <cell r="D100" t="str">
            <v>27/04/2004</v>
          </cell>
          <cell r="E100" t="str">
            <v>14:01</v>
          </cell>
          <cell r="F100">
            <v>30</v>
          </cell>
          <cell r="G100">
            <v>7.6</v>
          </cell>
          <cell r="H100">
            <v>428.5</v>
          </cell>
          <cell r="I100">
            <v>72.2</v>
          </cell>
          <cell r="J100">
            <v>5.9</v>
          </cell>
        </row>
        <row r="101">
          <cell r="A101" t="str">
            <v>TNV. ALEGRIJES Y REBUJOS</v>
          </cell>
          <cell r="B101" t="str">
            <v>GUAYAQUIL</v>
          </cell>
          <cell r="C101" t="str">
            <v>GA</v>
          </cell>
          <cell r="D101" t="str">
            <v>27/04/2004</v>
          </cell>
          <cell r="E101" t="str">
            <v>15:43</v>
          </cell>
          <cell r="F101">
            <v>30</v>
          </cell>
          <cell r="G101">
            <v>3.8</v>
          </cell>
          <cell r="H101">
            <v>432.3</v>
          </cell>
          <cell r="I101">
            <v>72.900000000000006</v>
          </cell>
          <cell r="J101">
            <v>5.9</v>
          </cell>
        </row>
        <row r="102">
          <cell r="A102" t="str">
            <v>*HE SIMPSONS II</v>
          </cell>
          <cell r="B102" t="str">
            <v>GUAYAQUIL</v>
          </cell>
          <cell r="C102" t="str">
            <v>EC</v>
          </cell>
          <cell r="D102" t="str">
            <v>27/04/2004</v>
          </cell>
          <cell r="E102" t="str">
            <v>16:57</v>
          </cell>
          <cell r="F102">
            <v>30</v>
          </cell>
          <cell r="G102">
            <v>8.6</v>
          </cell>
          <cell r="H102">
            <v>440.9</v>
          </cell>
          <cell r="I102">
            <v>72.8</v>
          </cell>
          <cell r="J102">
            <v>6.1</v>
          </cell>
        </row>
        <row r="103">
          <cell r="A103" t="str">
            <v>CINE MILLONARIO</v>
          </cell>
          <cell r="B103" t="str">
            <v>GUAYAQUIL</v>
          </cell>
          <cell r="C103" t="str">
            <v>EC</v>
          </cell>
          <cell r="D103" t="str">
            <v>27/04/2004</v>
          </cell>
          <cell r="E103" t="str">
            <v>18:41</v>
          </cell>
          <cell r="F103">
            <v>30</v>
          </cell>
          <cell r="G103">
            <v>12.5</v>
          </cell>
          <cell r="H103">
            <v>453.4</v>
          </cell>
          <cell r="I103">
            <v>73.8</v>
          </cell>
          <cell r="J103">
            <v>6.1</v>
          </cell>
        </row>
        <row r="104">
          <cell r="A104" t="str">
            <v>TNV. PASION DE GAVILANES</v>
          </cell>
          <cell r="B104" t="str">
            <v>GUAYAQUIL</v>
          </cell>
          <cell r="C104" t="str">
            <v>EC</v>
          </cell>
          <cell r="D104" t="str">
            <v>27/04/2004</v>
          </cell>
          <cell r="E104" t="str">
            <v>21:14</v>
          </cell>
          <cell r="F104">
            <v>30</v>
          </cell>
          <cell r="G104">
            <v>8.3000000000000007</v>
          </cell>
          <cell r="H104">
            <v>461.7</v>
          </cell>
          <cell r="I104">
            <v>73.8</v>
          </cell>
          <cell r="J104">
            <v>6.3</v>
          </cell>
        </row>
        <row r="105">
          <cell r="A105" t="str">
            <v>LOS PICAPIEDRA</v>
          </cell>
          <cell r="B105" t="str">
            <v>GUAYAQUIL</v>
          </cell>
          <cell r="C105" t="str">
            <v>TS</v>
          </cell>
          <cell r="D105" t="str">
            <v>28/04/2004</v>
          </cell>
          <cell r="E105" t="str">
            <v>13:16</v>
          </cell>
          <cell r="F105">
            <v>30</v>
          </cell>
          <cell r="G105">
            <v>6.7</v>
          </cell>
          <cell r="H105">
            <v>468.4</v>
          </cell>
          <cell r="I105">
            <v>73.900000000000006</v>
          </cell>
          <cell r="J105">
            <v>6.3</v>
          </cell>
        </row>
        <row r="106">
          <cell r="A106" t="str">
            <v>LA HORA DE CHUCK NORRIS</v>
          </cell>
          <cell r="B106" t="str">
            <v>GUAYAQUIL</v>
          </cell>
          <cell r="C106" t="str">
            <v>TS</v>
          </cell>
          <cell r="D106" t="str">
            <v>28/04/2004</v>
          </cell>
          <cell r="E106" t="str">
            <v>14:11</v>
          </cell>
          <cell r="F106">
            <v>30</v>
          </cell>
          <cell r="G106">
            <v>7.1</v>
          </cell>
          <cell r="H106">
            <v>475.5</v>
          </cell>
          <cell r="I106">
            <v>73.900000000000006</v>
          </cell>
          <cell r="J106">
            <v>6.4</v>
          </cell>
        </row>
        <row r="107">
          <cell r="A107" t="str">
            <v>TNV. ALEGRIJES Y REBUJOS</v>
          </cell>
          <cell r="B107" t="str">
            <v>GUAYAQUIL</v>
          </cell>
          <cell r="C107" t="str">
            <v>GA</v>
          </cell>
          <cell r="D107" t="str">
            <v>28/04/2004</v>
          </cell>
          <cell r="E107" t="str">
            <v>16:04</v>
          </cell>
          <cell r="F107">
            <v>30</v>
          </cell>
          <cell r="G107">
            <v>3.3</v>
          </cell>
          <cell r="H107">
            <v>478.8</v>
          </cell>
          <cell r="I107">
            <v>73.900000000000006</v>
          </cell>
          <cell r="J107">
            <v>6.5</v>
          </cell>
        </row>
        <row r="108">
          <cell r="A108" t="str">
            <v>*HE SIMPSONS II</v>
          </cell>
          <cell r="B108" t="str">
            <v>GUAYAQUIL</v>
          </cell>
          <cell r="C108" t="str">
            <v>EC</v>
          </cell>
          <cell r="D108" t="str">
            <v>28/04/2004</v>
          </cell>
          <cell r="E108" t="str">
            <v>17:01</v>
          </cell>
          <cell r="F108">
            <v>30</v>
          </cell>
          <cell r="G108">
            <v>3.2</v>
          </cell>
          <cell r="H108">
            <v>482</v>
          </cell>
          <cell r="I108">
            <v>74.3</v>
          </cell>
          <cell r="J108">
            <v>6.5</v>
          </cell>
        </row>
        <row r="109">
          <cell r="A109" t="str">
            <v>CINE MILLONARIO</v>
          </cell>
          <cell r="B109" t="str">
            <v>GUAYAQUIL</v>
          </cell>
          <cell r="C109" t="str">
            <v>EC</v>
          </cell>
          <cell r="D109" t="str">
            <v>28/04/2004</v>
          </cell>
          <cell r="E109" t="str">
            <v>17:21</v>
          </cell>
          <cell r="F109">
            <v>30</v>
          </cell>
          <cell r="G109">
            <v>4.2</v>
          </cell>
          <cell r="H109">
            <v>486.2</v>
          </cell>
          <cell r="I109">
            <v>74.3</v>
          </cell>
          <cell r="J109">
            <v>6.5</v>
          </cell>
        </row>
        <row r="110">
          <cell r="A110" t="str">
            <v>CINE DE LA TARDE</v>
          </cell>
          <cell r="B110" t="str">
            <v>GUAYAQUIL</v>
          </cell>
          <cell r="C110" t="str">
            <v>TS</v>
          </cell>
          <cell r="D110" t="str">
            <v>28/04/2004</v>
          </cell>
          <cell r="E110" t="str">
            <v>18:02</v>
          </cell>
          <cell r="F110">
            <v>30</v>
          </cell>
          <cell r="G110">
            <v>3.1</v>
          </cell>
          <cell r="H110">
            <v>489.3</v>
          </cell>
          <cell r="I110">
            <v>74.900000000000006</v>
          </cell>
          <cell r="J110">
            <v>6.5</v>
          </cell>
        </row>
        <row r="111">
          <cell r="A111" t="str">
            <v>TNV. CORAZON SALVAJE</v>
          </cell>
          <cell r="B111" t="str">
            <v>GUAYAQUIL</v>
          </cell>
          <cell r="C111" t="str">
            <v>GA</v>
          </cell>
          <cell r="D111" t="str">
            <v>28/04/2004</v>
          </cell>
          <cell r="E111" t="str">
            <v>19:08</v>
          </cell>
          <cell r="F111">
            <v>30</v>
          </cell>
          <cell r="G111">
            <v>3.9</v>
          </cell>
          <cell r="H111">
            <v>493.2</v>
          </cell>
          <cell r="I111">
            <v>75.3</v>
          </cell>
          <cell r="J111">
            <v>6.6</v>
          </cell>
        </row>
        <row r="112">
          <cell r="A112" t="str">
            <v>TNV. PASION DE GAVILANES</v>
          </cell>
          <cell r="B112" t="str">
            <v>GUAYAQUIL</v>
          </cell>
          <cell r="C112" t="str">
            <v>EC</v>
          </cell>
          <cell r="D112" t="str">
            <v>28/04/2004</v>
          </cell>
          <cell r="E112" t="str">
            <v>21:17</v>
          </cell>
          <cell r="F112">
            <v>30</v>
          </cell>
          <cell r="G112">
            <v>10</v>
          </cell>
          <cell r="H112">
            <v>503.2</v>
          </cell>
          <cell r="I112">
            <v>76.2</v>
          </cell>
          <cell r="J112">
            <v>6.6</v>
          </cell>
        </row>
        <row r="113">
          <cell r="A113" t="str">
            <v>LOS PICAPIEDRA</v>
          </cell>
          <cell r="B113" t="str">
            <v>GUAYAQUIL</v>
          </cell>
          <cell r="C113" t="str">
            <v>TS</v>
          </cell>
          <cell r="D113" t="str">
            <v>29/04/2004</v>
          </cell>
          <cell r="E113" t="str">
            <v>13:31</v>
          </cell>
          <cell r="F113">
            <v>30</v>
          </cell>
          <cell r="G113">
            <v>8.1</v>
          </cell>
          <cell r="H113">
            <v>511.3</v>
          </cell>
          <cell r="I113">
            <v>76.599999999999994</v>
          </cell>
          <cell r="J113">
            <v>6.7</v>
          </cell>
        </row>
        <row r="114">
          <cell r="A114" t="str">
            <v>LA HORA DE CHUCK NORRIS</v>
          </cell>
          <cell r="B114" t="str">
            <v>GUAYAQUIL</v>
          </cell>
          <cell r="C114" t="str">
            <v>TS</v>
          </cell>
          <cell r="D114" t="str">
            <v>29/04/2004</v>
          </cell>
          <cell r="E114" t="str">
            <v>13:47</v>
          </cell>
          <cell r="F114">
            <v>30</v>
          </cell>
          <cell r="G114">
            <v>5.0999999999999996</v>
          </cell>
          <cell r="H114">
            <v>516.4</v>
          </cell>
          <cell r="I114">
            <v>76.599999999999994</v>
          </cell>
          <cell r="J114">
            <v>6.7</v>
          </cell>
        </row>
        <row r="115">
          <cell r="A115" t="str">
            <v>TNV. ALEGRIJES Y REBUJOS</v>
          </cell>
          <cell r="B115" t="str">
            <v>GUAYAQUIL</v>
          </cell>
          <cell r="C115" t="str">
            <v>GA</v>
          </cell>
          <cell r="D115" t="str">
            <v>29/04/2004</v>
          </cell>
          <cell r="E115" t="str">
            <v>15:44</v>
          </cell>
          <cell r="F115">
            <v>30</v>
          </cell>
          <cell r="G115">
            <v>4.7</v>
          </cell>
          <cell r="H115">
            <v>521.1</v>
          </cell>
          <cell r="I115">
            <v>76.599999999999994</v>
          </cell>
          <cell r="J115">
            <v>6.8</v>
          </cell>
        </row>
        <row r="116">
          <cell r="A116" t="str">
            <v>*HE SIMPSONS II</v>
          </cell>
          <cell r="B116" t="str">
            <v>GUAYAQUIL</v>
          </cell>
          <cell r="C116" t="str">
            <v>EC</v>
          </cell>
          <cell r="D116" t="str">
            <v>29/04/2004</v>
          </cell>
          <cell r="E116" t="str">
            <v>17:04</v>
          </cell>
          <cell r="F116">
            <v>30</v>
          </cell>
          <cell r="G116">
            <v>7.2</v>
          </cell>
          <cell r="H116">
            <v>528.29999999999995</v>
          </cell>
          <cell r="I116">
            <v>76.599999999999994</v>
          </cell>
          <cell r="J116">
            <v>6.9</v>
          </cell>
        </row>
        <row r="117">
          <cell r="A117" t="str">
            <v>CINE MILLONARIO</v>
          </cell>
          <cell r="B117" t="str">
            <v>GUAYAQUIL</v>
          </cell>
          <cell r="C117" t="str">
            <v>EC</v>
          </cell>
          <cell r="D117" t="str">
            <v>29/04/2004</v>
          </cell>
          <cell r="E117" t="str">
            <v>17:49</v>
          </cell>
          <cell r="F117">
            <v>30</v>
          </cell>
          <cell r="G117">
            <v>9.3000000000000007</v>
          </cell>
          <cell r="H117">
            <v>537.6</v>
          </cell>
          <cell r="I117">
            <v>76.599999999999994</v>
          </cell>
          <cell r="J117">
            <v>7</v>
          </cell>
        </row>
        <row r="118">
          <cell r="A118" t="str">
            <v>TNV. PASION DE GAVILANES</v>
          </cell>
          <cell r="B118" t="str">
            <v>GUAYAQUIL</v>
          </cell>
          <cell r="C118" t="str">
            <v>EC</v>
          </cell>
          <cell r="D118" t="str">
            <v>29/04/2004</v>
          </cell>
          <cell r="E118" t="str">
            <v>21:21</v>
          </cell>
          <cell r="F118">
            <v>30</v>
          </cell>
          <cell r="G118">
            <v>9.6999999999999993</v>
          </cell>
          <cell r="H118">
            <v>547.29999999999995</v>
          </cell>
          <cell r="I118">
            <v>76.599999999999994</v>
          </cell>
          <cell r="J118">
            <v>7.2</v>
          </cell>
        </row>
        <row r="119">
          <cell r="A119" t="str">
            <v>LOS PICAPIEDRA</v>
          </cell>
          <cell r="B119" t="str">
            <v>GUAYAQUIL</v>
          </cell>
          <cell r="C119" t="str">
            <v>TS</v>
          </cell>
          <cell r="D119" t="str">
            <v>30/04/2004</v>
          </cell>
          <cell r="E119" t="str">
            <v>13:13</v>
          </cell>
          <cell r="F119">
            <v>30</v>
          </cell>
          <cell r="G119">
            <v>5.9</v>
          </cell>
          <cell r="H119">
            <v>553.20000000000005</v>
          </cell>
          <cell r="I119">
            <v>77.2</v>
          </cell>
          <cell r="J119">
            <v>7.2</v>
          </cell>
        </row>
        <row r="120">
          <cell r="A120" t="str">
            <v>LA HORA DE CHUCK NORRIS</v>
          </cell>
          <cell r="B120" t="str">
            <v>GUAYAQUIL</v>
          </cell>
          <cell r="C120" t="str">
            <v>TS</v>
          </cell>
          <cell r="D120" t="str">
            <v>30/04/2004</v>
          </cell>
          <cell r="E120" t="str">
            <v>13:55</v>
          </cell>
          <cell r="F120">
            <v>30</v>
          </cell>
          <cell r="G120">
            <v>2.9</v>
          </cell>
          <cell r="H120">
            <v>556.1</v>
          </cell>
          <cell r="I120">
            <v>77.2</v>
          </cell>
          <cell r="J120">
            <v>7.2</v>
          </cell>
        </row>
        <row r="121">
          <cell r="A121" t="str">
            <v>TNV. ALEGRIJES Y REBUJOS</v>
          </cell>
          <cell r="B121" t="str">
            <v>GUAYAQUIL</v>
          </cell>
          <cell r="C121" t="str">
            <v>GA</v>
          </cell>
          <cell r="D121" t="str">
            <v>30/04/2004</v>
          </cell>
          <cell r="E121" t="str">
            <v>15:58</v>
          </cell>
          <cell r="F121">
            <v>30</v>
          </cell>
          <cell r="G121">
            <v>4</v>
          </cell>
          <cell r="H121">
            <v>560.1</v>
          </cell>
          <cell r="I121">
            <v>77.2</v>
          </cell>
          <cell r="J121">
            <v>7.3</v>
          </cell>
        </row>
        <row r="122">
          <cell r="A122" t="str">
            <v>*HE SIMPSONS II</v>
          </cell>
          <cell r="B122" t="str">
            <v>GUAYAQUIL</v>
          </cell>
          <cell r="C122" t="str">
            <v>EC</v>
          </cell>
          <cell r="D122" t="str">
            <v>30/04/2004</v>
          </cell>
          <cell r="E122" t="str">
            <v>17:07</v>
          </cell>
          <cell r="F122">
            <v>30</v>
          </cell>
          <cell r="G122">
            <v>6.9</v>
          </cell>
          <cell r="H122">
            <v>567</v>
          </cell>
          <cell r="I122">
            <v>77.5</v>
          </cell>
          <cell r="J122">
            <v>7.3</v>
          </cell>
        </row>
        <row r="123">
          <cell r="A123" t="str">
            <v>CINE DE LA TARDE</v>
          </cell>
          <cell r="B123" t="str">
            <v>GUAYAQUIL</v>
          </cell>
          <cell r="C123" t="str">
            <v>TS</v>
          </cell>
          <cell r="D123" t="str">
            <v>30/04/2004</v>
          </cell>
          <cell r="E123" t="str">
            <v>17:51</v>
          </cell>
          <cell r="F123">
            <v>30</v>
          </cell>
          <cell r="G123">
            <v>1.2</v>
          </cell>
          <cell r="H123">
            <v>568.20000000000005</v>
          </cell>
          <cell r="I123">
            <v>77.400000000000006</v>
          </cell>
          <cell r="J123">
            <v>7.3</v>
          </cell>
        </row>
        <row r="124">
          <cell r="A124" t="str">
            <v>CINE MILLONARIO</v>
          </cell>
          <cell r="B124" t="str">
            <v>GUAYAQUIL</v>
          </cell>
          <cell r="C124" t="str">
            <v>EC</v>
          </cell>
          <cell r="D124" t="str">
            <v>30/04/2004</v>
          </cell>
          <cell r="E124" t="str">
            <v>18:30</v>
          </cell>
          <cell r="F124">
            <v>30</v>
          </cell>
          <cell r="G124">
            <v>13.7</v>
          </cell>
          <cell r="H124">
            <v>581.9</v>
          </cell>
          <cell r="I124">
            <v>78.5</v>
          </cell>
          <cell r="J124">
            <v>7.4</v>
          </cell>
        </row>
        <row r="125">
          <cell r="A125" t="str">
            <v>TNV. PASION DE GAVILANES</v>
          </cell>
          <cell r="B125" t="str">
            <v>GUAYAQUIL</v>
          </cell>
          <cell r="C125" t="str">
            <v>EC</v>
          </cell>
          <cell r="D125" t="str">
            <v>30/04/2004</v>
          </cell>
          <cell r="E125" t="str">
            <v>20:46</v>
          </cell>
          <cell r="F125">
            <v>30</v>
          </cell>
          <cell r="G125">
            <v>7.6</v>
          </cell>
          <cell r="H125">
            <v>589.5</v>
          </cell>
          <cell r="I125">
            <v>78.5</v>
          </cell>
          <cell r="J125">
            <v>7.5</v>
          </cell>
        </row>
        <row r="126">
          <cell r="A126" t="str">
            <v>*IGIMON TAMERS (S-D)</v>
          </cell>
          <cell r="B126" t="str">
            <v>GUAYAQUIL</v>
          </cell>
          <cell r="C126" t="str">
            <v>EC</v>
          </cell>
          <cell r="D126" t="str">
            <v>01/05/2004</v>
          </cell>
          <cell r="E126" t="str">
            <v>08:29</v>
          </cell>
          <cell r="F126">
            <v>30</v>
          </cell>
          <cell r="G126">
            <v>9.6999999999999993</v>
          </cell>
          <cell r="H126">
            <v>599.20000000000005</v>
          </cell>
          <cell r="I126">
            <v>80.5</v>
          </cell>
          <cell r="J126">
            <v>7.4</v>
          </cell>
        </row>
        <row r="127">
          <cell r="A127" t="str">
            <v>DANIEL EL TRAVIESO (S-D)</v>
          </cell>
          <cell r="B127" t="str">
            <v>GUAYAQUIL</v>
          </cell>
          <cell r="C127" t="str">
            <v>EC</v>
          </cell>
          <cell r="D127" t="str">
            <v>01/05/2004</v>
          </cell>
          <cell r="E127" t="str">
            <v>08:38</v>
          </cell>
          <cell r="F127">
            <v>30</v>
          </cell>
          <cell r="G127">
            <v>10.1</v>
          </cell>
          <cell r="H127">
            <v>609.29999999999995</v>
          </cell>
          <cell r="I127">
            <v>80.5</v>
          </cell>
          <cell r="J127">
            <v>7.6</v>
          </cell>
        </row>
        <row r="128">
          <cell r="A128" t="str">
            <v>DORAEMON (S-D)</v>
          </cell>
          <cell r="B128" t="str">
            <v>GUAYAQUIL</v>
          </cell>
          <cell r="C128" t="str">
            <v>EC</v>
          </cell>
          <cell r="D128" t="str">
            <v>01/05/2004</v>
          </cell>
          <cell r="E128" t="str">
            <v>08:47</v>
          </cell>
          <cell r="F128">
            <v>30</v>
          </cell>
          <cell r="G128">
            <v>10.4</v>
          </cell>
          <cell r="H128">
            <v>619.70000000000005</v>
          </cell>
          <cell r="I128">
            <v>80.5</v>
          </cell>
          <cell r="J128">
            <v>7.7</v>
          </cell>
        </row>
        <row r="129">
          <cell r="A129" t="str">
            <v>POKEMON (S-D)</v>
          </cell>
          <cell r="B129" t="str">
            <v>GUAYAQUIL</v>
          </cell>
          <cell r="C129" t="str">
            <v>EC</v>
          </cell>
          <cell r="D129" t="str">
            <v>01/05/2004</v>
          </cell>
          <cell r="E129" t="str">
            <v>09:22</v>
          </cell>
          <cell r="F129">
            <v>30</v>
          </cell>
          <cell r="G129">
            <v>9.6</v>
          </cell>
          <cell r="H129">
            <v>629.29999999999995</v>
          </cell>
          <cell r="I129">
            <v>80.5</v>
          </cell>
          <cell r="J129">
            <v>7.8</v>
          </cell>
        </row>
        <row r="130">
          <cell r="A130" t="str">
            <v>*VENTURAS EN PAÐALES (S-D)</v>
          </cell>
          <cell r="B130" t="str">
            <v>GUAYAQUIL</v>
          </cell>
          <cell r="C130" t="str">
            <v>EC</v>
          </cell>
          <cell r="D130" t="str">
            <v>01/05/2004</v>
          </cell>
          <cell r="E130" t="str">
            <v>09:31</v>
          </cell>
          <cell r="F130">
            <v>30</v>
          </cell>
          <cell r="G130">
            <v>4.2</v>
          </cell>
          <cell r="H130">
            <v>633.5</v>
          </cell>
          <cell r="I130">
            <v>80.599999999999994</v>
          </cell>
          <cell r="J130">
            <v>7.9</v>
          </cell>
        </row>
        <row r="131">
          <cell r="A131" t="str">
            <v>YUGI-OH (S-D)</v>
          </cell>
          <cell r="B131" t="str">
            <v>GUAYAQUIL</v>
          </cell>
          <cell r="C131" t="str">
            <v>EC</v>
          </cell>
          <cell r="D131" t="str">
            <v>01/05/2004</v>
          </cell>
          <cell r="E131" t="str">
            <v>10:17</v>
          </cell>
          <cell r="F131">
            <v>30</v>
          </cell>
          <cell r="G131">
            <v>5.6</v>
          </cell>
          <cell r="H131">
            <v>639.1</v>
          </cell>
          <cell r="I131">
            <v>80.599999999999994</v>
          </cell>
          <cell r="J131">
            <v>7.9</v>
          </cell>
        </row>
        <row r="132">
          <cell r="A132" t="str">
            <v>EL HOMBRE ARAÐA (S-D)</v>
          </cell>
          <cell r="B132" t="str">
            <v>GUAYAQUIL</v>
          </cell>
          <cell r="C132" t="str">
            <v>EC</v>
          </cell>
          <cell r="D132" t="str">
            <v>01/05/2004</v>
          </cell>
          <cell r="E132" t="str">
            <v>10:46</v>
          </cell>
          <cell r="F132">
            <v>30</v>
          </cell>
          <cell r="G132">
            <v>5.5</v>
          </cell>
          <cell r="H132">
            <v>644.6</v>
          </cell>
          <cell r="I132">
            <v>80.599999999999994</v>
          </cell>
          <cell r="J132">
            <v>8</v>
          </cell>
        </row>
        <row r="133">
          <cell r="A133" t="str">
            <v>EL PAJARO LOCO (S-D)</v>
          </cell>
          <cell r="B133" t="str">
            <v>GUAYAQUIL</v>
          </cell>
          <cell r="C133" t="str">
            <v>EC</v>
          </cell>
          <cell r="D133" t="str">
            <v>01/05/2004</v>
          </cell>
          <cell r="E133" t="str">
            <v>11:38</v>
          </cell>
          <cell r="F133">
            <v>30</v>
          </cell>
          <cell r="G133">
            <v>5</v>
          </cell>
          <cell r="H133">
            <v>649.6</v>
          </cell>
          <cell r="I133">
            <v>80.599999999999994</v>
          </cell>
          <cell r="J133">
            <v>8.1</v>
          </cell>
        </row>
        <row r="134">
          <cell r="A134" t="str">
            <v>PATO DARWIN (S-D)</v>
          </cell>
          <cell r="B134" t="str">
            <v>GUAYAQUIL</v>
          </cell>
          <cell r="C134" t="str">
            <v>TS</v>
          </cell>
          <cell r="D134" t="str">
            <v>01/05/2004</v>
          </cell>
          <cell r="E134" t="str">
            <v>11:48</v>
          </cell>
          <cell r="F134">
            <v>30</v>
          </cell>
          <cell r="G134">
            <v>3.4</v>
          </cell>
          <cell r="H134">
            <v>653</v>
          </cell>
          <cell r="I134">
            <v>80.599999999999994</v>
          </cell>
          <cell r="J134">
            <v>8.1</v>
          </cell>
        </row>
        <row r="135">
          <cell r="A135" t="str">
            <v>*PRIETA Y GANA (S-D)</v>
          </cell>
          <cell r="B135" t="str">
            <v>GUAYAQUIL</v>
          </cell>
          <cell r="C135" t="str">
            <v>EC</v>
          </cell>
          <cell r="D135" t="str">
            <v>01/05/2004</v>
          </cell>
          <cell r="E135" t="str">
            <v>16:56</v>
          </cell>
          <cell r="F135">
            <v>30</v>
          </cell>
          <cell r="G135">
            <v>3.1</v>
          </cell>
          <cell r="H135">
            <v>656.1</v>
          </cell>
          <cell r="I135">
            <v>80.599999999999994</v>
          </cell>
          <cell r="J135">
            <v>8.1</v>
          </cell>
        </row>
        <row r="136">
          <cell r="A136" t="str">
            <v>DANIEL EL TRAVIESO (S-D)</v>
          </cell>
          <cell r="B136" t="str">
            <v>GUAYAQUIL</v>
          </cell>
          <cell r="C136" t="str">
            <v>EC</v>
          </cell>
          <cell r="D136" t="str">
            <v>02/05/2004</v>
          </cell>
          <cell r="E136" t="str">
            <v>08:05</v>
          </cell>
          <cell r="F136">
            <v>30</v>
          </cell>
          <cell r="G136">
            <v>1.7</v>
          </cell>
          <cell r="H136">
            <v>657.8</v>
          </cell>
          <cell r="I136">
            <v>80.599999999999994</v>
          </cell>
          <cell r="J136">
            <v>8.1999999999999993</v>
          </cell>
        </row>
        <row r="137">
          <cell r="A137" t="str">
            <v>DORAEMON (S-D)</v>
          </cell>
          <cell r="B137" t="str">
            <v>GUAYAQUIL</v>
          </cell>
          <cell r="C137" t="str">
            <v>EC</v>
          </cell>
          <cell r="D137" t="str">
            <v>02/05/2004</v>
          </cell>
          <cell r="E137" t="str">
            <v>08:19</v>
          </cell>
          <cell r="F137">
            <v>30</v>
          </cell>
          <cell r="G137">
            <v>4.5999999999999996</v>
          </cell>
          <cell r="H137">
            <v>662.4</v>
          </cell>
          <cell r="I137">
            <v>80.599999999999994</v>
          </cell>
          <cell r="J137">
            <v>8.1999999999999993</v>
          </cell>
        </row>
        <row r="138">
          <cell r="A138" t="str">
            <v>*IGIMON TAMERS (S-D)</v>
          </cell>
          <cell r="B138" t="str">
            <v>GUAYAQUIL</v>
          </cell>
          <cell r="C138" t="str">
            <v>EC</v>
          </cell>
          <cell r="D138" t="str">
            <v>02/05/2004</v>
          </cell>
          <cell r="E138" t="str">
            <v>08:32</v>
          </cell>
          <cell r="F138">
            <v>30</v>
          </cell>
          <cell r="G138">
            <v>6</v>
          </cell>
          <cell r="H138">
            <v>668.4</v>
          </cell>
          <cell r="I138">
            <v>81</v>
          </cell>
          <cell r="J138">
            <v>8.3000000000000007</v>
          </cell>
        </row>
        <row r="139">
          <cell r="A139" t="str">
            <v>POKEMON (S-D)</v>
          </cell>
          <cell r="B139" t="str">
            <v>GUAYAQUIL</v>
          </cell>
          <cell r="C139" t="str">
            <v>EC</v>
          </cell>
          <cell r="D139" t="str">
            <v>02/05/2004</v>
          </cell>
          <cell r="E139" t="str">
            <v>08:38</v>
          </cell>
          <cell r="F139">
            <v>30</v>
          </cell>
          <cell r="G139">
            <v>5.8</v>
          </cell>
          <cell r="H139">
            <v>674.2</v>
          </cell>
          <cell r="I139">
            <v>81</v>
          </cell>
          <cell r="J139">
            <v>8.3000000000000007</v>
          </cell>
        </row>
        <row r="140">
          <cell r="A140" t="str">
            <v>*VENTURAS EN PAÐALES (S-D)</v>
          </cell>
          <cell r="B140" t="str">
            <v>GUAYAQUIL</v>
          </cell>
          <cell r="C140" t="str">
            <v>EC</v>
          </cell>
          <cell r="D140" t="str">
            <v>02/05/2004</v>
          </cell>
          <cell r="E140" t="str">
            <v>09:34</v>
          </cell>
          <cell r="F140">
            <v>30</v>
          </cell>
          <cell r="G140">
            <v>3.5</v>
          </cell>
          <cell r="H140">
            <v>677.7</v>
          </cell>
          <cell r="I140">
            <v>81</v>
          </cell>
          <cell r="J140">
            <v>8.4</v>
          </cell>
        </row>
        <row r="141">
          <cell r="A141" t="str">
            <v>YUGI-OH (S-D)</v>
          </cell>
          <cell r="B141" t="str">
            <v>GUAYAQUIL</v>
          </cell>
          <cell r="C141" t="str">
            <v>EC</v>
          </cell>
          <cell r="D141" t="str">
            <v>02/05/2004</v>
          </cell>
          <cell r="E141" t="str">
            <v>09:44</v>
          </cell>
          <cell r="F141">
            <v>30</v>
          </cell>
          <cell r="G141">
            <v>4</v>
          </cell>
          <cell r="H141">
            <v>681.7</v>
          </cell>
          <cell r="I141">
            <v>81.3</v>
          </cell>
          <cell r="J141">
            <v>8.4</v>
          </cell>
        </row>
        <row r="142">
          <cell r="A142" t="str">
            <v>PATO DARWIN (S-D)</v>
          </cell>
          <cell r="B142" t="str">
            <v>GUAYAQUIL</v>
          </cell>
          <cell r="C142" t="str">
            <v>TS</v>
          </cell>
          <cell r="D142" t="str">
            <v>02/05/2004</v>
          </cell>
          <cell r="E142" t="str">
            <v>11:56</v>
          </cell>
          <cell r="F142">
            <v>30</v>
          </cell>
          <cell r="G142">
            <v>3.2</v>
          </cell>
          <cell r="H142">
            <v>684.9</v>
          </cell>
          <cell r="I142">
            <v>81.3</v>
          </cell>
          <cell r="J142">
            <v>8.4</v>
          </cell>
        </row>
        <row r="143">
          <cell r="A143" t="str">
            <v>UNIDAD ESPECIAL  2</v>
          </cell>
          <cell r="B143" t="str">
            <v>GUAYAQUIL</v>
          </cell>
          <cell r="C143" t="str">
            <v>TS</v>
          </cell>
          <cell r="D143" t="str">
            <v>02/05/2004</v>
          </cell>
          <cell r="E143" t="str">
            <v>12:10</v>
          </cell>
          <cell r="F143">
            <v>30</v>
          </cell>
          <cell r="G143">
            <v>2.9</v>
          </cell>
          <cell r="H143">
            <v>687.8</v>
          </cell>
          <cell r="I143">
            <v>81.599999999999994</v>
          </cell>
          <cell r="J143">
            <v>8.4</v>
          </cell>
        </row>
        <row r="144">
          <cell r="A144" t="str">
            <v>*INE DEL DOMINGO I</v>
          </cell>
          <cell r="B144" t="str">
            <v>GUAYAQUIL</v>
          </cell>
          <cell r="C144" t="str">
            <v>GA</v>
          </cell>
          <cell r="D144" t="str">
            <v>02/05/2004</v>
          </cell>
          <cell r="E144" t="str">
            <v>17:29</v>
          </cell>
          <cell r="F144">
            <v>30</v>
          </cell>
          <cell r="G144">
            <v>3.8</v>
          </cell>
          <cell r="H144">
            <v>691.6</v>
          </cell>
          <cell r="I144">
            <v>81.599999999999994</v>
          </cell>
          <cell r="J144">
            <v>8.5</v>
          </cell>
        </row>
        <row r="145">
          <cell r="A145" t="str">
            <v>*INE DEL DOMINGO I</v>
          </cell>
          <cell r="B145" t="str">
            <v>GUAYAQUIL</v>
          </cell>
          <cell r="C145" t="str">
            <v>GA</v>
          </cell>
          <cell r="D145" t="str">
            <v>02/05/2004</v>
          </cell>
          <cell r="E145" t="str">
            <v>18:20</v>
          </cell>
          <cell r="F145">
            <v>30</v>
          </cell>
          <cell r="G145">
            <v>2.5</v>
          </cell>
          <cell r="H145">
            <v>694.1</v>
          </cell>
          <cell r="I145">
            <v>81.599999999999994</v>
          </cell>
          <cell r="J145">
            <v>8.5</v>
          </cell>
        </row>
        <row r="146">
          <cell r="A146" t="str">
            <v>LOS PICAPIEDRA</v>
          </cell>
          <cell r="B146" t="str">
            <v>GUAYAQUIL</v>
          </cell>
          <cell r="C146" t="str">
            <v>TS</v>
          </cell>
          <cell r="D146" t="str">
            <v>03/05/2004</v>
          </cell>
          <cell r="E146" t="str">
            <v>13:30</v>
          </cell>
          <cell r="F146">
            <v>30</v>
          </cell>
          <cell r="G146">
            <v>15.3</v>
          </cell>
          <cell r="H146">
            <v>709.4</v>
          </cell>
          <cell r="I146">
            <v>81.599999999999994</v>
          </cell>
          <cell r="J146">
            <v>8.6999999999999993</v>
          </cell>
        </row>
        <row r="147">
          <cell r="A147" t="str">
            <v>LA HORA DE CHUCK NORRIS</v>
          </cell>
          <cell r="B147" t="str">
            <v>GUAYAQUIL</v>
          </cell>
          <cell r="C147" t="str">
            <v>TS</v>
          </cell>
          <cell r="D147" t="str">
            <v>03/05/2004</v>
          </cell>
          <cell r="E147" t="str">
            <v>14:13</v>
          </cell>
          <cell r="F147">
            <v>30</v>
          </cell>
          <cell r="G147">
            <v>5.2</v>
          </cell>
          <cell r="H147">
            <v>714.6</v>
          </cell>
          <cell r="I147">
            <v>81.599999999999994</v>
          </cell>
          <cell r="J147">
            <v>8.8000000000000007</v>
          </cell>
        </row>
        <row r="148">
          <cell r="A148" t="str">
            <v>TNV. ALEGRIJES Y REBUJOS</v>
          </cell>
          <cell r="B148" t="str">
            <v>GUAYAQUIL</v>
          </cell>
          <cell r="C148" t="str">
            <v>GA</v>
          </cell>
          <cell r="D148" t="str">
            <v>03/05/2004</v>
          </cell>
          <cell r="E148" t="str">
            <v>15:58</v>
          </cell>
          <cell r="F148">
            <v>30</v>
          </cell>
          <cell r="G148">
            <v>1.7</v>
          </cell>
          <cell r="H148">
            <v>716.3</v>
          </cell>
          <cell r="I148">
            <v>81.599999999999994</v>
          </cell>
          <cell r="J148">
            <v>8.8000000000000007</v>
          </cell>
        </row>
        <row r="149">
          <cell r="A149" t="str">
            <v>*HE SIMPSONS II</v>
          </cell>
          <cell r="B149" t="str">
            <v>GUAYAQUIL</v>
          </cell>
          <cell r="C149" t="str">
            <v>EC</v>
          </cell>
          <cell r="D149" t="str">
            <v>03/05/2004</v>
          </cell>
          <cell r="E149" t="str">
            <v>17:17</v>
          </cell>
          <cell r="F149">
            <v>30</v>
          </cell>
          <cell r="G149">
            <v>6.4</v>
          </cell>
          <cell r="H149">
            <v>722.7</v>
          </cell>
          <cell r="I149">
            <v>81.599999999999994</v>
          </cell>
          <cell r="J149">
            <v>8.9</v>
          </cell>
        </row>
        <row r="150">
          <cell r="A150" t="str">
            <v>CINE DE LA TARDE</v>
          </cell>
          <cell r="B150" t="str">
            <v>GUAYAQUIL</v>
          </cell>
          <cell r="C150" t="str">
            <v>TS</v>
          </cell>
          <cell r="D150" t="str">
            <v>03/05/2004</v>
          </cell>
          <cell r="E150" t="str">
            <v>17:22</v>
          </cell>
          <cell r="F150">
            <v>30</v>
          </cell>
          <cell r="G150">
            <v>1.8</v>
          </cell>
          <cell r="H150">
            <v>724.5</v>
          </cell>
          <cell r="I150">
            <v>81.599999999999994</v>
          </cell>
          <cell r="J150">
            <v>8.9</v>
          </cell>
        </row>
        <row r="151">
          <cell r="A151" t="str">
            <v>CINE MILLONARIO</v>
          </cell>
          <cell r="B151" t="str">
            <v>GUAYAQUIL</v>
          </cell>
          <cell r="C151" t="str">
            <v>EC</v>
          </cell>
          <cell r="D151" t="str">
            <v>03/05/2004</v>
          </cell>
          <cell r="E151" t="str">
            <v>18:22</v>
          </cell>
          <cell r="F151">
            <v>30</v>
          </cell>
          <cell r="G151">
            <v>6.5</v>
          </cell>
          <cell r="H151">
            <v>731</v>
          </cell>
          <cell r="I151">
            <v>81.599999999999994</v>
          </cell>
          <cell r="J151">
            <v>9</v>
          </cell>
        </row>
        <row r="152">
          <cell r="A152" t="str">
            <v>TNV. CORAZON SALVAJE</v>
          </cell>
          <cell r="B152" t="str">
            <v>GUAYAQUIL</v>
          </cell>
          <cell r="C152" t="str">
            <v>GA</v>
          </cell>
          <cell r="D152" t="str">
            <v>03/05/2004</v>
          </cell>
          <cell r="E152" t="str">
            <v>19:25</v>
          </cell>
          <cell r="F152">
            <v>30</v>
          </cell>
          <cell r="G152">
            <v>4.4000000000000004</v>
          </cell>
          <cell r="H152">
            <v>735.4</v>
          </cell>
          <cell r="I152">
            <v>82.6</v>
          </cell>
          <cell r="J152">
            <v>8.9</v>
          </cell>
        </row>
        <row r="153">
          <cell r="A153" t="str">
            <v>LOS PICAPIEDRA</v>
          </cell>
          <cell r="B153" t="str">
            <v>GUAYAQUIL</v>
          </cell>
          <cell r="C153" t="str">
            <v>TS</v>
          </cell>
          <cell r="D153" t="str">
            <v>04/05/2004</v>
          </cell>
          <cell r="E153" t="str">
            <v>13:23</v>
          </cell>
          <cell r="F153">
            <v>30</v>
          </cell>
          <cell r="G153">
            <v>10.5</v>
          </cell>
          <cell r="H153">
            <v>745.9</v>
          </cell>
          <cell r="I153">
            <v>82.6</v>
          </cell>
          <cell r="J153">
            <v>9</v>
          </cell>
        </row>
        <row r="154">
          <cell r="A154" t="str">
            <v>LA HORA DE CHUCK NORRIS</v>
          </cell>
          <cell r="B154" t="str">
            <v>GUAYAQUIL</v>
          </cell>
          <cell r="C154" t="str">
            <v>TS</v>
          </cell>
          <cell r="D154" t="str">
            <v>04/05/2004</v>
          </cell>
          <cell r="E154" t="str">
            <v>13:59</v>
          </cell>
          <cell r="F154">
            <v>30</v>
          </cell>
          <cell r="G154">
            <v>8.8000000000000007</v>
          </cell>
          <cell r="H154">
            <v>754.7</v>
          </cell>
          <cell r="I154">
            <v>83.2</v>
          </cell>
          <cell r="J154">
            <v>9.1</v>
          </cell>
        </row>
        <row r="155">
          <cell r="A155" t="str">
            <v>TNV. ALEGRIJES Y REBUJOS</v>
          </cell>
          <cell r="B155" t="str">
            <v>GUAYAQUIL</v>
          </cell>
          <cell r="C155" t="str">
            <v>GA</v>
          </cell>
          <cell r="D155" t="str">
            <v>04/05/2004</v>
          </cell>
          <cell r="E155" t="str">
            <v>15:54</v>
          </cell>
          <cell r="F155">
            <v>30</v>
          </cell>
          <cell r="G155">
            <v>1.9</v>
          </cell>
          <cell r="H155">
            <v>756.6</v>
          </cell>
          <cell r="I155">
            <v>83.1</v>
          </cell>
          <cell r="J155">
            <v>9.1</v>
          </cell>
        </row>
        <row r="156">
          <cell r="A156" t="str">
            <v>*HE SIMPSONS II</v>
          </cell>
          <cell r="B156" t="str">
            <v>GUAYAQUIL</v>
          </cell>
          <cell r="C156" t="str">
            <v>EC</v>
          </cell>
          <cell r="D156" t="str">
            <v>04/05/2004</v>
          </cell>
          <cell r="E156" t="str">
            <v>17:20</v>
          </cell>
          <cell r="F156">
            <v>30</v>
          </cell>
          <cell r="G156">
            <v>7.6</v>
          </cell>
          <cell r="H156">
            <v>764.2</v>
          </cell>
          <cell r="I156">
            <v>83.1</v>
          </cell>
          <cell r="J156">
            <v>9.1999999999999993</v>
          </cell>
        </row>
        <row r="157">
          <cell r="A157" t="str">
            <v>CINE MILLONARIO</v>
          </cell>
          <cell r="B157" t="str">
            <v>GUAYAQUIL</v>
          </cell>
          <cell r="C157" t="str">
            <v>EC</v>
          </cell>
          <cell r="D157" t="str">
            <v>04/05/2004</v>
          </cell>
          <cell r="E157" t="str">
            <v>17:34</v>
          </cell>
          <cell r="F157">
            <v>30</v>
          </cell>
          <cell r="G157">
            <v>7.5</v>
          </cell>
          <cell r="H157">
            <v>771.7</v>
          </cell>
          <cell r="I157">
            <v>83.1</v>
          </cell>
          <cell r="J157">
            <v>9.3000000000000007</v>
          </cell>
        </row>
        <row r="158">
          <cell r="A158" t="str">
            <v>LOS PICAPIEDRA</v>
          </cell>
          <cell r="B158" t="str">
            <v>GUAYAQUIL</v>
          </cell>
          <cell r="C158" t="str">
            <v>TS</v>
          </cell>
          <cell r="D158" t="str">
            <v>05/05/2004</v>
          </cell>
          <cell r="E158" t="str">
            <v>13:14</v>
          </cell>
          <cell r="F158">
            <v>30</v>
          </cell>
          <cell r="G158">
            <v>9.1</v>
          </cell>
          <cell r="H158">
            <v>780.8</v>
          </cell>
          <cell r="I158">
            <v>83.1</v>
          </cell>
          <cell r="J158">
            <v>9.4</v>
          </cell>
        </row>
        <row r="159">
          <cell r="A159" t="str">
            <v>LA HORA DE CHUCK NORRIS</v>
          </cell>
          <cell r="B159" t="str">
            <v>GUAYAQUIL</v>
          </cell>
          <cell r="C159" t="str">
            <v>TS</v>
          </cell>
          <cell r="D159" t="str">
            <v>05/05/2004</v>
          </cell>
          <cell r="E159" t="str">
            <v>14:05</v>
          </cell>
          <cell r="F159">
            <v>30</v>
          </cell>
          <cell r="G159">
            <v>4.4000000000000004</v>
          </cell>
          <cell r="H159">
            <v>785.2</v>
          </cell>
          <cell r="I159">
            <v>83.1</v>
          </cell>
          <cell r="J159">
            <v>9.5</v>
          </cell>
        </row>
        <row r="160">
          <cell r="A160" t="str">
            <v>TNV. ALEGRIJES Y REBUJOS</v>
          </cell>
          <cell r="B160" t="str">
            <v>GUAYAQUIL</v>
          </cell>
          <cell r="C160" t="str">
            <v>GA</v>
          </cell>
          <cell r="D160" t="str">
            <v>05/05/2004</v>
          </cell>
          <cell r="E160" t="str">
            <v>15:51</v>
          </cell>
          <cell r="F160">
            <v>30</v>
          </cell>
          <cell r="G160">
            <v>1.7</v>
          </cell>
          <cell r="H160">
            <v>786.9</v>
          </cell>
          <cell r="I160">
            <v>83.1</v>
          </cell>
          <cell r="J160">
            <v>9.5</v>
          </cell>
        </row>
        <row r="161">
          <cell r="A161" t="str">
            <v>*HE SIMPSONS II</v>
          </cell>
          <cell r="B161" t="str">
            <v>GUAYAQUIL</v>
          </cell>
          <cell r="C161" t="str">
            <v>EC</v>
          </cell>
          <cell r="D161" t="str">
            <v>05/05/2004</v>
          </cell>
          <cell r="E161" t="str">
            <v>17:24</v>
          </cell>
          <cell r="F161">
            <v>30</v>
          </cell>
          <cell r="G161">
            <v>4.0999999999999996</v>
          </cell>
          <cell r="H161">
            <v>791</v>
          </cell>
          <cell r="I161">
            <v>83.1</v>
          </cell>
          <cell r="J161">
            <v>9.5</v>
          </cell>
        </row>
        <row r="162">
          <cell r="A162" t="str">
            <v>CINE MILLONARIO</v>
          </cell>
          <cell r="B162" t="str">
            <v>GUAYAQUIL</v>
          </cell>
          <cell r="C162" t="str">
            <v>EC</v>
          </cell>
          <cell r="D162" t="str">
            <v>05/05/2004</v>
          </cell>
          <cell r="E162" t="str">
            <v>17:34</v>
          </cell>
          <cell r="F162">
            <v>30</v>
          </cell>
          <cell r="G162">
            <v>4.5999999999999996</v>
          </cell>
          <cell r="H162">
            <v>795.6</v>
          </cell>
          <cell r="I162">
            <v>83.1</v>
          </cell>
          <cell r="J162">
            <v>9.6</v>
          </cell>
        </row>
        <row r="163">
          <cell r="A163" t="str">
            <v>CINE DE LA TARDE</v>
          </cell>
          <cell r="B163" t="str">
            <v>GUAYAQUIL</v>
          </cell>
          <cell r="C163" t="str">
            <v>TS</v>
          </cell>
          <cell r="D163" t="str">
            <v>05/05/2004</v>
          </cell>
          <cell r="E163" t="str">
            <v>18:15</v>
          </cell>
          <cell r="F163">
            <v>30</v>
          </cell>
          <cell r="G163">
            <v>0.8</v>
          </cell>
          <cell r="H163">
            <v>796.4</v>
          </cell>
          <cell r="I163">
            <v>83.1</v>
          </cell>
          <cell r="J163">
            <v>9.6</v>
          </cell>
        </row>
        <row r="164">
          <cell r="A164" t="str">
            <v>TNV. CORAZON SALVAJE</v>
          </cell>
          <cell r="B164" t="str">
            <v>GUAYAQUIL</v>
          </cell>
          <cell r="C164" t="str">
            <v>GA</v>
          </cell>
          <cell r="D164" t="str">
            <v>05/05/2004</v>
          </cell>
          <cell r="E164" t="str">
            <v>19:22</v>
          </cell>
          <cell r="F164">
            <v>30</v>
          </cell>
          <cell r="G164">
            <v>1</v>
          </cell>
          <cell r="H164">
            <v>797.4</v>
          </cell>
          <cell r="I164">
            <v>83.1</v>
          </cell>
          <cell r="J164">
            <v>9.6</v>
          </cell>
        </row>
        <row r="165">
          <cell r="A165" t="str">
            <v>LOS PICAPIEDRA</v>
          </cell>
          <cell r="B165" t="str">
            <v>GUAYAQUIL</v>
          </cell>
          <cell r="C165" t="str">
            <v>TS</v>
          </cell>
          <cell r="D165" t="str">
            <v>06/05/2004</v>
          </cell>
          <cell r="E165" t="str">
            <v>13:29</v>
          </cell>
          <cell r="F165">
            <v>30</v>
          </cell>
          <cell r="G165">
            <v>10.4</v>
          </cell>
          <cell r="H165">
            <v>807.8</v>
          </cell>
          <cell r="I165">
            <v>83.1</v>
          </cell>
          <cell r="J165">
            <v>9.6999999999999993</v>
          </cell>
        </row>
        <row r="166">
          <cell r="A166" t="str">
            <v>LA HORA DE CHUCK NORRIS</v>
          </cell>
          <cell r="B166" t="str">
            <v>GUAYAQUIL</v>
          </cell>
          <cell r="C166" t="str">
            <v>TS</v>
          </cell>
          <cell r="D166" t="str">
            <v>06/05/2004</v>
          </cell>
          <cell r="E166" t="str">
            <v>14:00</v>
          </cell>
          <cell r="F166">
            <v>30</v>
          </cell>
          <cell r="G166">
            <v>7</v>
          </cell>
          <cell r="H166">
            <v>814.8</v>
          </cell>
          <cell r="I166">
            <v>83.1</v>
          </cell>
          <cell r="J166">
            <v>9.8000000000000007</v>
          </cell>
        </row>
        <row r="167">
          <cell r="A167" t="str">
            <v>TNV. ALEGRIJES Y REBUJOS</v>
          </cell>
          <cell r="B167" t="str">
            <v>GUAYAQUIL</v>
          </cell>
          <cell r="C167" t="str">
            <v>GA</v>
          </cell>
          <cell r="D167" t="str">
            <v>06/05/2004</v>
          </cell>
          <cell r="E167" t="str">
            <v>15:44</v>
          </cell>
          <cell r="F167">
            <v>30</v>
          </cell>
          <cell r="G167">
            <v>3.9</v>
          </cell>
          <cell r="H167">
            <v>818.7</v>
          </cell>
          <cell r="I167">
            <v>83.1</v>
          </cell>
          <cell r="J167">
            <v>9.9</v>
          </cell>
        </row>
        <row r="168">
          <cell r="A168" t="str">
            <v>*HE SIMPSONS II</v>
          </cell>
          <cell r="B168" t="str">
            <v>GUAYAQUIL</v>
          </cell>
          <cell r="C168" t="str">
            <v>EC</v>
          </cell>
          <cell r="D168" t="str">
            <v>06/05/2004</v>
          </cell>
          <cell r="E168" t="str">
            <v>17:27</v>
          </cell>
          <cell r="F168">
            <v>30</v>
          </cell>
          <cell r="G168">
            <v>3.2</v>
          </cell>
          <cell r="H168">
            <v>821.9</v>
          </cell>
          <cell r="I168">
            <v>83.1</v>
          </cell>
          <cell r="J168">
            <v>9.9</v>
          </cell>
        </row>
        <row r="169">
          <cell r="A169" t="str">
            <v>CINE MILLONARIO</v>
          </cell>
          <cell r="B169" t="str">
            <v>GUAYAQUIL</v>
          </cell>
          <cell r="C169" t="str">
            <v>EC</v>
          </cell>
          <cell r="D169" t="str">
            <v>06/05/2004</v>
          </cell>
          <cell r="E169" t="str">
            <v>18:31</v>
          </cell>
          <cell r="F169">
            <v>30</v>
          </cell>
          <cell r="G169">
            <v>4.8</v>
          </cell>
          <cell r="H169">
            <v>826.7</v>
          </cell>
          <cell r="I169">
            <v>83.5</v>
          </cell>
          <cell r="J169">
            <v>9.9</v>
          </cell>
        </row>
        <row r="170">
          <cell r="A170" t="str">
            <v>LOS PICAPIEDRA</v>
          </cell>
          <cell r="B170" t="str">
            <v>GUAYAQUIL</v>
          </cell>
          <cell r="C170" t="str">
            <v>TS</v>
          </cell>
          <cell r="D170" t="str">
            <v>07/05/2004</v>
          </cell>
          <cell r="E170" t="str">
            <v>13:16</v>
          </cell>
          <cell r="F170">
            <v>30</v>
          </cell>
          <cell r="G170">
            <v>8.6999999999999993</v>
          </cell>
          <cell r="H170">
            <v>835.4</v>
          </cell>
          <cell r="I170">
            <v>83.5</v>
          </cell>
          <cell r="J170">
            <v>10</v>
          </cell>
        </row>
        <row r="171">
          <cell r="A171" t="str">
            <v>LA HORA DE CHUCK NORRIS</v>
          </cell>
          <cell r="B171" t="str">
            <v>GUAYAQUIL</v>
          </cell>
          <cell r="C171" t="str">
            <v>TS</v>
          </cell>
          <cell r="D171" t="str">
            <v>07/05/2004</v>
          </cell>
          <cell r="E171" t="str">
            <v>14:03</v>
          </cell>
          <cell r="F171">
            <v>30</v>
          </cell>
          <cell r="G171">
            <v>4.8</v>
          </cell>
          <cell r="H171">
            <v>840.2</v>
          </cell>
          <cell r="I171">
            <v>83.5</v>
          </cell>
          <cell r="J171">
            <v>10.1</v>
          </cell>
        </row>
        <row r="172">
          <cell r="A172" t="str">
            <v>TNV. ALEGRIJES Y REBUJOS</v>
          </cell>
          <cell r="B172" t="str">
            <v>GUAYAQUIL</v>
          </cell>
          <cell r="C172" t="str">
            <v>GA</v>
          </cell>
          <cell r="D172" t="str">
            <v>07/05/2004</v>
          </cell>
          <cell r="E172" t="str">
            <v>15:45</v>
          </cell>
          <cell r="F172">
            <v>30</v>
          </cell>
          <cell r="G172">
            <v>0.6</v>
          </cell>
          <cell r="H172">
            <v>840.8</v>
          </cell>
          <cell r="I172">
            <v>83.5</v>
          </cell>
          <cell r="J172">
            <v>10.1</v>
          </cell>
        </row>
        <row r="173">
          <cell r="A173" t="str">
            <v>*HE SIMPSONS II</v>
          </cell>
          <cell r="B173" t="str">
            <v>GUAYAQUIL</v>
          </cell>
          <cell r="C173" t="str">
            <v>EC</v>
          </cell>
          <cell r="D173" t="str">
            <v>07/05/2004</v>
          </cell>
          <cell r="E173" t="str">
            <v>17:30</v>
          </cell>
          <cell r="F173">
            <v>30</v>
          </cell>
          <cell r="G173">
            <v>3.9</v>
          </cell>
          <cell r="H173">
            <v>844.7</v>
          </cell>
          <cell r="I173">
            <v>83.5</v>
          </cell>
          <cell r="J173">
            <v>10.1</v>
          </cell>
        </row>
        <row r="174">
          <cell r="A174" t="str">
            <v>CINE DE LA TARDE</v>
          </cell>
          <cell r="B174" t="str">
            <v>GUAYAQUIL</v>
          </cell>
          <cell r="C174" t="str">
            <v>TS</v>
          </cell>
          <cell r="D174" t="str">
            <v>07/05/2004</v>
          </cell>
          <cell r="E174" t="str">
            <v>18:07</v>
          </cell>
          <cell r="F174">
            <v>30</v>
          </cell>
          <cell r="G174">
            <v>1.5</v>
          </cell>
          <cell r="H174">
            <v>846.2</v>
          </cell>
          <cell r="I174">
            <v>83.5</v>
          </cell>
          <cell r="J174">
            <v>10.1</v>
          </cell>
        </row>
        <row r="175">
          <cell r="A175" t="str">
            <v>CINE MILLONARIO</v>
          </cell>
          <cell r="B175" t="str">
            <v>GUAYAQUIL</v>
          </cell>
          <cell r="C175" t="str">
            <v>EC</v>
          </cell>
          <cell r="D175" t="str">
            <v>07/05/2004</v>
          </cell>
          <cell r="E175" t="str">
            <v>18:36</v>
          </cell>
          <cell r="F175">
            <v>30</v>
          </cell>
          <cell r="G175">
            <v>5.4</v>
          </cell>
          <cell r="H175">
            <v>851.6</v>
          </cell>
          <cell r="I175">
            <v>83.5</v>
          </cell>
          <cell r="J175">
            <v>10.199999999999999</v>
          </cell>
        </row>
        <row r="176">
          <cell r="A176" t="str">
            <v>*IGIMON TAMERS (S-D)</v>
          </cell>
          <cell r="B176" t="str">
            <v>GUAYAQUIL</v>
          </cell>
          <cell r="C176" t="str">
            <v>EC</v>
          </cell>
          <cell r="D176" t="str">
            <v>08/05/2004</v>
          </cell>
          <cell r="E176" t="str">
            <v>08:12</v>
          </cell>
          <cell r="F176">
            <v>30</v>
          </cell>
          <cell r="G176">
            <v>5.6</v>
          </cell>
          <cell r="H176">
            <v>857.2</v>
          </cell>
          <cell r="I176">
            <v>83.5</v>
          </cell>
          <cell r="J176">
            <v>10.3</v>
          </cell>
        </row>
        <row r="177">
          <cell r="A177" t="str">
            <v>DANIEL EL TRAVIESO (S-D)</v>
          </cell>
          <cell r="B177" t="str">
            <v>GUAYAQUIL</v>
          </cell>
          <cell r="C177" t="str">
            <v>EC</v>
          </cell>
          <cell r="D177" t="str">
            <v>08/05/2004</v>
          </cell>
          <cell r="E177" t="str">
            <v>08:12</v>
          </cell>
          <cell r="F177">
            <v>30</v>
          </cell>
          <cell r="G177">
            <v>5.6</v>
          </cell>
          <cell r="H177">
            <v>862.8</v>
          </cell>
          <cell r="I177">
            <v>83.5</v>
          </cell>
          <cell r="J177">
            <v>10.3</v>
          </cell>
        </row>
        <row r="178">
          <cell r="A178" t="str">
            <v>DORAEMON (S-D)</v>
          </cell>
          <cell r="B178" t="str">
            <v>GUAYAQUIL</v>
          </cell>
          <cell r="C178" t="str">
            <v>EC</v>
          </cell>
          <cell r="D178" t="str">
            <v>08/05/2004</v>
          </cell>
          <cell r="E178" t="str">
            <v>08:47</v>
          </cell>
          <cell r="F178">
            <v>30</v>
          </cell>
          <cell r="G178">
            <v>11.3</v>
          </cell>
          <cell r="H178">
            <v>874.1</v>
          </cell>
          <cell r="I178">
            <v>83.5</v>
          </cell>
          <cell r="J178">
            <v>10.5</v>
          </cell>
        </row>
        <row r="179">
          <cell r="A179" t="str">
            <v>POKEMON (S-D)</v>
          </cell>
          <cell r="B179" t="str">
            <v>GUAYAQUIL</v>
          </cell>
          <cell r="C179" t="str">
            <v>EC</v>
          </cell>
          <cell r="D179" t="str">
            <v>08/05/2004</v>
          </cell>
          <cell r="E179" t="str">
            <v>09:09</v>
          </cell>
          <cell r="F179">
            <v>30</v>
          </cell>
          <cell r="G179">
            <v>10.6</v>
          </cell>
          <cell r="H179">
            <v>884.7</v>
          </cell>
          <cell r="I179">
            <v>83.5</v>
          </cell>
          <cell r="J179">
            <v>10.6</v>
          </cell>
        </row>
        <row r="180">
          <cell r="A180" t="str">
            <v>*VENTURAS EN PAÐALES (S-D)</v>
          </cell>
          <cell r="B180" t="str">
            <v>GUAYAQUIL</v>
          </cell>
          <cell r="C180" t="str">
            <v>EC</v>
          </cell>
          <cell r="D180" t="str">
            <v>08/05/2004</v>
          </cell>
          <cell r="E180" t="str">
            <v>09:14</v>
          </cell>
          <cell r="F180">
            <v>30</v>
          </cell>
          <cell r="G180">
            <v>10.8</v>
          </cell>
          <cell r="H180">
            <v>895.5</v>
          </cell>
          <cell r="I180">
            <v>83.5</v>
          </cell>
          <cell r="J180">
            <v>10.7</v>
          </cell>
        </row>
        <row r="181">
          <cell r="A181" t="str">
            <v>YUGI-OH (S-D)</v>
          </cell>
          <cell r="B181" t="str">
            <v>GUAYAQUIL</v>
          </cell>
          <cell r="C181" t="str">
            <v>EC</v>
          </cell>
          <cell r="D181" t="str">
            <v>08/05/2004</v>
          </cell>
          <cell r="E181" t="str">
            <v>10:24</v>
          </cell>
          <cell r="F181">
            <v>30</v>
          </cell>
          <cell r="G181">
            <v>7</v>
          </cell>
          <cell r="H181">
            <v>902.5</v>
          </cell>
          <cell r="I181">
            <v>83.5</v>
          </cell>
          <cell r="J181">
            <v>10.8</v>
          </cell>
        </row>
        <row r="182">
          <cell r="A182" t="str">
            <v>EL HOMBRE ARAÐA (S-D)</v>
          </cell>
          <cell r="B182" t="str">
            <v>GUAYAQUIL</v>
          </cell>
          <cell r="C182" t="str">
            <v>EC</v>
          </cell>
          <cell r="D182" t="str">
            <v>08/05/2004</v>
          </cell>
          <cell r="E182" t="str">
            <v>10:48</v>
          </cell>
          <cell r="F182">
            <v>30</v>
          </cell>
          <cell r="G182">
            <v>7.1</v>
          </cell>
          <cell r="H182">
            <v>909.6</v>
          </cell>
          <cell r="I182">
            <v>83.5</v>
          </cell>
          <cell r="J182">
            <v>10.9</v>
          </cell>
        </row>
        <row r="183">
          <cell r="A183" t="str">
            <v>PATO DARWIN (S-D)</v>
          </cell>
          <cell r="B183" t="str">
            <v>GUAYAQUIL</v>
          </cell>
          <cell r="C183" t="str">
            <v>TS</v>
          </cell>
          <cell r="D183" t="str">
            <v>08/05/2004</v>
          </cell>
          <cell r="E183" t="str">
            <v>11:51</v>
          </cell>
          <cell r="F183">
            <v>30</v>
          </cell>
          <cell r="G183">
            <v>2.6</v>
          </cell>
          <cell r="H183">
            <v>912.2</v>
          </cell>
          <cell r="I183">
            <v>83.6</v>
          </cell>
          <cell r="J183">
            <v>10.9</v>
          </cell>
        </row>
        <row r="184">
          <cell r="A184" t="str">
            <v>EL PAJARO LOCO (S-D)</v>
          </cell>
          <cell r="B184" t="str">
            <v>GUAYAQUIL</v>
          </cell>
          <cell r="C184" t="str">
            <v>EC</v>
          </cell>
          <cell r="D184" t="str">
            <v>08/05/2004</v>
          </cell>
          <cell r="E184" t="str">
            <v>11:56</v>
          </cell>
          <cell r="F184">
            <v>30</v>
          </cell>
          <cell r="G184">
            <v>10.1</v>
          </cell>
          <cell r="H184">
            <v>922.3</v>
          </cell>
          <cell r="I184">
            <v>84</v>
          </cell>
          <cell r="J184">
            <v>11</v>
          </cell>
        </row>
        <row r="185">
          <cell r="A185" t="str">
            <v>*PRIETA Y GANA (S-D)</v>
          </cell>
          <cell r="B185" t="str">
            <v>GUAYAQUIL</v>
          </cell>
          <cell r="C185" t="str">
            <v>EC</v>
          </cell>
          <cell r="D185" t="str">
            <v>08/05/2004</v>
          </cell>
          <cell r="E185" t="str">
            <v>15:44</v>
          </cell>
          <cell r="F185">
            <v>30</v>
          </cell>
          <cell r="G185">
            <v>3.2</v>
          </cell>
          <cell r="H185">
            <v>925.5</v>
          </cell>
          <cell r="I185">
            <v>84</v>
          </cell>
          <cell r="J185">
            <v>11</v>
          </cell>
        </row>
        <row r="186">
          <cell r="A186" t="str">
            <v>DANIEL EL TRAVIESO (S-D)</v>
          </cell>
          <cell r="B186" t="str">
            <v>GUAYAQUIL</v>
          </cell>
          <cell r="C186" t="str">
            <v>EC</v>
          </cell>
          <cell r="D186" t="str">
            <v>09/05/2004</v>
          </cell>
          <cell r="E186" t="str">
            <v>07:47</v>
          </cell>
          <cell r="F186">
            <v>30</v>
          </cell>
          <cell r="G186">
            <v>2.2000000000000002</v>
          </cell>
          <cell r="H186">
            <v>927.7</v>
          </cell>
          <cell r="I186">
            <v>84</v>
          </cell>
          <cell r="J186">
            <v>11</v>
          </cell>
        </row>
        <row r="187">
          <cell r="A187" t="str">
            <v>*IGIMON TAMERS (S-D)</v>
          </cell>
          <cell r="B187" t="str">
            <v>GUAYAQUIL</v>
          </cell>
          <cell r="C187" t="str">
            <v>EC</v>
          </cell>
          <cell r="D187" t="str">
            <v>09/05/2004</v>
          </cell>
          <cell r="E187" t="str">
            <v>08:15</v>
          </cell>
          <cell r="F187">
            <v>30</v>
          </cell>
          <cell r="G187">
            <v>4</v>
          </cell>
          <cell r="H187">
            <v>931.7</v>
          </cell>
          <cell r="I187">
            <v>84</v>
          </cell>
          <cell r="J187">
            <v>11.1</v>
          </cell>
        </row>
        <row r="188">
          <cell r="A188" t="str">
            <v>DORAEMON (S-D)</v>
          </cell>
          <cell r="B188" t="str">
            <v>GUAYAQUIL</v>
          </cell>
          <cell r="C188" t="str">
            <v>EC</v>
          </cell>
          <cell r="D188" t="str">
            <v>09/05/2004</v>
          </cell>
          <cell r="E188" t="str">
            <v>08:20</v>
          </cell>
          <cell r="F188">
            <v>30</v>
          </cell>
          <cell r="G188">
            <v>6.6</v>
          </cell>
          <cell r="H188">
            <v>938.3</v>
          </cell>
          <cell r="I188">
            <v>84</v>
          </cell>
          <cell r="J188">
            <v>11.2</v>
          </cell>
        </row>
        <row r="189">
          <cell r="A189" t="str">
            <v>POKEMON (S-D)</v>
          </cell>
          <cell r="B189" t="str">
            <v>GUAYAQUIL</v>
          </cell>
          <cell r="C189" t="str">
            <v>EC</v>
          </cell>
          <cell r="D189" t="str">
            <v>09/05/2004</v>
          </cell>
          <cell r="E189" t="str">
            <v>08:48</v>
          </cell>
          <cell r="F189">
            <v>30</v>
          </cell>
          <cell r="G189">
            <v>7.6</v>
          </cell>
          <cell r="H189">
            <v>945.9</v>
          </cell>
          <cell r="I189">
            <v>84</v>
          </cell>
          <cell r="J189">
            <v>11.3</v>
          </cell>
        </row>
        <row r="190">
          <cell r="A190" t="str">
            <v>*VENTURAS EN PAÐALES (S-D)</v>
          </cell>
          <cell r="B190" t="str">
            <v>GUAYAQUIL</v>
          </cell>
          <cell r="C190" t="str">
            <v>EC</v>
          </cell>
          <cell r="D190" t="str">
            <v>09/05/2004</v>
          </cell>
          <cell r="E190" t="str">
            <v>09:17</v>
          </cell>
          <cell r="F190">
            <v>30</v>
          </cell>
          <cell r="G190">
            <v>3.6</v>
          </cell>
          <cell r="H190">
            <v>949.5</v>
          </cell>
          <cell r="I190">
            <v>84</v>
          </cell>
          <cell r="J190">
            <v>11.3</v>
          </cell>
        </row>
        <row r="191">
          <cell r="A191" t="str">
            <v>YUGI-OH (S-D)</v>
          </cell>
          <cell r="B191" t="str">
            <v>GUAYAQUIL</v>
          </cell>
          <cell r="C191" t="str">
            <v>EC</v>
          </cell>
          <cell r="D191" t="str">
            <v>09/05/2004</v>
          </cell>
          <cell r="E191" t="str">
            <v>09:43</v>
          </cell>
          <cell r="F191">
            <v>30</v>
          </cell>
          <cell r="G191">
            <v>2.7</v>
          </cell>
          <cell r="H191">
            <v>952.2</v>
          </cell>
          <cell r="I191">
            <v>84</v>
          </cell>
          <cell r="J191">
            <v>11.3</v>
          </cell>
        </row>
        <row r="192">
          <cell r="A192" t="str">
            <v>PATO DARWIN (S-D)</v>
          </cell>
          <cell r="B192" t="str">
            <v>GUAYAQUIL</v>
          </cell>
          <cell r="C192" t="str">
            <v>TS</v>
          </cell>
          <cell r="D192" t="str">
            <v>09/05/2004</v>
          </cell>
          <cell r="E192" t="str">
            <v>11:52</v>
          </cell>
          <cell r="F192">
            <v>30</v>
          </cell>
          <cell r="G192">
            <v>3.2</v>
          </cell>
          <cell r="H192">
            <v>955.4</v>
          </cell>
          <cell r="I192">
            <v>84</v>
          </cell>
          <cell r="J192">
            <v>11.4</v>
          </cell>
        </row>
        <row r="193">
          <cell r="A193" t="str">
            <v>UNIDAD ESPECIAL  2</v>
          </cell>
          <cell r="B193" t="str">
            <v>GUAYAQUIL</v>
          </cell>
          <cell r="C193" t="str">
            <v>TS</v>
          </cell>
          <cell r="D193" t="str">
            <v>09/05/2004</v>
          </cell>
          <cell r="E193" t="str">
            <v>12:50</v>
          </cell>
          <cell r="F193">
            <v>30</v>
          </cell>
          <cell r="G193">
            <v>4.3</v>
          </cell>
          <cell r="H193">
            <v>959.7</v>
          </cell>
          <cell r="I193">
            <v>84.6</v>
          </cell>
          <cell r="J193">
            <v>11.3</v>
          </cell>
        </row>
        <row r="194">
          <cell r="A194" t="str">
            <v>*INE DEL DOMINGO I</v>
          </cell>
          <cell r="B194" t="str">
            <v>GUAYAQUIL</v>
          </cell>
          <cell r="C194" t="str">
            <v>GA</v>
          </cell>
          <cell r="D194" t="str">
            <v>09/05/2004</v>
          </cell>
          <cell r="E194" t="str">
            <v>17:29</v>
          </cell>
          <cell r="F194">
            <v>30</v>
          </cell>
          <cell r="G194">
            <v>0.9</v>
          </cell>
          <cell r="H194">
            <v>960.6</v>
          </cell>
          <cell r="I194">
            <v>84.6</v>
          </cell>
          <cell r="J194">
            <v>11.4</v>
          </cell>
        </row>
        <row r="195">
          <cell r="A195" t="str">
            <v>*INE DEL DOMINGO I</v>
          </cell>
          <cell r="B195" t="str">
            <v>GUAYAQUIL</v>
          </cell>
          <cell r="C195" t="str">
            <v>GA</v>
          </cell>
          <cell r="D195" t="str">
            <v>09/05/2004</v>
          </cell>
          <cell r="E195" t="str">
            <v>18:42</v>
          </cell>
          <cell r="F195">
            <v>30</v>
          </cell>
          <cell r="G195">
            <v>0.9</v>
          </cell>
          <cell r="H195">
            <v>961.5</v>
          </cell>
          <cell r="I195">
            <v>84.6</v>
          </cell>
          <cell r="J195">
            <v>11.4</v>
          </cell>
        </row>
        <row r="196">
          <cell r="A196" t="str">
            <v>LOS PICAPIEDRA</v>
          </cell>
          <cell r="B196" t="str">
            <v>GUAYAQUIL</v>
          </cell>
          <cell r="C196" t="str">
            <v>TS</v>
          </cell>
          <cell r="D196" t="str">
            <v>10/05/2004</v>
          </cell>
          <cell r="E196" t="str">
            <v>13:08</v>
          </cell>
          <cell r="F196">
            <v>30</v>
          </cell>
          <cell r="G196">
            <v>7</v>
          </cell>
          <cell r="H196">
            <v>968.5</v>
          </cell>
          <cell r="I196">
            <v>86.1</v>
          </cell>
          <cell r="J196">
            <v>11.3</v>
          </cell>
        </row>
        <row r="197">
          <cell r="A197" t="str">
            <v>LA HORA DE CHUCK NORRIS</v>
          </cell>
          <cell r="B197" t="str">
            <v>GUAYAQUIL</v>
          </cell>
          <cell r="C197" t="str">
            <v>TS</v>
          </cell>
          <cell r="D197" t="str">
            <v>10/05/2004</v>
          </cell>
          <cell r="E197" t="str">
            <v>14:20</v>
          </cell>
          <cell r="F197">
            <v>30</v>
          </cell>
          <cell r="G197">
            <v>4</v>
          </cell>
          <cell r="H197">
            <v>972.5</v>
          </cell>
          <cell r="I197">
            <v>86.8</v>
          </cell>
          <cell r="J197">
            <v>11.2</v>
          </cell>
        </row>
        <row r="198">
          <cell r="A198" t="str">
            <v>TNV. ALEGRIJES Y REBUJOS</v>
          </cell>
          <cell r="B198" t="str">
            <v>GUAYAQUIL</v>
          </cell>
          <cell r="C198" t="str">
            <v>GA</v>
          </cell>
          <cell r="D198" t="str">
            <v>10/05/2004</v>
          </cell>
          <cell r="E198" t="str">
            <v>15:38</v>
          </cell>
          <cell r="F198">
            <v>30</v>
          </cell>
          <cell r="G198">
            <v>3.6</v>
          </cell>
          <cell r="H198">
            <v>976.1</v>
          </cell>
          <cell r="I198">
            <v>86.8</v>
          </cell>
          <cell r="J198">
            <v>11.2</v>
          </cell>
        </row>
        <row r="199">
          <cell r="A199" t="str">
            <v>*HE SIMPSONS II</v>
          </cell>
          <cell r="B199" t="str">
            <v>GUAYAQUIL</v>
          </cell>
          <cell r="C199" t="str">
            <v>EC</v>
          </cell>
          <cell r="D199" t="str">
            <v>10/05/2004</v>
          </cell>
          <cell r="E199" t="str">
            <v>16:44</v>
          </cell>
          <cell r="F199">
            <v>30</v>
          </cell>
          <cell r="G199">
            <v>5.0999999999999996</v>
          </cell>
          <cell r="H199">
            <v>981.2</v>
          </cell>
          <cell r="I199">
            <v>86.8</v>
          </cell>
          <cell r="J199">
            <v>11.3</v>
          </cell>
        </row>
        <row r="200">
          <cell r="A200" t="str">
            <v>CINE DE LA TARDE</v>
          </cell>
          <cell r="B200" t="str">
            <v>GUAYAQUIL</v>
          </cell>
          <cell r="C200" t="str">
            <v>TS</v>
          </cell>
          <cell r="D200" t="str">
            <v>10/05/2004</v>
          </cell>
          <cell r="E200" t="str">
            <v>17:24</v>
          </cell>
          <cell r="F200">
            <v>30</v>
          </cell>
          <cell r="G200">
            <v>4.9000000000000004</v>
          </cell>
          <cell r="H200">
            <v>986.1</v>
          </cell>
          <cell r="I200">
            <v>87.7</v>
          </cell>
          <cell r="J200">
            <v>11.2</v>
          </cell>
        </row>
        <row r="201">
          <cell r="A201" t="str">
            <v>CINE MILLONARIO</v>
          </cell>
          <cell r="B201" t="str">
            <v>GUAYAQUIL</v>
          </cell>
          <cell r="C201" t="str">
            <v>EC</v>
          </cell>
          <cell r="D201" t="str">
            <v>10/05/2004</v>
          </cell>
          <cell r="E201" t="str">
            <v>18:11</v>
          </cell>
          <cell r="F201">
            <v>30</v>
          </cell>
          <cell r="G201">
            <v>4</v>
          </cell>
          <cell r="H201">
            <v>990.1</v>
          </cell>
          <cell r="I201">
            <v>87.7</v>
          </cell>
          <cell r="J201">
            <v>11.3</v>
          </cell>
        </row>
        <row r="202">
          <cell r="A202" t="str">
            <v>TNV. CORAZON SALVAJE</v>
          </cell>
          <cell r="B202" t="str">
            <v>GUAYAQUIL</v>
          </cell>
          <cell r="C202" t="str">
            <v>GA</v>
          </cell>
          <cell r="D202" t="str">
            <v>10/05/2004</v>
          </cell>
          <cell r="E202" t="str">
            <v>18:54</v>
          </cell>
          <cell r="F202">
            <v>30</v>
          </cell>
          <cell r="G202">
            <v>1.6</v>
          </cell>
          <cell r="H202">
            <v>991.7</v>
          </cell>
          <cell r="I202">
            <v>87.7</v>
          </cell>
          <cell r="J202">
            <v>11.3</v>
          </cell>
        </row>
        <row r="203">
          <cell r="A203" t="str">
            <v>LOS PICAPIEDRA</v>
          </cell>
          <cell r="B203" t="str">
            <v>GUAYAQUIL</v>
          </cell>
          <cell r="C203" t="str">
            <v>TS</v>
          </cell>
          <cell r="D203" t="str">
            <v>11/05/2004</v>
          </cell>
          <cell r="E203" t="str">
            <v>13:26</v>
          </cell>
          <cell r="F203">
            <v>30</v>
          </cell>
          <cell r="G203">
            <v>8.3000000000000007</v>
          </cell>
          <cell r="H203">
            <v>1000</v>
          </cell>
          <cell r="I203">
            <v>87.7</v>
          </cell>
          <cell r="J203">
            <v>11.4</v>
          </cell>
        </row>
        <row r="204">
          <cell r="A204" t="str">
            <v>LA HORA DE CHUCK NORRIS</v>
          </cell>
          <cell r="B204" t="str">
            <v>GUAYAQUIL</v>
          </cell>
          <cell r="C204" t="str">
            <v>TS</v>
          </cell>
          <cell r="D204" t="str">
            <v>11/05/2004</v>
          </cell>
          <cell r="E204" t="str">
            <v>13:52</v>
          </cell>
          <cell r="F204">
            <v>30</v>
          </cell>
          <cell r="G204">
            <v>4.5999999999999996</v>
          </cell>
          <cell r="H204">
            <v>1004.6</v>
          </cell>
          <cell r="I204">
            <v>87.7</v>
          </cell>
          <cell r="J204">
            <v>11.5</v>
          </cell>
        </row>
        <row r="205">
          <cell r="A205" t="str">
            <v>TNV. ALEGRIJES Y REBUJOS</v>
          </cell>
          <cell r="B205" t="str">
            <v>GUAYAQUIL</v>
          </cell>
          <cell r="C205" t="str">
            <v>GA</v>
          </cell>
          <cell r="D205" t="str">
            <v>11/05/2004</v>
          </cell>
          <cell r="E205" t="str">
            <v>15:43</v>
          </cell>
          <cell r="F205">
            <v>30</v>
          </cell>
          <cell r="G205">
            <v>4.2</v>
          </cell>
          <cell r="H205">
            <v>1008.8</v>
          </cell>
          <cell r="I205">
            <v>87.7</v>
          </cell>
          <cell r="J205">
            <v>11.5</v>
          </cell>
        </row>
        <row r="206">
          <cell r="A206" t="str">
            <v>*HE SIMPSONS II</v>
          </cell>
          <cell r="B206" t="str">
            <v>GUAYAQUIL</v>
          </cell>
          <cell r="C206" t="str">
            <v>EC</v>
          </cell>
          <cell r="D206" t="str">
            <v>11/05/2004</v>
          </cell>
          <cell r="E206" t="str">
            <v>16:47</v>
          </cell>
          <cell r="F206">
            <v>30</v>
          </cell>
          <cell r="G206">
            <v>5.3</v>
          </cell>
          <cell r="H206">
            <v>1014.1</v>
          </cell>
          <cell r="I206">
            <v>87.7</v>
          </cell>
          <cell r="J206">
            <v>11.6</v>
          </cell>
        </row>
        <row r="207">
          <cell r="A207" t="str">
            <v>CINE MILLONARIO</v>
          </cell>
          <cell r="B207" t="str">
            <v>GUAYAQUIL</v>
          </cell>
          <cell r="C207" t="str">
            <v>EC</v>
          </cell>
          <cell r="D207" t="str">
            <v>11/05/2004</v>
          </cell>
          <cell r="E207" t="str">
            <v>17:34</v>
          </cell>
          <cell r="F207">
            <v>30</v>
          </cell>
          <cell r="G207">
            <v>8.6999999999999993</v>
          </cell>
          <cell r="H207">
            <v>1022.8</v>
          </cell>
          <cell r="I207">
            <v>87.7</v>
          </cell>
          <cell r="J207">
            <v>11.7</v>
          </cell>
        </row>
        <row r="208">
          <cell r="A208" t="str">
            <v>LOS PICAPIEDRA</v>
          </cell>
          <cell r="B208" t="str">
            <v>GUAYAQUIL</v>
          </cell>
          <cell r="C208" t="str">
            <v>TS</v>
          </cell>
          <cell r="D208" t="str">
            <v>12/05/2004</v>
          </cell>
          <cell r="E208" t="str">
            <v>13:28</v>
          </cell>
          <cell r="F208">
            <v>30</v>
          </cell>
          <cell r="G208">
            <v>8.3000000000000007</v>
          </cell>
          <cell r="H208">
            <v>1031.0999999999999</v>
          </cell>
          <cell r="I208">
            <v>87.7</v>
          </cell>
          <cell r="J208">
            <v>11.8</v>
          </cell>
        </row>
        <row r="209">
          <cell r="A209" t="str">
            <v>LA HORA DE CHUCK NORRIS</v>
          </cell>
          <cell r="B209" t="str">
            <v>GUAYAQUIL</v>
          </cell>
          <cell r="C209" t="str">
            <v>TS</v>
          </cell>
          <cell r="D209" t="str">
            <v>12/05/2004</v>
          </cell>
          <cell r="E209" t="str">
            <v>13:56</v>
          </cell>
          <cell r="F209">
            <v>30</v>
          </cell>
          <cell r="G209">
            <v>4.2</v>
          </cell>
          <cell r="H209">
            <v>1035.3</v>
          </cell>
          <cell r="I209">
            <v>87.7</v>
          </cell>
          <cell r="J209">
            <v>11.8</v>
          </cell>
        </row>
        <row r="210">
          <cell r="A210" t="str">
            <v>TNV. ALEGRIJES Y REBUJOS</v>
          </cell>
          <cell r="B210" t="str">
            <v>GUAYAQUIL</v>
          </cell>
          <cell r="C210" t="str">
            <v>GA</v>
          </cell>
          <cell r="D210" t="str">
            <v>12/05/2004</v>
          </cell>
          <cell r="E210" t="str">
            <v>15:57</v>
          </cell>
          <cell r="F210">
            <v>30</v>
          </cell>
          <cell r="G210">
            <v>2</v>
          </cell>
          <cell r="H210">
            <v>1037.3</v>
          </cell>
          <cell r="I210">
            <v>87.7</v>
          </cell>
          <cell r="J210">
            <v>11.8</v>
          </cell>
        </row>
        <row r="211">
          <cell r="A211" t="str">
            <v>*HE SIMPSONS II</v>
          </cell>
          <cell r="B211" t="str">
            <v>GUAYAQUIL</v>
          </cell>
          <cell r="C211" t="str">
            <v>EC</v>
          </cell>
          <cell r="D211" t="str">
            <v>12/05/2004</v>
          </cell>
          <cell r="E211" t="str">
            <v>16:50</v>
          </cell>
          <cell r="F211">
            <v>30</v>
          </cell>
          <cell r="G211">
            <v>2.4</v>
          </cell>
          <cell r="H211">
            <v>1039.7</v>
          </cell>
          <cell r="I211">
            <v>88</v>
          </cell>
          <cell r="J211">
            <v>11.8</v>
          </cell>
        </row>
        <row r="212">
          <cell r="A212" t="str">
            <v>CINE MILLONARIO</v>
          </cell>
          <cell r="B212" t="str">
            <v>GUAYAQUIL</v>
          </cell>
          <cell r="C212" t="str">
            <v>EC</v>
          </cell>
          <cell r="D212" t="str">
            <v>12/05/2004</v>
          </cell>
          <cell r="E212" t="str">
            <v>17:55</v>
          </cell>
          <cell r="F212">
            <v>30</v>
          </cell>
          <cell r="G212">
            <v>7.3</v>
          </cell>
          <cell r="H212">
            <v>1047</v>
          </cell>
          <cell r="I212">
            <v>88</v>
          </cell>
          <cell r="J212">
            <v>11.9</v>
          </cell>
        </row>
        <row r="213">
          <cell r="A213" t="str">
            <v>CINE DE LA TARDE</v>
          </cell>
          <cell r="B213" t="str">
            <v>GUAYAQUIL</v>
          </cell>
          <cell r="C213" t="str">
            <v>TS</v>
          </cell>
          <cell r="D213" t="str">
            <v>12/05/2004</v>
          </cell>
          <cell r="E213" t="str">
            <v>18:17</v>
          </cell>
          <cell r="F213">
            <v>30</v>
          </cell>
          <cell r="G213">
            <v>0.2</v>
          </cell>
          <cell r="H213">
            <v>1047.2</v>
          </cell>
          <cell r="I213">
            <v>88</v>
          </cell>
          <cell r="J213">
            <v>11.9</v>
          </cell>
        </row>
        <row r="214">
          <cell r="A214" t="str">
            <v>TNV. CORAZON SALVAJE</v>
          </cell>
          <cell r="B214" t="str">
            <v>GUAYAQUIL</v>
          </cell>
          <cell r="C214" t="str">
            <v>GA</v>
          </cell>
          <cell r="D214" t="str">
            <v>12/05/2004</v>
          </cell>
          <cell r="E214" t="str">
            <v>19:22</v>
          </cell>
          <cell r="F214">
            <v>30</v>
          </cell>
          <cell r="G214">
            <v>4.7</v>
          </cell>
          <cell r="H214">
            <v>1051.9000000000001</v>
          </cell>
          <cell r="I214">
            <v>88.6</v>
          </cell>
          <cell r="J214">
            <v>11.9</v>
          </cell>
        </row>
        <row r="215">
          <cell r="A215" t="str">
            <v>LOS PICAPIEDRA</v>
          </cell>
          <cell r="B215" t="str">
            <v>GUAYAQUIL</v>
          </cell>
          <cell r="C215" t="str">
            <v>TS</v>
          </cell>
          <cell r="D215" t="str">
            <v>13/05/2004</v>
          </cell>
          <cell r="E215" t="str">
            <v>13:05</v>
          </cell>
          <cell r="F215">
            <v>30</v>
          </cell>
          <cell r="G215">
            <v>4.2</v>
          </cell>
          <cell r="H215">
            <v>1056.0999999999999</v>
          </cell>
          <cell r="I215">
            <v>88.6</v>
          </cell>
          <cell r="J215">
            <v>11.9</v>
          </cell>
        </row>
        <row r="216">
          <cell r="A216" t="str">
            <v>LA HORA DE CHUCK NORRIS</v>
          </cell>
          <cell r="B216" t="str">
            <v>GUAYAQUIL</v>
          </cell>
          <cell r="C216" t="str">
            <v>TS</v>
          </cell>
          <cell r="D216" t="str">
            <v>13/05/2004</v>
          </cell>
          <cell r="E216" t="str">
            <v>14:15</v>
          </cell>
          <cell r="F216">
            <v>30</v>
          </cell>
          <cell r="G216">
            <v>4.5999999999999996</v>
          </cell>
          <cell r="H216">
            <v>1060.7</v>
          </cell>
          <cell r="I216">
            <v>88.7</v>
          </cell>
          <cell r="J216">
            <v>12</v>
          </cell>
        </row>
        <row r="217">
          <cell r="A217" t="str">
            <v>TNV. ALEGRIJES Y REBUJOS</v>
          </cell>
          <cell r="B217" t="str">
            <v>GUAYAQUIL</v>
          </cell>
          <cell r="C217" t="str">
            <v>GA</v>
          </cell>
          <cell r="D217" t="str">
            <v>13/05/2004</v>
          </cell>
          <cell r="E217" t="str">
            <v>15:37</v>
          </cell>
          <cell r="F217">
            <v>30</v>
          </cell>
          <cell r="G217">
            <v>0.8</v>
          </cell>
          <cell r="H217">
            <v>1061.5</v>
          </cell>
          <cell r="I217">
            <v>88.7</v>
          </cell>
          <cell r="J217">
            <v>12</v>
          </cell>
        </row>
        <row r="218">
          <cell r="A218" t="str">
            <v>*HE SIMPSONS II</v>
          </cell>
          <cell r="B218" t="str">
            <v>GUAYAQUIL</v>
          </cell>
          <cell r="C218" t="str">
            <v>EC</v>
          </cell>
          <cell r="D218" t="str">
            <v>13/05/2004</v>
          </cell>
          <cell r="E218" t="str">
            <v>16:54</v>
          </cell>
          <cell r="F218">
            <v>30</v>
          </cell>
          <cell r="G218">
            <v>9.1</v>
          </cell>
          <cell r="H218">
            <v>1070.5999999999999</v>
          </cell>
          <cell r="I218">
            <v>88.7</v>
          </cell>
          <cell r="J218">
            <v>12.1</v>
          </cell>
        </row>
        <row r="219">
          <cell r="A219" t="str">
            <v>CINE MILLONARIO</v>
          </cell>
          <cell r="B219" t="str">
            <v>GUAYAQUIL</v>
          </cell>
          <cell r="C219" t="str">
            <v>EC</v>
          </cell>
          <cell r="D219" t="str">
            <v>13/05/2004</v>
          </cell>
          <cell r="E219" t="str">
            <v>18:42</v>
          </cell>
          <cell r="F219">
            <v>30</v>
          </cell>
          <cell r="G219">
            <v>14</v>
          </cell>
          <cell r="H219">
            <v>1084.5999999999999</v>
          </cell>
          <cell r="I219">
            <v>88.7</v>
          </cell>
          <cell r="J219">
            <v>12.2</v>
          </cell>
        </row>
        <row r="220">
          <cell r="A220" t="str">
            <v>LOS PICAPIEDRA</v>
          </cell>
          <cell r="B220" t="str">
            <v>GUAYAQUIL</v>
          </cell>
          <cell r="C220" t="str">
            <v>TS</v>
          </cell>
          <cell r="D220" t="str">
            <v>14/05/2004</v>
          </cell>
          <cell r="E220" t="str">
            <v>13:02</v>
          </cell>
          <cell r="F220">
            <v>30</v>
          </cell>
          <cell r="G220">
            <v>8.6999999999999993</v>
          </cell>
          <cell r="H220">
            <v>1093.3</v>
          </cell>
          <cell r="I220">
            <v>88.9</v>
          </cell>
          <cell r="J220">
            <v>12.3</v>
          </cell>
        </row>
        <row r="221">
          <cell r="A221" t="str">
            <v>LA HORA DE CHUCK NORRIS</v>
          </cell>
          <cell r="B221" t="str">
            <v>GUAYAQUIL</v>
          </cell>
          <cell r="C221" t="str">
            <v>TS</v>
          </cell>
          <cell r="D221" t="str">
            <v>14/05/2004</v>
          </cell>
          <cell r="E221" t="str">
            <v>13:49</v>
          </cell>
          <cell r="F221">
            <v>30</v>
          </cell>
          <cell r="G221">
            <v>5.6</v>
          </cell>
          <cell r="H221">
            <v>1098.9000000000001</v>
          </cell>
          <cell r="I221">
            <v>88.9</v>
          </cell>
          <cell r="J221">
            <v>12.4</v>
          </cell>
        </row>
        <row r="222">
          <cell r="A222" t="str">
            <v>TNV. ALEGRIJES Y REBUJOS</v>
          </cell>
          <cell r="B222" t="str">
            <v>GUAYAQUIL</v>
          </cell>
          <cell r="C222" t="str">
            <v>GA</v>
          </cell>
          <cell r="D222" t="str">
            <v>14/05/2004</v>
          </cell>
          <cell r="E222" t="str">
            <v>15:55</v>
          </cell>
          <cell r="F222">
            <v>30</v>
          </cell>
          <cell r="G222">
            <v>0.9</v>
          </cell>
          <cell r="H222">
            <v>1099.8</v>
          </cell>
          <cell r="I222">
            <v>88.9</v>
          </cell>
          <cell r="J222">
            <v>12.4</v>
          </cell>
        </row>
        <row r="223">
          <cell r="A223" t="str">
            <v>*HE SIMPSONS II</v>
          </cell>
          <cell r="B223" t="str">
            <v>GUAYAQUIL</v>
          </cell>
          <cell r="C223" t="str">
            <v>EC</v>
          </cell>
          <cell r="D223" t="str">
            <v>14/05/2004</v>
          </cell>
          <cell r="E223" t="str">
            <v>16:57</v>
          </cell>
          <cell r="F223">
            <v>30</v>
          </cell>
          <cell r="G223">
            <v>4.5999999999999996</v>
          </cell>
          <cell r="H223">
            <v>1104.4000000000001</v>
          </cell>
          <cell r="I223">
            <v>88.9</v>
          </cell>
          <cell r="J223">
            <v>12.4</v>
          </cell>
        </row>
        <row r="224">
          <cell r="A224" t="str">
            <v>CINE DE LA TARDE</v>
          </cell>
          <cell r="B224" t="str">
            <v>GUAYAQUIL</v>
          </cell>
          <cell r="C224" t="str">
            <v>TS</v>
          </cell>
          <cell r="D224" t="str">
            <v>14/05/2004</v>
          </cell>
          <cell r="E224" t="str">
            <v>18:27</v>
          </cell>
          <cell r="F224">
            <v>30</v>
          </cell>
          <cell r="G224">
            <v>1.2</v>
          </cell>
          <cell r="H224">
            <v>1105.5999999999999</v>
          </cell>
          <cell r="I224">
            <v>88.9</v>
          </cell>
          <cell r="J224">
            <v>12.4</v>
          </cell>
        </row>
        <row r="225">
          <cell r="A225" t="str">
            <v>CINE MILLONARIO</v>
          </cell>
          <cell r="B225" t="str">
            <v>GUAYAQUIL</v>
          </cell>
          <cell r="C225" t="str">
            <v>EC</v>
          </cell>
          <cell r="D225" t="str">
            <v>14/05/2004</v>
          </cell>
          <cell r="E225" t="str">
            <v>18:35</v>
          </cell>
          <cell r="F225">
            <v>30</v>
          </cell>
          <cell r="G225">
            <v>1.7</v>
          </cell>
          <cell r="H225">
            <v>1107.3</v>
          </cell>
          <cell r="I225">
            <v>88.9</v>
          </cell>
          <cell r="J225">
            <v>12.5</v>
          </cell>
        </row>
        <row r="226">
          <cell r="A226" t="str">
            <v>*ANIEL EL TRAVIESO (S-D)</v>
          </cell>
          <cell r="B226" t="str">
            <v>GUAYAQUIL</v>
          </cell>
          <cell r="C226" t="str">
            <v>EC</v>
          </cell>
          <cell r="D226" t="str">
            <v>15/05/2004</v>
          </cell>
          <cell r="E226" t="str">
            <v>07:20</v>
          </cell>
          <cell r="F226">
            <v>30</v>
          </cell>
          <cell r="G226">
            <v>0.4</v>
          </cell>
          <cell r="H226">
            <v>1107.7</v>
          </cell>
          <cell r="I226">
            <v>88.9</v>
          </cell>
          <cell r="J226">
            <v>12.5</v>
          </cell>
        </row>
        <row r="227">
          <cell r="A227" t="str">
            <v>*IGIMON TAMERS (S-D)</v>
          </cell>
          <cell r="B227" t="str">
            <v>GUAYAQUIL</v>
          </cell>
          <cell r="C227" t="str">
            <v>EC</v>
          </cell>
          <cell r="D227" t="str">
            <v>15/05/2004</v>
          </cell>
          <cell r="E227" t="str">
            <v>08:34</v>
          </cell>
          <cell r="F227">
            <v>30</v>
          </cell>
          <cell r="G227">
            <v>4.2</v>
          </cell>
          <cell r="H227">
            <v>1111.9000000000001</v>
          </cell>
          <cell r="I227">
            <v>88.9</v>
          </cell>
          <cell r="J227">
            <v>12.5</v>
          </cell>
        </row>
        <row r="228">
          <cell r="A228" t="str">
            <v>DORAEMON (S-D)</v>
          </cell>
          <cell r="B228" t="str">
            <v>GUAYAQUIL</v>
          </cell>
          <cell r="C228" t="str">
            <v>EC</v>
          </cell>
          <cell r="D228" t="str">
            <v>15/05/2004</v>
          </cell>
          <cell r="E228" t="str">
            <v>08:54</v>
          </cell>
          <cell r="F228">
            <v>30</v>
          </cell>
          <cell r="G228">
            <v>8.3000000000000007</v>
          </cell>
          <cell r="H228">
            <v>1120.2</v>
          </cell>
          <cell r="I228">
            <v>88.9</v>
          </cell>
          <cell r="J228">
            <v>12.6</v>
          </cell>
        </row>
        <row r="229">
          <cell r="A229" t="str">
            <v>POKEMON (S-D)</v>
          </cell>
          <cell r="B229" t="str">
            <v>GUAYAQUIL</v>
          </cell>
          <cell r="C229" t="str">
            <v>EC</v>
          </cell>
          <cell r="D229" t="str">
            <v>15/05/2004</v>
          </cell>
          <cell r="E229" t="str">
            <v>09:18</v>
          </cell>
          <cell r="F229">
            <v>30</v>
          </cell>
          <cell r="G229">
            <v>6.5</v>
          </cell>
          <cell r="H229">
            <v>1126.7</v>
          </cell>
          <cell r="I229">
            <v>88.9</v>
          </cell>
          <cell r="J229">
            <v>12.7</v>
          </cell>
        </row>
        <row r="230">
          <cell r="A230" t="str">
            <v>*VENTURAS EN PAÐALES (S-D)</v>
          </cell>
          <cell r="B230" t="str">
            <v>GUAYAQUIL</v>
          </cell>
          <cell r="C230" t="str">
            <v>EC</v>
          </cell>
          <cell r="D230" t="str">
            <v>15/05/2004</v>
          </cell>
          <cell r="E230" t="str">
            <v>09:37</v>
          </cell>
          <cell r="F230">
            <v>30</v>
          </cell>
          <cell r="G230">
            <v>7</v>
          </cell>
          <cell r="H230">
            <v>1133.7</v>
          </cell>
          <cell r="I230">
            <v>88.9</v>
          </cell>
          <cell r="J230">
            <v>12.8</v>
          </cell>
        </row>
        <row r="231">
          <cell r="A231" t="str">
            <v>YUGI-OH (S-D)</v>
          </cell>
          <cell r="B231" t="str">
            <v>GUAYAQUIL</v>
          </cell>
          <cell r="C231" t="str">
            <v>EC</v>
          </cell>
          <cell r="D231" t="str">
            <v>15/05/2004</v>
          </cell>
          <cell r="E231" t="str">
            <v>10:25</v>
          </cell>
          <cell r="F231">
            <v>30</v>
          </cell>
          <cell r="G231">
            <v>5.4</v>
          </cell>
          <cell r="H231">
            <v>1139.0999999999999</v>
          </cell>
          <cell r="I231">
            <v>88.9</v>
          </cell>
          <cell r="J231">
            <v>12.8</v>
          </cell>
        </row>
        <row r="232">
          <cell r="A232" t="str">
            <v>EL HOMBRE ARAÐA (S-D)</v>
          </cell>
          <cell r="B232" t="str">
            <v>GUAYAQUIL</v>
          </cell>
          <cell r="C232" t="str">
            <v>EC</v>
          </cell>
          <cell r="D232" t="str">
            <v>15/05/2004</v>
          </cell>
          <cell r="E232" t="str">
            <v>10:54</v>
          </cell>
          <cell r="F232">
            <v>30</v>
          </cell>
          <cell r="G232">
            <v>7</v>
          </cell>
          <cell r="H232">
            <v>1146.0999999999999</v>
          </cell>
          <cell r="I232">
            <v>89.7</v>
          </cell>
          <cell r="J232">
            <v>12.8</v>
          </cell>
        </row>
        <row r="233">
          <cell r="A233" t="str">
            <v>EL PAJARO LOCO (S-D)</v>
          </cell>
          <cell r="B233" t="str">
            <v>GUAYAQUIL</v>
          </cell>
          <cell r="C233" t="str">
            <v>EC</v>
          </cell>
          <cell r="D233" t="str">
            <v>15/05/2004</v>
          </cell>
          <cell r="E233" t="str">
            <v>11:25</v>
          </cell>
          <cell r="F233">
            <v>30</v>
          </cell>
          <cell r="G233">
            <v>7.1</v>
          </cell>
          <cell r="H233">
            <v>1153.2</v>
          </cell>
          <cell r="I233">
            <v>89.7</v>
          </cell>
          <cell r="J233">
            <v>12.9</v>
          </cell>
        </row>
        <row r="234">
          <cell r="A234" t="str">
            <v>PATO DARWIN (S-D)</v>
          </cell>
          <cell r="B234" t="str">
            <v>GUAYAQUIL</v>
          </cell>
          <cell r="C234" t="str">
            <v>TS</v>
          </cell>
          <cell r="D234" t="str">
            <v>15/05/2004</v>
          </cell>
          <cell r="E234" t="str">
            <v>11:59</v>
          </cell>
          <cell r="F234">
            <v>30</v>
          </cell>
          <cell r="G234">
            <v>6</v>
          </cell>
          <cell r="H234">
            <v>1159.2</v>
          </cell>
          <cell r="I234">
            <v>89.7</v>
          </cell>
          <cell r="J234">
            <v>12.9</v>
          </cell>
        </row>
        <row r="235">
          <cell r="A235" t="str">
            <v>*PRIETA Y GANA (S-D)</v>
          </cell>
          <cell r="B235" t="str">
            <v>GUAYAQUIL</v>
          </cell>
          <cell r="C235" t="str">
            <v>EC</v>
          </cell>
          <cell r="D235" t="str">
            <v>15/05/2004</v>
          </cell>
          <cell r="E235" t="str">
            <v>16:07</v>
          </cell>
          <cell r="F235">
            <v>30</v>
          </cell>
          <cell r="G235">
            <v>2.9</v>
          </cell>
          <cell r="H235">
            <v>1162.0999999999999</v>
          </cell>
          <cell r="I235">
            <v>89.7</v>
          </cell>
          <cell r="J235">
            <v>13</v>
          </cell>
        </row>
        <row r="236">
          <cell r="A236" t="str">
            <v>*ANIEL EL TRAVIESO (S-D)</v>
          </cell>
          <cell r="B236" t="str">
            <v>GUAYAQUIL</v>
          </cell>
          <cell r="C236" t="str">
            <v>EC</v>
          </cell>
          <cell r="D236" t="str">
            <v>16/05/2004</v>
          </cell>
          <cell r="E236" t="str">
            <v>07:24</v>
          </cell>
          <cell r="F236">
            <v>30</v>
          </cell>
          <cell r="G236">
            <v>0.2</v>
          </cell>
          <cell r="H236">
            <v>1162.3</v>
          </cell>
          <cell r="I236">
            <v>89.7</v>
          </cell>
          <cell r="J236">
            <v>13</v>
          </cell>
        </row>
        <row r="237">
          <cell r="A237" t="str">
            <v>DORAEMON (S-D)</v>
          </cell>
          <cell r="B237" t="str">
            <v>GUAYAQUIL</v>
          </cell>
          <cell r="C237" t="str">
            <v>EC</v>
          </cell>
          <cell r="D237" t="str">
            <v>16/05/2004</v>
          </cell>
          <cell r="E237" t="str">
            <v>08:32</v>
          </cell>
          <cell r="F237">
            <v>30</v>
          </cell>
          <cell r="G237">
            <v>6.5</v>
          </cell>
          <cell r="H237">
            <v>1168.8</v>
          </cell>
          <cell r="I237">
            <v>89.7</v>
          </cell>
          <cell r="J237">
            <v>13</v>
          </cell>
        </row>
        <row r="238">
          <cell r="A238" t="str">
            <v>*IGIMON TAMERS (S-D)</v>
          </cell>
          <cell r="B238" t="str">
            <v>GUAYAQUIL</v>
          </cell>
          <cell r="C238" t="str">
            <v>EC</v>
          </cell>
          <cell r="D238" t="str">
            <v>16/05/2004</v>
          </cell>
          <cell r="E238" t="str">
            <v>08:38</v>
          </cell>
          <cell r="F238">
            <v>30</v>
          </cell>
          <cell r="G238">
            <v>8.1</v>
          </cell>
          <cell r="H238">
            <v>1176.9000000000001</v>
          </cell>
          <cell r="I238">
            <v>89.7</v>
          </cell>
          <cell r="J238">
            <v>13.1</v>
          </cell>
        </row>
        <row r="239">
          <cell r="A239" t="str">
            <v>POKEMON (S-D)</v>
          </cell>
          <cell r="B239" t="str">
            <v>GUAYAQUIL</v>
          </cell>
          <cell r="C239" t="str">
            <v>EC</v>
          </cell>
          <cell r="D239" t="str">
            <v>16/05/2004</v>
          </cell>
          <cell r="E239" t="str">
            <v>09:06</v>
          </cell>
          <cell r="F239">
            <v>30</v>
          </cell>
          <cell r="G239">
            <v>10.6</v>
          </cell>
          <cell r="H239">
            <v>1187.5</v>
          </cell>
          <cell r="I239">
            <v>90.1</v>
          </cell>
          <cell r="J239">
            <v>13.2</v>
          </cell>
        </row>
        <row r="240">
          <cell r="A240" t="str">
            <v>*VENTURAS EN PAÐALES (S-D)</v>
          </cell>
          <cell r="B240" t="str">
            <v>GUAYAQUIL</v>
          </cell>
          <cell r="C240" t="str">
            <v>EC</v>
          </cell>
          <cell r="D240" t="str">
            <v>16/05/2004</v>
          </cell>
          <cell r="E240" t="str">
            <v>09:40</v>
          </cell>
          <cell r="F240">
            <v>30</v>
          </cell>
          <cell r="G240">
            <v>11.7</v>
          </cell>
          <cell r="H240">
            <v>1199.2</v>
          </cell>
          <cell r="I240">
            <v>90.1</v>
          </cell>
          <cell r="J240">
            <v>13.3</v>
          </cell>
        </row>
        <row r="241">
          <cell r="A241" t="str">
            <v>YUGI-OH (S-D)</v>
          </cell>
          <cell r="B241" t="str">
            <v>GUAYAQUIL</v>
          </cell>
          <cell r="C241" t="str">
            <v>EC</v>
          </cell>
          <cell r="D241" t="str">
            <v>16/05/2004</v>
          </cell>
          <cell r="E241" t="str">
            <v>09:43</v>
          </cell>
          <cell r="F241">
            <v>30</v>
          </cell>
          <cell r="G241">
            <v>11.9</v>
          </cell>
          <cell r="H241">
            <v>1211.0999999999999</v>
          </cell>
          <cell r="I241">
            <v>90.1</v>
          </cell>
          <cell r="J241">
            <v>13.5</v>
          </cell>
        </row>
        <row r="242">
          <cell r="A242" t="str">
            <v>PATO DARWIN (S-D)</v>
          </cell>
          <cell r="B242" t="str">
            <v>GUAYAQUIL</v>
          </cell>
          <cell r="C242" t="str">
            <v>TS</v>
          </cell>
          <cell r="D242" t="str">
            <v>16/05/2004</v>
          </cell>
          <cell r="E242" t="str">
            <v>11:46</v>
          </cell>
          <cell r="F242">
            <v>30</v>
          </cell>
          <cell r="G242">
            <v>4.8</v>
          </cell>
          <cell r="H242">
            <v>1215.9000000000001</v>
          </cell>
          <cell r="I242">
            <v>90.1</v>
          </cell>
          <cell r="J242">
            <v>13.5</v>
          </cell>
        </row>
        <row r="243">
          <cell r="A243" t="str">
            <v>UNIDAD ESPECIAL  2</v>
          </cell>
          <cell r="B243" t="str">
            <v>GUAYAQUIL</v>
          </cell>
          <cell r="C243" t="str">
            <v>TS</v>
          </cell>
          <cell r="D243" t="str">
            <v>16/05/2004</v>
          </cell>
          <cell r="E243" t="str">
            <v>12:22</v>
          </cell>
          <cell r="F243">
            <v>30</v>
          </cell>
          <cell r="G243">
            <v>3.4</v>
          </cell>
          <cell r="H243">
            <v>1219.3</v>
          </cell>
          <cell r="I243">
            <v>90.1</v>
          </cell>
          <cell r="J243">
            <v>13.5</v>
          </cell>
        </row>
        <row r="244">
          <cell r="A244" t="str">
            <v>*INE DEL DOMINGO I</v>
          </cell>
          <cell r="B244" t="str">
            <v>GUAYAQUIL</v>
          </cell>
          <cell r="C244" t="str">
            <v>GA</v>
          </cell>
          <cell r="D244" t="str">
            <v>16/05/2004</v>
          </cell>
          <cell r="E244" t="str">
            <v>16:59</v>
          </cell>
          <cell r="F244">
            <v>30</v>
          </cell>
          <cell r="G244">
            <v>0.9</v>
          </cell>
          <cell r="H244">
            <v>1220.2</v>
          </cell>
          <cell r="I244">
            <v>90.1</v>
          </cell>
          <cell r="J244">
            <v>13.6</v>
          </cell>
        </row>
        <row r="245">
          <cell r="A245" t="str">
            <v>*INE DEL DOMINGO I</v>
          </cell>
          <cell r="B245" t="str">
            <v>GUAYAQUIL</v>
          </cell>
          <cell r="C245" t="str">
            <v>GA</v>
          </cell>
          <cell r="D245" t="str">
            <v>16/05/2004</v>
          </cell>
          <cell r="E245" t="str">
            <v>17:30</v>
          </cell>
          <cell r="F245">
            <v>30</v>
          </cell>
          <cell r="G245">
            <v>2.4</v>
          </cell>
          <cell r="H245">
            <v>1222.5999999999999</v>
          </cell>
          <cell r="I245">
            <v>90.8</v>
          </cell>
          <cell r="J245">
            <v>13.5</v>
          </cell>
        </row>
        <row r="246">
          <cell r="A246" t="str">
            <v>LOS PICAPIEDRA</v>
          </cell>
          <cell r="B246" t="str">
            <v>GUAYAQUIL</v>
          </cell>
          <cell r="C246" t="str">
            <v>TS</v>
          </cell>
          <cell r="D246" t="str">
            <v>17/05/2004</v>
          </cell>
          <cell r="E246" t="str">
            <v>13:31</v>
          </cell>
          <cell r="F246">
            <v>30</v>
          </cell>
          <cell r="G246">
            <v>10</v>
          </cell>
          <cell r="H246">
            <v>1232.5999999999999</v>
          </cell>
          <cell r="I246">
            <v>90.8</v>
          </cell>
          <cell r="J246">
            <v>13.6</v>
          </cell>
        </row>
        <row r="247">
          <cell r="A247" t="str">
            <v>LA HORA DE CHUCK NORRIS</v>
          </cell>
          <cell r="B247" t="str">
            <v>GUAYAQUIL</v>
          </cell>
          <cell r="C247" t="str">
            <v>TS</v>
          </cell>
          <cell r="D247" t="str">
            <v>17/05/2004</v>
          </cell>
          <cell r="E247" t="str">
            <v>14:11</v>
          </cell>
          <cell r="F247">
            <v>30</v>
          </cell>
          <cell r="G247">
            <v>4.9000000000000004</v>
          </cell>
          <cell r="H247">
            <v>1237.5</v>
          </cell>
          <cell r="I247">
            <v>90.8</v>
          </cell>
          <cell r="J247">
            <v>13.6</v>
          </cell>
        </row>
        <row r="248">
          <cell r="A248" t="str">
            <v>TNV. ALEGRIJES Y REBUJOS</v>
          </cell>
          <cell r="B248" t="str">
            <v>GUAYAQUIL</v>
          </cell>
          <cell r="C248" t="str">
            <v>GA</v>
          </cell>
          <cell r="D248" t="str">
            <v>17/05/2004</v>
          </cell>
          <cell r="E248" t="str">
            <v>16:02</v>
          </cell>
          <cell r="F248">
            <v>30</v>
          </cell>
          <cell r="G248">
            <v>3.3</v>
          </cell>
          <cell r="H248">
            <v>1240.8</v>
          </cell>
          <cell r="I248">
            <v>90.8</v>
          </cell>
          <cell r="J248">
            <v>13.7</v>
          </cell>
        </row>
        <row r="249">
          <cell r="A249" t="str">
            <v>*HE SIMPSONS II</v>
          </cell>
          <cell r="B249" t="str">
            <v>GUAYAQUIL</v>
          </cell>
          <cell r="C249" t="str">
            <v>EC</v>
          </cell>
          <cell r="D249" t="str">
            <v>17/05/2004</v>
          </cell>
          <cell r="E249" t="str">
            <v>17:07</v>
          </cell>
          <cell r="F249">
            <v>30</v>
          </cell>
          <cell r="G249">
            <v>6.2</v>
          </cell>
          <cell r="H249">
            <v>1247</v>
          </cell>
          <cell r="I249">
            <v>90.8</v>
          </cell>
          <cell r="J249">
            <v>13.7</v>
          </cell>
        </row>
        <row r="250">
          <cell r="A250" t="str">
            <v>CINE MILLONARIO</v>
          </cell>
          <cell r="B250" t="str">
            <v>GUAYAQUIL</v>
          </cell>
          <cell r="C250" t="str">
            <v>EC</v>
          </cell>
          <cell r="D250" t="str">
            <v>17/05/2004</v>
          </cell>
          <cell r="E250" t="str">
            <v>17:32</v>
          </cell>
          <cell r="F250">
            <v>30</v>
          </cell>
          <cell r="G250">
            <v>8</v>
          </cell>
          <cell r="H250">
            <v>1255</v>
          </cell>
          <cell r="I250">
            <v>90.8</v>
          </cell>
          <cell r="J250">
            <v>13.8</v>
          </cell>
        </row>
        <row r="251">
          <cell r="A251" t="str">
            <v>CINE DE LA TARDE</v>
          </cell>
          <cell r="B251" t="str">
            <v>GUAYAQUIL</v>
          </cell>
          <cell r="C251" t="str">
            <v>TS</v>
          </cell>
          <cell r="D251" t="str">
            <v>17/05/2004</v>
          </cell>
          <cell r="E251" t="str">
            <v>18:38</v>
          </cell>
          <cell r="F251">
            <v>30</v>
          </cell>
          <cell r="G251">
            <v>3.1</v>
          </cell>
          <cell r="H251">
            <v>1258.0999999999999</v>
          </cell>
          <cell r="I251">
            <v>90.8</v>
          </cell>
          <cell r="J251">
            <v>13.9</v>
          </cell>
        </row>
        <row r="252">
          <cell r="A252" t="str">
            <v>TNV. CORAZON SALVAJE</v>
          </cell>
          <cell r="B252" t="str">
            <v>GUAYAQUIL</v>
          </cell>
          <cell r="C252" t="str">
            <v>GA</v>
          </cell>
          <cell r="D252" t="str">
            <v>17/05/2004</v>
          </cell>
          <cell r="E252" t="str">
            <v>19:09</v>
          </cell>
          <cell r="F252">
            <v>30</v>
          </cell>
          <cell r="G252">
            <v>5.3</v>
          </cell>
          <cell r="H252">
            <v>1263.4000000000001</v>
          </cell>
          <cell r="I252">
            <v>90.8</v>
          </cell>
          <cell r="J252">
            <v>13.9</v>
          </cell>
        </row>
        <row r="253">
          <cell r="A253" t="str">
            <v>LOS PICAPIEDRA</v>
          </cell>
          <cell r="B253" t="str">
            <v>GUAYAQUIL</v>
          </cell>
          <cell r="C253" t="str">
            <v>TS</v>
          </cell>
          <cell r="D253" t="str">
            <v>18/05/2004</v>
          </cell>
          <cell r="E253" t="str">
            <v>13:16</v>
          </cell>
          <cell r="F253">
            <v>30</v>
          </cell>
          <cell r="G253">
            <v>7.3</v>
          </cell>
          <cell r="H253">
            <v>1270.7</v>
          </cell>
          <cell r="I253">
            <v>90.8</v>
          </cell>
          <cell r="J253">
            <v>14</v>
          </cell>
        </row>
        <row r="254">
          <cell r="A254" t="str">
            <v>LA HORA DE CHUCK NORRIS</v>
          </cell>
          <cell r="B254" t="str">
            <v>GUAYAQUIL</v>
          </cell>
          <cell r="C254" t="str">
            <v>TS</v>
          </cell>
          <cell r="D254" t="str">
            <v>18/05/2004</v>
          </cell>
          <cell r="E254" t="str">
            <v>13:50</v>
          </cell>
          <cell r="F254">
            <v>30</v>
          </cell>
          <cell r="G254">
            <v>5.7</v>
          </cell>
          <cell r="H254">
            <v>1276.4000000000001</v>
          </cell>
          <cell r="I254">
            <v>90.8</v>
          </cell>
          <cell r="J254">
            <v>14.1</v>
          </cell>
        </row>
        <row r="255">
          <cell r="A255" t="str">
            <v>TNV. ALEGRIJES Y REBUJOS</v>
          </cell>
          <cell r="B255" t="str">
            <v>GUAYAQUIL</v>
          </cell>
          <cell r="C255" t="str">
            <v>GA</v>
          </cell>
          <cell r="D255" t="str">
            <v>18/05/2004</v>
          </cell>
          <cell r="E255" t="str">
            <v>15:43</v>
          </cell>
          <cell r="F255">
            <v>30</v>
          </cell>
          <cell r="G255">
            <v>4</v>
          </cell>
          <cell r="H255">
            <v>1280.4000000000001</v>
          </cell>
          <cell r="I255">
            <v>90.8</v>
          </cell>
          <cell r="J255">
            <v>14.1</v>
          </cell>
        </row>
        <row r="256">
          <cell r="A256" t="str">
            <v>*HE SIMPSONS II</v>
          </cell>
          <cell r="B256" t="str">
            <v>GUAYAQUIL</v>
          </cell>
          <cell r="C256" t="str">
            <v>EC</v>
          </cell>
          <cell r="D256" t="str">
            <v>18/05/2004</v>
          </cell>
          <cell r="E256" t="str">
            <v>17:10</v>
          </cell>
          <cell r="F256">
            <v>30</v>
          </cell>
          <cell r="G256">
            <v>10.199999999999999</v>
          </cell>
          <cell r="H256">
            <v>1290.5999999999999</v>
          </cell>
          <cell r="I256">
            <v>90.8</v>
          </cell>
          <cell r="J256">
            <v>14.2</v>
          </cell>
        </row>
        <row r="257">
          <cell r="A257" t="str">
            <v>CINE MILLONARIO</v>
          </cell>
          <cell r="B257" t="str">
            <v>GUAYAQUIL</v>
          </cell>
          <cell r="C257" t="str">
            <v>EC</v>
          </cell>
          <cell r="D257" t="str">
            <v>18/05/2004</v>
          </cell>
          <cell r="E257" t="str">
            <v>18:50</v>
          </cell>
          <cell r="F257">
            <v>30</v>
          </cell>
          <cell r="G257">
            <v>7</v>
          </cell>
          <cell r="H257">
            <v>1297.5999999999999</v>
          </cell>
          <cell r="I257">
            <v>90.8</v>
          </cell>
          <cell r="J257">
            <v>14.3</v>
          </cell>
        </row>
        <row r="258">
          <cell r="A258" t="str">
            <v>LOS PICAPIEDRA</v>
          </cell>
          <cell r="B258" t="str">
            <v>GUAYAQUIL</v>
          </cell>
          <cell r="C258" t="str">
            <v>TS</v>
          </cell>
          <cell r="D258" t="str">
            <v>19/05/2004</v>
          </cell>
          <cell r="E258" t="str">
            <v>13:05</v>
          </cell>
          <cell r="F258">
            <v>30</v>
          </cell>
          <cell r="G258">
            <v>7.8</v>
          </cell>
          <cell r="H258">
            <v>1305.4000000000001</v>
          </cell>
          <cell r="I258">
            <v>91.4</v>
          </cell>
          <cell r="J258">
            <v>14.3</v>
          </cell>
        </row>
        <row r="259">
          <cell r="A259" t="str">
            <v>LA HORA DE CHUCK NORRIS</v>
          </cell>
          <cell r="B259" t="str">
            <v>GUAYAQUIL</v>
          </cell>
          <cell r="C259" t="str">
            <v>TS</v>
          </cell>
          <cell r="D259" t="str">
            <v>19/05/2004</v>
          </cell>
          <cell r="E259" t="str">
            <v>13:39</v>
          </cell>
          <cell r="F259">
            <v>30</v>
          </cell>
          <cell r="G259">
            <v>6.1</v>
          </cell>
          <cell r="H259">
            <v>1311.5</v>
          </cell>
          <cell r="I259">
            <v>91.4</v>
          </cell>
          <cell r="J259">
            <v>14.4</v>
          </cell>
        </row>
        <row r="260">
          <cell r="A260" t="str">
            <v>TNV. ALEGRIJES Y REBUJOS</v>
          </cell>
          <cell r="B260" t="str">
            <v>GUAYAQUIL</v>
          </cell>
          <cell r="C260" t="str">
            <v>GA</v>
          </cell>
          <cell r="D260" t="str">
            <v>19/05/2004</v>
          </cell>
          <cell r="E260" t="str">
            <v>15:42</v>
          </cell>
          <cell r="F260">
            <v>30</v>
          </cell>
          <cell r="G260">
            <v>2.2000000000000002</v>
          </cell>
          <cell r="H260">
            <v>1313.7</v>
          </cell>
          <cell r="I260">
            <v>91.4</v>
          </cell>
          <cell r="J260">
            <v>14.4</v>
          </cell>
        </row>
        <row r="261">
          <cell r="A261" t="str">
            <v>*HE SIMPSONS II</v>
          </cell>
          <cell r="B261" t="str">
            <v>GUAYAQUIL</v>
          </cell>
          <cell r="C261" t="str">
            <v>EC</v>
          </cell>
          <cell r="D261" t="str">
            <v>19/05/2004</v>
          </cell>
          <cell r="E261" t="str">
            <v>17:13</v>
          </cell>
          <cell r="F261">
            <v>30</v>
          </cell>
          <cell r="G261">
            <v>5</v>
          </cell>
          <cell r="H261">
            <v>1318.7</v>
          </cell>
          <cell r="I261">
            <v>91.4</v>
          </cell>
          <cell r="J261">
            <v>14.4</v>
          </cell>
        </row>
        <row r="262">
          <cell r="A262" t="str">
            <v>CINE DE LA TARDE</v>
          </cell>
          <cell r="B262" t="str">
            <v>GUAYAQUIL</v>
          </cell>
          <cell r="C262" t="str">
            <v>TS</v>
          </cell>
          <cell r="D262" t="str">
            <v>19/05/2004</v>
          </cell>
          <cell r="E262" t="str">
            <v>18:25</v>
          </cell>
          <cell r="F262">
            <v>30</v>
          </cell>
          <cell r="G262">
            <v>3.8</v>
          </cell>
          <cell r="H262">
            <v>1322.5</v>
          </cell>
          <cell r="I262">
            <v>92</v>
          </cell>
          <cell r="J262">
            <v>14.4</v>
          </cell>
        </row>
        <row r="263">
          <cell r="A263" t="str">
            <v>CINE MILLONARIO</v>
          </cell>
          <cell r="B263" t="str">
            <v>GUAYAQUIL</v>
          </cell>
          <cell r="C263" t="str">
            <v>EC</v>
          </cell>
          <cell r="D263" t="str">
            <v>19/05/2004</v>
          </cell>
          <cell r="E263" t="str">
            <v>18:33</v>
          </cell>
          <cell r="F263">
            <v>30</v>
          </cell>
          <cell r="G263">
            <v>9.8000000000000007</v>
          </cell>
          <cell r="H263">
            <v>1332.3</v>
          </cell>
          <cell r="I263">
            <v>92</v>
          </cell>
          <cell r="J263">
            <v>14.5</v>
          </cell>
        </row>
        <row r="264">
          <cell r="A264" t="str">
            <v>TNV. CORAZON SALVAJE</v>
          </cell>
          <cell r="B264" t="str">
            <v>GUAYAQUIL</v>
          </cell>
          <cell r="C264" t="str">
            <v>GA</v>
          </cell>
          <cell r="D264" t="str">
            <v>19/05/2004</v>
          </cell>
          <cell r="E264" t="str">
            <v>19:23</v>
          </cell>
          <cell r="F264">
            <v>30</v>
          </cell>
          <cell r="G264">
            <v>7.4</v>
          </cell>
          <cell r="H264">
            <v>1339.7</v>
          </cell>
          <cell r="I264">
            <v>92</v>
          </cell>
          <cell r="J264">
            <v>14.6</v>
          </cell>
        </row>
        <row r="265">
          <cell r="A265" t="str">
            <v>LOS PICAPIEDRA</v>
          </cell>
          <cell r="B265" t="str">
            <v>GUAYAQUIL</v>
          </cell>
          <cell r="C265" t="str">
            <v>TS</v>
          </cell>
          <cell r="D265" t="str">
            <v>20/05/2004</v>
          </cell>
          <cell r="E265" t="str">
            <v>13:23</v>
          </cell>
          <cell r="F265">
            <v>30</v>
          </cell>
          <cell r="G265">
            <v>10</v>
          </cell>
          <cell r="H265">
            <v>1349.7</v>
          </cell>
          <cell r="I265">
            <v>92</v>
          </cell>
          <cell r="J265">
            <v>14.7</v>
          </cell>
        </row>
        <row r="266">
          <cell r="A266" t="str">
            <v>LA HORA DE CHUCK NORRIS</v>
          </cell>
          <cell r="B266" t="str">
            <v>GUAYAQUIL</v>
          </cell>
          <cell r="C266" t="str">
            <v>TS</v>
          </cell>
          <cell r="D266" t="str">
            <v>20/05/2004</v>
          </cell>
          <cell r="E266" t="str">
            <v>14:29</v>
          </cell>
          <cell r="F266">
            <v>30</v>
          </cell>
          <cell r="G266">
            <v>11.3</v>
          </cell>
          <cell r="H266">
            <v>1361</v>
          </cell>
          <cell r="I266">
            <v>92</v>
          </cell>
          <cell r="J266">
            <v>14.8</v>
          </cell>
        </row>
        <row r="267">
          <cell r="A267" t="str">
            <v>TNV. ALEGRIJES Y REBUJOS</v>
          </cell>
          <cell r="B267" t="str">
            <v>GUAYAQUIL</v>
          </cell>
          <cell r="C267" t="str">
            <v>GA</v>
          </cell>
          <cell r="D267" t="str">
            <v>20/05/2004</v>
          </cell>
          <cell r="E267" t="str">
            <v>15:51</v>
          </cell>
          <cell r="F267">
            <v>30</v>
          </cell>
          <cell r="G267">
            <v>1.9</v>
          </cell>
          <cell r="H267">
            <v>1362.9</v>
          </cell>
          <cell r="I267">
            <v>92</v>
          </cell>
          <cell r="J267">
            <v>14.8</v>
          </cell>
        </row>
        <row r="268">
          <cell r="A268" t="str">
            <v>*HE SIMPSONS II</v>
          </cell>
          <cell r="B268" t="str">
            <v>GUAYAQUIL</v>
          </cell>
          <cell r="C268" t="str">
            <v>EC</v>
          </cell>
          <cell r="D268" t="str">
            <v>20/05/2004</v>
          </cell>
          <cell r="E268" t="str">
            <v>17:17</v>
          </cell>
          <cell r="F268">
            <v>30</v>
          </cell>
          <cell r="G268">
            <v>3.8</v>
          </cell>
          <cell r="H268">
            <v>1366.7</v>
          </cell>
          <cell r="I268">
            <v>92</v>
          </cell>
          <cell r="J268">
            <v>14.9</v>
          </cell>
        </row>
        <row r="269">
          <cell r="A269" t="str">
            <v>CINE MILLONARIO</v>
          </cell>
          <cell r="B269" t="str">
            <v>GUAYAQUIL</v>
          </cell>
          <cell r="C269" t="str">
            <v>EC</v>
          </cell>
          <cell r="D269" t="str">
            <v>20/05/2004</v>
          </cell>
          <cell r="E269" t="str">
            <v>18:26</v>
          </cell>
          <cell r="F269">
            <v>30</v>
          </cell>
          <cell r="G269">
            <v>7.1</v>
          </cell>
          <cell r="H269">
            <v>1373.8</v>
          </cell>
          <cell r="I269">
            <v>92</v>
          </cell>
          <cell r="J269">
            <v>14.9</v>
          </cell>
        </row>
        <row r="270">
          <cell r="A270" t="str">
            <v>LOS PICAPIEDRA</v>
          </cell>
          <cell r="B270" t="str">
            <v>GUAYAQUIL</v>
          </cell>
          <cell r="C270" t="str">
            <v>TS</v>
          </cell>
          <cell r="D270" t="str">
            <v>21/05/2004</v>
          </cell>
          <cell r="E270" t="str">
            <v>13:22</v>
          </cell>
          <cell r="F270">
            <v>30</v>
          </cell>
          <cell r="G270">
            <v>1.9</v>
          </cell>
          <cell r="H270">
            <v>1375.7</v>
          </cell>
          <cell r="I270">
            <v>92</v>
          </cell>
          <cell r="J270">
            <v>15</v>
          </cell>
        </row>
        <row r="271">
          <cell r="A271" t="str">
            <v>LA HORA DE CHUCK NORRIS</v>
          </cell>
          <cell r="B271" t="str">
            <v>GUAYAQUIL</v>
          </cell>
          <cell r="C271" t="str">
            <v>TS</v>
          </cell>
          <cell r="D271" t="str">
            <v>21/05/2004</v>
          </cell>
          <cell r="E271" t="str">
            <v>14:17</v>
          </cell>
          <cell r="F271">
            <v>30</v>
          </cell>
          <cell r="G271">
            <v>5.8</v>
          </cell>
          <cell r="H271">
            <v>1381.5</v>
          </cell>
          <cell r="I271">
            <v>92</v>
          </cell>
          <cell r="J271">
            <v>15</v>
          </cell>
        </row>
        <row r="272">
          <cell r="A272" t="str">
            <v>*NV. ALEGRIJES Y REBUJOS</v>
          </cell>
          <cell r="B272" t="str">
            <v>GUAYAQUIL</v>
          </cell>
          <cell r="C272" t="str">
            <v>GA</v>
          </cell>
          <cell r="D272" t="str">
            <v>21/05/2004</v>
          </cell>
          <cell r="E272" t="str">
            <v>15:39</v>
          </cell>
          <cell r="F272">
            <v>30</v>
          </cell>
          <cell r="G272">
            <v>1.2</v>
          </cell>
          <cell r="H272">
            <v>1382.7</v>
          </cell>
          <cell r="I272">
            <v>92</v>
          </cell>
          <cell r="J272">
            <v>15</v>
          </cell>
        </row>
        <row r="273">
          <cell r="A273" t="str">
            <v>CINE DE LA TARDE</v>
          </cell>
          <cell r="B273" t="str">
            <v>GUAYAQUIL</v>
          </cell>
          <cell r="C273" t="str">
            <v>TS</v>
          </cell>
          <cell r="D273" t="str">
            <v>21/05/2004</v>
          </cell>
          <cell r="E273" t="str">
            <v>17:07</v>
          </cell>
          <cell r="F273">
            <v>30</v>
          </cell>
          <cell r="G273">
            <v>1.3</v>
          </cell>
          <cell r="H273">
            <v>1384</v>
          </cell>
          <cell r="I273">
            <v>92</v>
          </cell>
          <cell r="J273">
            <v>15.1</v>
          </cell>
        </row>
        <row r="274">
          <cell r="A274" t="str">
            <v>*HE SIMPSONS II</v>
          </cell>
          <cell r="B274" t="str">
            <v>GUAYAQUIL</v>
          </cell>
          <cell r="C274" t="str">
            <v>EC</v>
          </cell>
          <cell r="D274" t="str">
            <v>21/05/2004</v>
          </cell>
          <cell r="E274" t="str">
            <v>17:20</v>
          </cell>
          <cell r="F274">
            <v>30</v>
          </cell>
          <cell r="G274">
            <v>2.2000000000000002</v>
          </cell>
          <cell r="H274">
            <v>1386.2</v>
          </cell>
          <cell r="I274">
            <v>92</v>
          </cell>
          <cell r="J274">
            <v>15.1</v>
          </cell>
        </row>
        <row r="275">
          <cell r="A275" t="str">
            <v>CINE MILLONARIO</v>
          </cell>
          <cell r="B275" t="str">
            <v>GUAYAQUIL</v>
          </cell>
          <cell r="C275" t="str">
            <v>EC</v>
          </cell>
          <cell r="D275" t="str">
            <v>21/05/2004</v>
          </cell>
          <cell r="E275" t="str">
            <v>18:37</v>
          </cell>
          <cell r="F275">
            <v>30</v>
          </cell>
          <cell r="G275">
            <v>2.6</v>
          </cell>
          <cell r="H275">
            <v>1388.8</v>
          </cell>
          <cell r="I275">
            <v>92</v>
          </cell>
          <cell r="J275">
            <v>15.1</v>
          </cell>
        </row>
        <row r="276">
          <cell r="A276" t="str">
            <v>*ANIEL EL TRAVIESO (S-D)</v>
          </cell>
          <cell r="B276" t="str">
            <v>GUAYAQUIL</v>
          </cell>
          <cell r="C276" t="str">
            <v>EC</v>
          </cell>
          <cell r="D276" t="str">
            <v>22/05/2004</v>
          </cell>
          <cell r="E276" t="str">
            <v>07:43</v>
          </cell>
          <cell r="F276">
            <v>30</v>
          </cell>
          <cell r="G276">
            <v>0.7</v>
          </cell>
          <cell r="H276">
            <v>1389.5</v>
          </cell>
          <cell r="I276">
            <v>92</v>
          </cell>
          <cell r="J276">
            <v>15.1</v>
          </cell>
        </row>
        <row r="277">
          <cell r="A277" t="str">
            <v>*IGIMON TAMERS (S-D)</v>
          </cell>
          <cell r="B277" t="str">
            <v>GUAYAQUIL</v>
          </cell>
          <cell r="C277" t="str">
            <v>EC</v>
          </cell>
          <cell r="D277" t="str">
            <v>22/05/2004</v>
          </cell>
          <cell r="E277" t="str">
            <v>08:17</v>
          </cell>
          <cell r="F277">
            <v>30</v>
          </cell>
          <cell r="G277">
            <v>4.2</v>
          </cell>
          <cell r="H277">
            <v>1393.7</v>
          </cell>
          <cell r="I277">
            <v>92</v>
          </cell>
          <cell r="J277">
            <v>15.2</v>
          </cell>
        </row>
        <row r="278">
          <cell r="A278" t="str">
            <v>DORAEMON (S-D)</v>
          </cell>
          <cell r="B278" t="str">
            <v>GUAYAQUIL</v>
          </cell>
          <cell r="C278" t="str">
            <v>EC</v>
          </cell>
          <cell r="D278" t="str">
            <v>22/05/2004</v>
          </cell>
          <cell r="E278" t="str">
            <v>08:56</v>
          </cell>
          <cell r="F278">
            <v>30</v>
          </cell>
          <cell r="G278">
            <v>11.2</v>
          </cell>
          <cell r="H278">
            <v>1404.9</v>
          </cell>
          <cell r="I278">
            <v>92</v>
          </cell>
          <cell r="J278">
            <v>15.3</v>
          </cell>
        </row>
        <row r="279">
          <cell r="A279" t="str">
            <v>POKEMON (S-D)</v>
          </cell>
          <cell r="B279" t="str">
            <v>GUAYAQUIL</v>
          </cell>
          <cell r="C279" t="str">
            <v>EC</v>
          </cell>
          <cell r="D279" t="str">
            <v>22/05/2004</v>
          </cell>
          <cell r="E279" t="str">
            <v>09:15</v>
          </cell>
          <cell r="F279">
            <v>30</v>
          </cell>
          <cell r="G279">
            <v>8</v>
          </cell>
          <cell r="H279">
            <v>1412.9</v>
          </cell>
          <cell r="I279">
            <v>92</v>
          </cell>
          <cell r="J279">
            <v>15.4</v>
          </cell>
        </row>
        <row r="280">
          <cell r="A280" t="str">
            <v>*VENTURAS EN PAÐALES (S-D)</v>
          </cell>
          <cell r="B280" t="str">
            <v>GUAYAQUIL</v>
          </cell>
          <cell r="C280" t="str">
            <v>EC</v>
          </cell>
          <cell r="D280" t="str">
            <v>22/05/2004</v>
          </cell>
          <cell r="E280" t="str">
            <v>09:20</v>
          </cell>
          <cell r="F280">
            <v>30</v>
          </cell>
          <cell r="G280">
            <v>7.8</v>
          </cell>
          <cell r="H280">
            <v>1420.7</v>
          </cell>
          <cell r="I280">
            <v>92</v>
          </cell>
          <cell r="J280">
            <v>15.5</v>
          </cell>
        </row>
        <row r="281">
          <cell r="A281" t="str">
            <v>YUGI-OH (S-D)</v>
          </cell>
          <cell r="B281" t="str">
            <v>GUAYAQUIL</v>
          </cell>
          <cell r="C281" t="str">
            <v>EC</v>
          </cell>
          <cell r="D281" t="str">
            <v>22/05/2004</v>
          </cell>
          <cell r="E281" t="str">
            <v>10:23</v>
          </cell>
          <cell r="F281">
            <v>30</v>
          </cell>
          <cell r="G281">
            <v>6.8</v>
          </cell>
          <cell r="H281">
            <v>1427.5</v>
          </cell>
          <cell r="I281">
            <v>92</v>
          </cell>
          <cell r="J281">
            <v>15.5</v>
          </cell>
        </row>
        <row r="282">
          <cell r="A282" t="str">
            <v>EL HOMBRE ARAÐA (S-D)</v>
          </cell>
          <cell r="B282" t="str">
            <v>GUAYAQUIL</v>
          </cell>
          <cell r="C282" t="str">
            <v>EC</v>
          </cell>
          <cell r="D282" t="str">
            <v>22/05/2004</v>
          </cell>
          <cell r="E282" t="str">
            <v>10:45</v>
          </cell>
          <cell r="F282">
            <v>30</v>
          </cell>
          <cell r="G282">
            <v>8.5</v>
          </cell>
          <cell r="H282">
            <v>1436</v>
          </cell>
          <cell r="I282">
            <v>92</v>
          </cell>
          <cell r="J282">
            <v>15.6</v>
          </cell>
        </row>
        <row r="283">
          <cell r="A283" t="str">
            <v>EL PAJARO LOCO (S-D)</v>
          </cell>
          <cell r="B283" t="str">
            <v>GUAYAQUIL</v>
          </cell>
          <cell r="C283" t="str">
            <v>EC</v>
          </cell>
          <cell r="D283" t="str">
            <v>22/05/2004</v>
          </cell>
          <cell r="E283" t="str">
            <v>11:30</v>
          </cell>
          <cell r="F283">
            <v>30</v>
          </cell>
          <cell r="G283">
            <v>9</v>
          </cell>
          <cell r="H283">
            <v>1445</v>
          </cell>
          <cell r="I283">
            <v>92</v>
          </cell>
          <cell r="J283">
            <v>15.7</v>
          </cell>
        </row>
        <row r="284">
          <cell r="A284" t="str">
            <v>PATO DARWIN (S-D)</v>
          </cell>
          <cell r="B284" t="str">
            <v>GUAYAQUIL</v>
          </cell>
          <cell r="C284" t="str">
            <v>TS</v>
          </cell>
          <cell r="D284" t="str">
            <v>22/05/2004</v>
          </cell>
          <cell r="E284" t="str">
            <v>11:54</v>
          </cell>
          <cell r="F284">
            <v>30</v>
          </cell>
          <cell r="G284">
            <v>4.0999999999999996</v>
          </cell>
          <cell r="H284">
            <v>1449.1</v>
          </cell>
          <cell r="I284">
            <v>92</v>
          </cell>
          <cell r="J284">
            <v>15.8</v>
          </cell>
        </row>
        <row r="285">
          <cell r="A285" t="str">
            <v>*PRIETA Y GANA (S-D)</v>
          </cell>
          <cell r="B285" t="str">
            <v>GUAYAQUIL</v>
          </cell>
          <cell r="C285" t="str">
            <v>EC</v>
          </cell>
          <cell r="D285" t="str">
            <v>22/05/2004</v>
          </cell>
          <cell r="E285" t="str">
            <v>16:30</v>
          </cell>
          <cell r="F285">
            <v>30</v>
          </cell>
          <cell r="G285">
            <v>2.2999999999999998</v>
          </cell>
          <cell r="H285">
            <v>1451.4</v>
          </cell>
          <cell r="I285">
            <v>92</v>
          </cell>
          <cell r="J285">
            <v>15.8</v>
          </cell>
        </row>
        <row r="286">
          <cell r="A286" t="str">
            <v>*ANIEL EL TRAVIESO (S-D)</v>
          </cell>
          <cell r="B286" t="str">
            <v>GUAYAQUIL</v>
          </cell>
          <cell r="C286" t="str">
            <v>EC</v>
          </cell>
          <cell r="D286" t="str">
            <v>23/05/2004</v>
          </cell>
          <cell r="E286" t="str">
            <v>07:47</v>
          </cell>
          <cell r="F286">
            <v>30</v>
          </cell>
          <cell r="G286">
            <v>2.9</v>
          </cell>
          <cell r="H286">
            <v>1454.3</v>
          </cell>
          <cell r="I286">
            <v>92</v>
          </cell>
          <cell r="J286">
            <v>15.8</v>
          </cell>
        </row>
        <row r="287">
          <cell r="A287" t="str">
            <v>*IGIMON TAMERS (S-D)</v>
          </cell>
          <cell r="B287" t="str">
            <v>GUAYAQUIL</v>
          </cell>
          <cell r="C287" t="str">
            <v>EC</v>
          </cell>
          <cell r="D287" t="str">
            <v>23/05/2004</v>
          </cell>
          <cell r="E287" t="str">
            <v>08:21</v>
          </cell>
          <cell r="F287">
            <v>30</v>
          </cell>
          <cell r="G287">
            <v>3.5</v>
          </cell>
          <cell r="H287">
            <v>1457.8</v>
          </cell>
          <cell r="I287">
            <v>92</v>
          </cell>
          <cell r="J287">
            <v>15.9</v>
          </cell>
        </row>
        <row r="288">
          <cell r="A288" t="str">
            <v>POKEMON (S-D)</v>
          </cell>
          <cell r="B288" t="str">
            <v>GUAYAQUIL</v>
          </cell>
          <cell r="C288" t="str">
            <v>EC</v>
          </cell>
          <cell r="D288" t="str">
            <v>23/05/2004</v>
          </cell>
          <cell r="E288" t="str">
            <v>08:51</v>
          </cell>
          <cell r="F288">
            <v>30</v>
          </cell>
          <cell r="G288">
            <v>8</v>
          </cell>
          <cell r="H288">
            <v>1465.8</v>
          </cell>
          <cell r="I288">
            <v>92</v>
          </cell>
          <cell r="J288">
            <v>15.9</v>
          </cell>
        </row>
        <row r="289">
          <cell r="A289" t="str">
            <v>DORAEMON (S-D)</v>
          </cell>
          <cell r="B289" t="str">
            <v>GUAYAQUIL</v>
          </cell>
          <cell r="C289" t="str">
            <v>EC</v>
          </cell>
          <cell r="D289" t="str">
            <v>23/05/2004</v>
          </cell>
          <cell r="E289" t="str">
            <v>09:03</v>
          </cell>
          <cell r="F289">
            <v>30</v>
          </cell>
          <cell r="G289">
            <v>11.5</v>
          </cell>
          <cell r="H289">
            <v>1477.3</v>
          </cell>
          <cell r="I289">
            <v>92</v>
          </cell>
          <cell r="J289">
            <v>16.100000000000001</v>
          </cell>
        </row>
        <row r="290">
          <cell r="A290" t="str">
            <v>*VENTURAS EN PAÐALES (S-D)</v>
          </cell>
          <cell r="B290" t="str">
            <v>GUAYAQUIL</v>
          </cell>
          <cell r="C290" t="str">
            <v>EC</v>
          </cell>
          <cell r="D290" t="str">
            <v>23/05/2004</v>
          </cell>
          <cell r="E290" t="str">
            <v>09:23</v>
          </cell>
          <cell r="F290">
            <v>30</v>
          </cell>
          <cell r="G290">
            <v>11.3</v>
          </cell>
          <cell r="H290">
            <v>1488.6</v>
          </cell>
          <cell r="I290">
            <v>92</v>
          </cell>
          <cell r="J290">
            <v>16.2</v>
          </cell>
        </row>
        <row r="291">
          <cell r="A291" t="str">
            <v>YUGI-OH (S-D)</v>
          </cell>
          <cell r="B291" t="str">
            <v>GUAYAQUIL</v>
          </cell>
          <cell r="C291" t="str">
            <v>EC</v>
          </cell>
          <cell r="D291" t="str">
            <v>23/05/2004</v>
          </cell>
          <cell r="E291" t="str">
            <v>10:02</v>
          </cell>
          <cell r="F291">
            <v>30</v>
          </cell>
          <cell r="G291">
            <v>5</v>
          </cell>
          <cell r="H291">
            <v>1493.6</v>
          </cell>
          <cell r="I291">
            <v>92</v>
          </cell>
          <cell r="J291">
            <v>16.2</v>
          </cell>
        </row>
        <row r="292">
          <cell r="A292" t="str">
            <v>PATO DARWIN (S-D)</v>
          </cell>
          <cell r="B292" t="str">
            <v>GUAYAQUIL</v>
          </cell>
          <cell r="C292" t="str">
            <v>TS</v>
          </cell>
          <cell r="D292" t="str">
            <v>23/05/2004</v>
          </cell>
          <cell r="E292" t="str">
            <v>11:42</v>
          </cell>
          <cell r="F292">
            <v>30</v>
          </cell>
          <cell r="G292">
            <v>1.2</v>
          </cell>
          <cell r="H292">
            <v>1494.8</v>
          </cell>
          <cell r="I292">
            <v>92</v>
          </cell>
          <cell r="J292">
            <v>16.3</v>
          </cell>
        </row>
        <row r="293">
          <cell r="A293" t="str">
            <v>UNIDAD ESPECIAL  2</v>
          </cell>
          <cell r="B293" t="str">
            <v>GUAYAQUIL</v>
          </cell>
          <cell r="C293" t="str">
            <v>TS</v>
          </cell>
          <cell r="D293" t="str">
            <v>23/05/2004</v>
          </cell>
          <cell r="E293" t="str">
            <v>12:27</v>
          </cell>
          <cell r="F293">
            <v>30</v>
          </cell>
          <cell r="G293">
            <v>2.9</v>
          </cell>
          <cell r="H293">
            <v>1497.7</v>
          </cell>
          <cell r="I293">
            <v>92</v>
          </cell>
          <cell r="J293">
            <v>16.3</v>
          </cell>
        </row>
        <row r="294">
          <cell r="A294" t="str">
            <v>*INE DEL DOMINGO I</v>
          </cell>
          <cell r="B294" t="str">
            <v>GUAYAQUIL</v>
          </cell>
          <cell r="C294" t="str">
            <v>GA</v>
          </cell>
          <cell r="D294" t="str">
            <v>23/05/2004</v>
          </cell>
          <cell r="E294" t="str">
            <v>17:22</v>
          </cell>
          <cell r="F294">
            <v>30</v>
          </cell>
          <cell r="G294">
            <v>2.2999999999999998</v>
          </cell>
          <cell r="H294">
            <v>1500</v>
          </cell>
          <cell r="I294">
            <v>92</v>
          </cell>
          <cell r="J294">
            <v>16.3</v>
          </cell>
        </row>
        <row r="295">
          <cell r="A295" t="str">
            <v>*INE DEL DOMINGO I</v>
          </cell>
          <cell r="B295" t="str">
            <v>GUAYAQUIL</v>
          </cell>
          <cell r="C295" t="str">
            <v>GA</v>
          </cell>
          <cell r="D295" t="str">
            <v>23/05/2004</v>
          </cell>
          <cell r="E295" t="str">
            <v>17:31</v>
          </cell>
          <cell r="F295">
            <v>30</v>
          </cell>
          <cell r="G295">
            <v>0.4</v>
          </cell>
          <cell r="H295">
            <v>1500.4</v>
          </cell>
          <cell r="I295">
            <v>92</v>
          </cell>
          <cell r="J295">
            <v>16.3</v>
          </cell>
        </row>
      </sheetData>
      <sheetData sheetId="3" refreshError="1"/>
      <sheetData sheetId="4" refreshError="1">
        <row r="16">
          <cell r="A16" t="str">
            <v>Programa</v>
          </cell>
          <cell r="B16" t="str">
            <v>Ciudad</v>
          </cell>
          <cell r="C16" t="str">
            <v>Can</v>
          </cell>
          <cell r="D16" t="str">
            <v>Fecha</v>
          </cell>
          <cell r="E16" t="str">
            <v>Hora</v>
          </cell>
          <cell r="F16" t="str">
            <v>Dur</v>
          </cell>
          <cell r="G16" t="str">
            <v>Rat</v>
          </cell>
          <cell r="H16" t="str">
            <v>TGRPS</v>
          </cell>
          <cell r="I16" t="str">
            <v>Alc</v>
          </cell>
          <cell r="J16" t="str">
            <v>Frec</v>
          </cell>
        </row>
        <row r="17">
          <cell r="A17" t="str">
            <v>DANIEL EL TRAVIESO (S-D)</v>
          </cell>
          <cell r="B17" t="str">
            <v>GUAYAQUIL</v>
          </cell>
          <cell r="C17" t="str">
            <v>EC</v>
          </cell>
          <cell r="D17" t="str">
            <v>17/04/2004</v>
          </cell>
          <cell r="E17" t="str">
            <v>07:36</v>
          </cell>
          <cell r="F17">
            <v>30</v>
          </cell>
          <cell r="G17">
            <v>0.6</v>
          </cell>
          <cell r="H17">
            <v>0.6</v>
          </cell>
          <cell r="I17">
            <v>0.6</v>
          </cell>
          <cell r="J17">
            <v>1</v>
          </cell>
        </row>
        <row r="18">
          <cell r="A18" t="str">
            <v>DIGIMON TAMERS (S-D)</v>
          </cell>
          <cell r="B18" t="str">
            <v>GUAYAQUIL</v>
          </cell>
          <cell r="C18" t="str">
            <v>EC</v>
          </cell>
          <cell r="D18" t="str">
            <v>17/04/2004</v>
          </cell>
          <cell r="E18" t="str">
            <v>08:32</v>
          </cell>
          <cell r="F18">
            <v>30</v>
          </cell>
          <cell r="G18">
            <v>4.7</v>
          </cell>
          <cell r="H18">
            <v>5.3</v>
          </cell>
          <cell r="I18">
            <v>4.8</v>
          </cell>
          <cell r="J18">
            <v>1.1000000000000001</v>
          </cell>
        </row>
        <row r="19">
          <cell r="A19" t="str">
            <v>DORAEMON (S-D)</v>
          </cell>
          <cell r="B19" t="str">
            <v>GUAYAQUIL</v>
          </cell>
          <cell r="C19" t="str">
            <v>EC</v>
          </cell>
          <cell r="D19" t="str">
            <v>17/04/2004</v>
          </cell>
          <cell r="E19" t="str">
            <v>08:53</v>
          </cell>
          <cell r="F19">
            <v>30</v>
          </cell>
          <cell r="G19">
            <v>4.7</v>
          </cell>
          <cell r="H19">
            <v>10</v>
          </cell>
          <cell r="I19">
            <v>6.4</v>
          </cell>
          <cell r="J19">
            <v>1.6</v>
          </cell>
        </row>
        <row r="20">
          <cell r="A20" t="str">
            <v>POKEMON (S-D)</v>
          </cell>
          <cell r="B20" t="str">
            <v>GUAYAQUIL</v>
          </cell>
          <cell r="C20" t="str">
            <v>EC</v>
          </cell>
          <cell r="D20" t="str">
            <v>17/04/2004</v>
          </cell>
          <cell r="E20" t="str">
            <v>09:19</v>
          </cell>
          <cell r="F20">
            <v>30</v>
          </cell>
          <cell r="G20">
            <v>5.8</v>
          </cell>
          <cell r="H20">
            <v>15.8</v>
          </cell>
          <cell r="I20">
            <v>8.1</v>
          </cell>
          <cell r="J20">
            <v>1.9</v>
          </cell>
        </row>
        <row r="21">
          <cell r="A21" t="str">
            <v>*VENTURAS EN PAÐALES (S-D)</v>
          </cell>
          <cell r="B21" t="str">
            <v>GUAYAQUIL</v>
          </cell>
          <cell r="C21" t="str">
            <v>EC</v>
          </cell>
          <cell r="D21" t="str">
            <v>17/04/2004</v>
          </cell>
          <cell r="E21" t="str">
            <v>09:25</v>
          </cell>
          <cell r="F21">
            <v>30</v>
          </cell>
          <cell r="G21">
            <v>5.8</v>
          </cell>
          <cell r="H21">
            <v>21.6</v>
          </cell>
          <cell r="I21">
            <v>8.1999999999999993</v>
          </cell>
          <cell r="J21">
            <v>2.6</v>
          </cell>
        </row>
        <row r="22">
          <cell r="A22" t="str">
            <v>YUGI-OH (S-D)</v>
          </cell>
          <cell r="B22" t="str">
            <v>GUAYAQUIL</v>
          </cell>
          <cell r="C22" t="str">
            <v>EC</v>
          </cell>
          <cell r="D22" t="str">
            <v>17/04/2004</v>
          </cell>
          <cell r="E22" t="str">
            <v>10:42</v>
          </cell>
          <cell r="F22">
            <v>30</v>
          </cell>
          <cell r="G22">
            <v>2.7</v>
          </cell>
          <cell r="H22">
            <v>24.3</v>
          </cell>
          <cell r="I22">
            <v>9</v>
          </cell>
          <cell r="J22">
            <v>2.7</v>
          </cell>
        </row>
        <row r="23">
          <cell r="A23" t="str">
            <v>EL HOMBRE ARAÐA (S-D)</v>
          </cell>
          <cell r="B23" t="str">
            <v>GUAYAQUIL</v>
          </cell>
          <cell r="C23" t="str">
            <v>EC</v>
          </cell>
          <cell r="D23" t="str">
            <v>17/04/2004</v>
          </cell>
          <cell r="E23" t="str">
            <v>10:59</v>
          </cell>
          <cell r="F23">
            <v>30</v>
          </cell>
          <cell r="G23">
            <v>2.7</v>
          </cell>
          <cell r="H23">
            <v>27</v>
          </cell>
          <cell r="I23">
            <v>9.1</v>
          </cell>
          <cell r="J23">
            <v>3</v>
          </cell>
        </row>
        <row r="24">
          <cell r="A24" t="str">
            <v>EL PAJARO LOCO (S-D)</v>
          </cell>
          <cell r="B24" t="str">
            <v>GUAYAQUIL</v>
          </cell>
          <cell r="C24" t="str">
            <v>EC</v>
          </cell>
          <cell r="D24" t="str">
            <v>17/04/2004</v>
          </cell>
          <cell r="E24" t="str">
            <v>11:42</v>
          </cell>
          <cell r="F24">
            <v>30</v>
          </cell>
          <cell r="G24">
            <v>6.3</v>
          </cell>
          <cell r="H24">
            <v>33.299999999999997</v>
          </cell>
          <cell r="I24">
            <v>12.9</v>
          </cell>
          <cell r="J24">
            <v>2.6</v>
          </cell>
        </row>
        <row r="25">
          <cell r="A25" t="str">
            <v>PATO DARWIN (S-D)</v>
          </cell>
          <cell r="B25" t="str">
            <v>GUAYAQUIL</v>
          </cell>
          <cell r="C25" t="str">
            <v>TS</v>
          </cell>
          <cell r="D25" t="str">
            <v>17/04/2004</v>
          </cell>
          <cell r="E25" t="str">
            <v>11:54</v>
          </cell>
          <cell r="F25">
            <v>30</v>
          </cell>
          <cell r="G25">
            <v>0</v>
          </cell>
          <cell r="H25">
            <v>33.299999999999997</v>
          </cell>
          <cell r="I25">
            <v>12.9</v>
          </cell>
          <cell r="J25">
            <v>2.6</v>
          </cell>
        </row>
        <row r="26">
          <cell r="A26" t="str">
            <v>*PRIETA Y GANA (S-D)</v>
          </cell>
          <cell r="B26" t="str">
            <v>GUAYAQUIL</v>
          </cell>
          <cell r="C26" t="str">
            <v>EC</v>
          </cell>
          <cell r="D26" t="str">
            <v>17/04/2004</v>
          </cell>
          <cell r="E26" t="str">
            <v>16:10</v>
          </cell>
          <cell r="F26">
            <v>30</v>
          </cell>
          <cell r="G26">
            <v>1.7</v>
          </cell>
          <cell r="H26">
            <v>35</v>
          </cell>
          <cell r="I26">
            <v>14.2</v>
          </cell>
          <cell r="J26">
            <v>2.5</v>
          </cell>
        </row>
        <row r="27">
          <cell r="A27" t="str">
            <v>DANIEL EL TRAVIESO (S-D)</v>
          </cell>
          <cell r="B27" t="str">
            <v>GUAYAQUIL</v>
          </cell>
          <cell r="C27" t="str">
            <v>EC</v>
          </cell>
          <cell r="D27" t="str">
            <v>18/04/2004</v>
          </cell>
          <cell r="E27" t="str">
            <v>07:47</v>
          </cell>
          <cell r="F27">
            <v>30</v>
          </cell>
          <cell r="G27">
            <v>0.6</v>
          </cell>
          <cell r="H27">
            <v>35.6</v>
          </cell>
          <cell r="I27">
            <v>14.7</v>
          </cell>
          <cell r="J27">
            <v>2.4</v>
          </cell>
        </row>
        <row r="28">
          <cell r="A28" t="str">
            <v>*IGIMON TAMERS (S-D)</v>
          </cell>
          <cell r="B28" t="str">
            <v>GUAYAQUIL</v>
          </cell>
          <cell r="C28" t="str">
            <v>EC</v>
          </cell>
          <cell r="D28" t="str">
            <v>18/04/2004</v>
          </cell>
          <cell r="E28" t="str">
            <v>08:26</v>
          </cell>
          <cell r="F28">
            <v>30</v>
          </cell>
          <cell r="G28">
            <v>1.6</v>
          </cell>
          <cell r="H28">
            <v>37.200000000000003</v>
          </cell>
          <cell r="I28">
            <v>14.8</v>
          </cell>
          <cell r="J28">
            <v>2.5</v>
          </cell>
        </row>
        <row r="29">
          <cell r="A29" t="str">
            <v>DORAEMON (S-D)</v>
          </cell>
          <cell r="B29" t="str">
            <v>GUAYAQUIL</v>
          </cell>
          <cell r="C29" t="str">
            <v>EC</v>
          </cell>
          <cell r="D29" t="str">
            <v>18/04/2004</v>
          </cell>
          <cell r="E29" t="str">
            <v>08:28</v>
          </cell>
          <cell r="F29">
            <v>30</v>
          </cell>
          <cell r="G29">
            <v>1.6</v>
          </cell>
          <cell r="H29">
            <v>38.799999999999997</v>
          </cell>
          <cell r="I29">
            <v>14.9</v>
          </cell>
          <cell r="J29">
            <v>2.6</v>
          </cell>
        </row>
        <row r="30">
          <cell r="A30" t="str">
            <v>POKEMON (S-D)</v>
          </cell>
          <cell r="B30" t="str">
            <v>GUAYAQUIL</v>
          </cell>
          <cell r="C30" t="str">
            <v>EC</v>
          </cell>
          <cell r="D30" t="str">
            <v>18/04/2004</v>
          </cell>
          <cell r="E30" t="str">
            <v>08:48</v>
          </cell>
          <cell r="F30">
            <v>30</v>
          </cell>
          <cell r="G30">
            <v>5</v>
          </cell>
          <cell r="H30">
            <v>43.8</v>
          </cell>
          <cell r="I30">
            <v>17</v>
          </cell>
          <cell r="J30">
            <v>2.6</v>
          </cell>
        </row>
        <row r="31">
          <cell r="A31" t="str">
            <v>*VENTURAS EN PAÐALES (S-D)</v>
          </cell>
          <cell r="B31" t="str">
            <v>GUAYAQUIL</v>
          </cell>
          <cell r="C31" t="str">
            <v>EC</v>
          </cell>
          <cell r="D31" t="str">
            <v>18/04/2004</v>
          </cell>
          <cell r="E31" t="str">
            <v>09:29</v>
          </cell>
          <cell r="F31">
            <v>30</v>
          </cell>
          <cell r="G31">
            <v>3.7</v>
          </cell>
          <cell r="H31">
            <v>47.5</v>
          </cell>
          <cell r="I31">
            <v>17.3</v>
          </cell>
          <cell r="J31">
            <v>2.7</v>
          </cell>
        </row>
        <row r="32">
          <cell r="A32" t="str">
            <v>YUGI-OH (S-D)</v>
          </cell>
          <cell r="B32" t="str">
            <v>GUAYAQUIL</v>
          </cell>
          <cell r="C32" t="str">
            <v>EC</v>
          </cell>
          <cell r="D32" t="str">
            <v>18/04/2004</v>
          </cell>
          <cell r="E32" t="str">
            <v>09:41</v>
          </cell>
          <cell r="F32">
            <v>30</v>
          </cell>
          <cell r="G32">
            <v>3.3</v>
          </cell>
          <cell r="H32">
            <v>50.8</v>
          </cell>
          <cell r="I32">
            <v>17.3</v>
          </cell>
          <cell r="J32">
            <v>2.9</v>
          </cell>
        </row>
        <row r="33">
          <cell r="A33" t="str">
            <v>PATO DARWIN (S-D)</v>
          </cell>
          <cell r="B33" t="str">
            <v>GUAYAQUIL</v>
          </cell>
          <cell r="C33" t="str">
            <v>TS</v>
          </cell>
          <cell r="D33" t="str">
            <v>18/04/2004</v>
          </cell>
          <cell r="E33" t="str">
            <v>11:36</v>
          </cell>
          <cell r="F33">
            <v>30</v>
          </cell>
          <cell r="G33">
            <v>1.7</v>
          </cell>
          <cell r="H33">
            <v>52.5</v>
          </cell>
          <cell r="I33">
            <v>17.7</v>
          </cell>
          <cell r="J33">
            <v>3</v>
          </cell>
        </row>
        <row r="34">
          <cell r="A34" t="str">
            <v>*INE DEL DOMINGO I</v>
          </cell>
          <cell r="B34" t="str">
            <v>GUAYAQUIL</v>
          </cell>
          <cell r="C34" t="str">
            <v>GA</v>
          </cell>
          <cell r="D34" t="str">
            <v>18/04/2004</v>
          </cell>
          <cell r="E34" t="str">
            <v>17:34</v>
          </cell>
          <cell r="F34">
            <v>30</v>
          </cell>
          <cell r="G34">
            <v>0.5</v>
          </cell>
          <cell r="H34">
            <v>53</v>
          </cell>
          <cell r="I34">
            <v>18.2</v>
          </cell>
          <cell r="J34">
            <v>2.9</v>
          </cell>
        </row>
        <row r="35">
          <cell r="A35" t="str">
            <v>*INE DEL DOMINGO I</v>
          </cell>
          <cell r="B35" t="str">
            <v>GUAYAQUIL</v>
          </cell>
          <cell r="C35" t="str">
            <v>GA</v>
          </cell>
          <cell r="D35" t="str">
            <v>18/04/2004</v>
          </cell>
          <cell r="E35" t="str">
            <v>17:35</v>
          </cell>
          <cell r="F35">
            <v>30</v>
          </cell>
          <cell r="G35">
            <v>0.5</v>
          </cell>
          <cell r="H35">
            <v>53.5</v>
          </cell>
          <cell r="I35">
            <v>18.2</v>
          </cell>
          <cell r="J35">
            <v>2.9</v>
          </cell>
        </row>
        <row r="36">
          <cell r="A36" t="str">
            <v>LOS PICAPIEDRA</v>
          </cell>
          <cell r="B36" t="str">
            <v>GUAYAQUIL</v>
          </cell>
          <cell r="C36" t="str">
            <v>TS</v>
          </cell>
          <cell r="D36" t="str">
            <v>19/04/2004</v>
          </cell>
          <cell r="E36" t="str">
            <v>13:09</v>
          </cell>
          <cell r="F36">
            <v>30</v>
          </cell>
          <cell r="G36">
            <v>10.9</v>
          </cell>
          <cell r="H36">
            <v>64.400000000000006</v>
          </cell>
          <cell r="I36">
            <v>22.8</v>
          </cell>
          <cell r="J36">
            <v>2.8</v>
          </cell>
        </row>
        <row r="37">
          <cell r="A37" t="str">
            <v>LA HORA DE CHUCK NORRIS</v>
          </cell>
          <cell r="B37" t="str">
            <v>GUAYAQUIL</v>
          </cell>
          <cell r="C37" t="str">
            <v>TS</v>
          </cell>
          <cell r="D37" t="str">
            <v>19/04/2004</v>
          </cell>
          <cell r="E37" t="str">
            <v>13:42</v>
          </cell>
          <cell r="F37">
            <v>30</v>
          </cell>
          <cell r="G37">
            <v>4.4000000000000004</v>
          </cell>
          <cell r="H37">
            <v>68.8</v>
          </cell>
          <cell r="I37">
            <v>24</v>
          </cell>
          <cell r="J37">
            <v>2.9</v>
          </cell>
        </row>
        <row r="38">
          <cell r="A38" t="str">
            <v>TNV. ALEGRIJES Y REBUJOS</v>
          </cell>
          <cell r="B38" t="str">
            <v>GUAYAQUIL</v>
          </cell>
          <cell r="C38" t="str">
            <v>GA</v>
          </cell>
          <cell r="D38" t="str">
            <v>19/04/2004</v>
          </cell>
          <cell r="E38" t="str">
            <v>16:00</v>
          </cell>
          <cell r="F38">
            <v>30</v>
          </cell>
          <cell r="G38">
            <v>3.3</v>
          </cell>
          <cell r="H38">
            <v>72.099999999999994</v>
          </cell>
          <cell r="I38">
            <v>25.7</v>
          </cell>
          <cell r="J38">
            <v>2.8</v>
          </cell>
        </row>
        <row r="39">
          <cell r="A39" t="str">
            <v>*HE SIMPSONS II</v>
          </cell>
          <cell r="B39" t="str">
            <v>GUAYAQUIL</v>
          </cell>
          <cell r="C39" t="str">
            <v>EC</v>
          </cell>
          <cell r="D39" t="str">
            <v>19/04/2004</v>
          </cell>
          <cell r="E39" t="str">
            <v>17:27</v>
          </cell>
          <cell r="F39">
            <v>30</v>
          </cell>
          <cell r="G39">
            <v>5.0999999999999996</v>
          </cell>
          <cell r="H39">
            <v>77.2</v>
          </cell>
          <cell r="I39">
            <v>27</v>
          </cell>
          <cell r="J39">
            <v>2.9</v>
          </cell>
        </row>
        <row r="40">
          <cell r="A40" t="str">
            <v>CINE DE LA TARDE</v>
          </cell>
          <cell r="B40" t="str">
            <v>GUAYAQUIL</v>
          </cell>
          <cell r="C40" t="str">
            <v>TS</v>
          </cell>
          <cell r="D40" t="str">
            <v>19/04/2004</v>
          </cell>
          <cell r="E40" t="str">
            <v>18:16</v>
          </cell>
          <cell r="F40">
            <v>30</v>
          </cell>
          <cell r="G40">
            <v>5.2</v>
          </cell>
          <cell r="H40">
            <v>82.4</v>
          </cell>
          <cell r="I40">
            <v>29.3</v>
          </cell>
          <cell r="J40">
            <v>2.8</v>
          </cell>
        </row>
        <row r="41">
          <cell r="A41" t="str">
            <v>CINE MILLONARIO</v>
          </cell>
          <cell r="B41" t="str">
            <v>GUAYAQUIL</v>
          </cell>
          <cell r="C41" t="str">
            <v>EC</v>
          </cell>
          <cell r="D41" t="str">
            <v>19/04/2004</v>
          </cell>
          <cell r="E41" t="str">
            <v>18:26</v>
          </cell>
          <cell r="F41">
            <v>30</v>
          </cell>
          <cell r="G41">
            <v>10.199999999999999</v>
          </cell>
          <cell r="H41">
            <v>92.6</v>
          </cell>
          <cell r="I41">
            <v>33.1</v>
          </cell>
          <cell r="J41">
            <v>2.8</v>
          </cell>
        </row>
        <row r="42">
          <cell r="A42" t="str">
            <v>TNV. CORAZON SALVAJE</v>
          </cell>
          <cell r="B42" t="str">
            <v>GUAYAQUIL</v>
          </cell>
          <cell r="C42" t="str">
            <v>GA</v>
          </cell>
          <cell r="D42" t="str">
            <v>19/04/2004</v>
          </cell>
          <cell r="E42" t="str">
            <v>19:01</v>
          </cell>
          <cell r="F42">
            <v>30</v>
          </cell>
          <cell r="G42">
            <v>6</v>
          </cell>
          <cell r="H42">
            <v>98.6</v>
          </cell>
          <cell r="I42">
            <v>34</v>
          </cell>
          <cell r="J42">
            <v>2.9</v>
          </cell>
        </row>
        <row r="43">
          <cell r="A43" t="str">
            <v>TNV. PASION DE GAVILANES</v>
          </cell>
          <cell r="B43" t="str">
            <v>GUAYAQUIL</v>
          </cell>
          <cell r="C43" t="str">
            <v>EC</v>
          </cell>
          <cell r="D43" t="str">
            <v>19/04/2004</v>
          </cell>
          <cell r="E43" t="str">
            <v>21:17</v>
          </cell>
          <cell r="F43">
            <v>30</v>
          </cell>
          <cell r="G43">
            <v>15.8</v>
          </cell>
          <cell r="H43">
            <v>114.4</v>
          </cell>
          <cell r="I43">
            <v>37.700000000000003</v>
          </cell>
          <cell r="J43">
            <v>3</v>
          </cell>
        </row>
        <row r="44">
          <cell r="A44" t="str">
            <v>LOS PICAPIEDRA</v>
          </cell>
          <cell r="B44" t="str">
            <v>GUAYAQUIL</v>
          </cell>
          <cell r="C44" t="str">
            <v>TS</v>
          </cell>
          <cell r="D44" t="str">
            <v>20/04/2004</v>
          </cell>
          <cell r="E44" t="str">
            <v>13:26</v>
          </cell>
          <cell r="F44">
            <v>30</v>
          </cell>
          <cell r="G44">
            <v>5.4</v>
          </cell>
          <cell r="H44">
            <v>119.8</v>
          </cell>
          <cell r="I44">
            <v>38.5</v>
          </cell>
          <cell r="J44">
            <v>3.1</v>
          </cell>
        </row>
        <row r="45">
          <cell r="A45" t="str">
            <v>LA HORA DE CHUCK NORRIS</v>
          </cell>
          <cell r="B45" t="str">
            <v>GUAYAQUIL</v>
          </cell>
          <cell r="C45" t="str">
            <v>TS</v>
          </cell>
          <cell r="D45" t="str">
            <v>20/04/2004</v>
          </cell>
          <cell r="E45" t="str">
            <v>14:17</v>
          </cell>
          <cell r="F45">
            <v>30</v>
          </cell>
          <cell r="G45">
            <v>5.8</v>
          </cell>
          <cell r="H45">
            <v>125.6</v>
          </cell>
          <cell r="I45">
            <v>39.5</v>
          </cell>
          <cell r="J45">
            <v>3.2</v>
          </cell>
        </row>
        <row r="46">
          <cell r="A46" t="str">
            <v>TNV. ALEGRIJES Y REBUJOS</v>
          </cell>
          <cell r="B46" t="str">
            <v>GUAYAQUIL</v>
          </cell>
          <cell r="C46" t="str">
            <v>GA</v>
          </cell>
          <cell r="D46" t="str">
            <v>20/04/2004</v>
          </cell>
          <cell r="E46" t="str">
            <v>16:00</v>
          </cell>
          <cell r="F46">
            <v>30</v>
          </cell>
          <cell r="G46">
            <v>4.5999999999999996</v>
          </cell>
          <cell r="H46">
            <v>130.19999999999999</v>
          </cell>
          <cell r="I46">
            <v>40.4</v>
          </cell>
          <cell r="J46">
            <v>3.2</v>
          </cell>
        </row>
        <row r="47">
          <cell r="A47" t="str">
            <v>*HE SIMPSONS II</v>
          </cell>
          <cell r="B47" t="str">
            <v>GUAYAQUIL</v>
          </cell>
          <cell r="C47" t="str">
            <v>EC</v>
          </cell>
          <cell r="D47" t="str">
            <v>20/04/2004</v>
          </cell>
          <cell r="E47" t="str">
            <v>17:31</v>
          </cell>
          <cell r="F47">
            <v>30</v>
          </cell>
          <cell r="G47">
            <v>4.4000000000000004</v>
          </cell>
          <cell r="H47">
            <v>134.6</v>
          </cell>
          <cell r="I47">
            <v>41.2</v>
          </cell>
          <cell r="J47">
            <v>3.3</v>
          </cell>
        </row>
        <row r="48">
          <cell r="A48" t="str">
            <v>CINE MILLONARIO</v>
          </cell>
          <cell r="B48" t="str">
            <v>GUAYAQUIL</v>
          </cell>
          <cell r="C48" t="str">
            <v>EC</v>
          </cell>
          <cell r="D48" t="str">
            <v>20/04/2004</v>
          </cell>
          <cell r="E48" t="str">
            <v>18:05</v>
          </cell>
          <cell r="F48">
            <v>30</v>
          </cell>
          <cell r="G48">
            <v>6.6</v>
          </cell>
          <cell r="H48">
            <v>141.19999999999999</v>
          </cell>
          <cell r="I48">
            <v>42.1</v>
          </cell>
          <cell r="J48">
            <v>3.4</v>
          </cell>
        </row>
        <row r="49">
          <cell r="A49" t="str">
            <v>TNV. PASION DE GAVILANES</v>
          </cell>
          <cell r="B49" t="str">
            <v>GUAYAQUIL</v>
          </cell>
          <cell r="C49" t="str">
            <v>EC</v>
          </cell>
          <cell r="D49" t="str">
            <v>20/04/2004</v>
          </cell>
          <cell r="E49" t="str">
            <v>20:57</v>
          </cell>
          <cell r="F49">
            <v>30</v>
          </cell>
          <cell r="G49">
            <v>12</v>
          </cell>
          <cell r="H49">
            <v>153.19999999999999</v>
          </cell>
          <cell r="I49">
            <v>42.9</v>
          </cell>
          <cell r="J49">
            <v>3.6</v>
          </cell>
        </row>
        <row r="50">
          <cell r="A50" t="str">
            <v>LOS PICAPIEDRA</v>
          </cell>
          <cell r="B50" t="str">
            <v>GUAYAQUIL</v>
          </cell>
          <cell r="C50" t="str">
            <v>TS</v>
          </cell>
          <cell r="D50" t="str">
            <v>21/04/2004</v>
          </cell>
          <cell r="E50" t="str">
            <v>13:25</v>
          </cell>
          <cell r="F50">
            <v>30</v>
          </cell>
          <cell r="G50">
            <v>7.6</v>
          </cell>
          <cell r="H50">
            <v>160.80000000000001</v>
          </cell>
          <cell r="I50">
            <v>44.4</v>
          </cell>
          <cell r="J50">
            <v>3.6</v>
          </cell>
        </row>
        <row r="51">
          <cell r="A51" t="str">
            <v>LA HORA DE CHUCK NORRIS</v>
          </cell>
          <cell r="B51" t="str">
            <v>GUAYAQUIL</v>
          </cell>
          <cell r="C51" t="str">
            <v>TS</v>
          </cell>
          <cell r="D51" t="str">
            <v>21/04/2004</v>
          </cell>
          <cell r="E51" t="str">
            <v>13:49</v>
          </cell>
          <cell r="F51">
            <v>30</v>
          </cell>
          <cell r="G51">
            <v>9.1999999999999993</v>
          </cell>
          <cell r="H51">
            <v>170</v>
          </cell>
          <cell r="I51">
            <v>44.9</v>
          </cell>
          <cell r="J51">
            <v>3.8</v>
          </cell>
        </row>
        <row r="52">
          <cell r="A52" t="str">
            <v>TNV. ALEGRIJES Y REBUJOS</v>
          </cell>
          <cell r="B52" t="str">
            <v>GUAYAQUIL</v>
          </cell>
          <cell r="C52" t="str">
            <v>GA</v>
          </cell>
          <cell r="D52" t="str">
            <v>21/04/2004</v>
          </cell>
          <cell r="E52" t="str">
            <v>15:47</v>
          </cell>
          <cell r="F52">
            <v>30</v>
          </cell>
          <cell r="G52">
            <v>4.4000000000000004</v>
          </cell>
          <cell r="H52">
            <v>174.4</v>
          </cell>
          <cell r="I52">
            <v>45.5</v>
          </cell>
          <cell r="J52">
            <v>3.8</v>
          </cell>
        </row>
        <row r="53">
          <cell r="A53" t="str">
            <v>*HE SIMPSONS II</v>
          </cell>
          <cell r="B53" t="str">
            <v>GUAYAQUIL</v>
          </cell>
          <cell r="C53" t="str">
            <v>EC</v>
          </cell>
          <cell r="D53" t="str">
            <v>21/04/2004</v>
          </cell>
          <cell r="E53" t="str">
            <v>16:38</v>
          </cell>
          <cell r="F53">
            <v>30</v>
          </cell>
          <cell r="G53">
            <v>2.2000000000000002</v>
          </cell>
          <cell r="H53">
            <v>176.6</v>
          </cell>
          <cell r="I53">
            <v>45.7</v>
          </cell>
          <cell r="J53">
            <v>3.9</v>
          </cell>
        </row>
        <row r="54">
          <cell r="A54" t="str">
            <v>CINE DE LA TARDE</v>
          </cell>
          <cell r="B54" t="str">
            <v>GUAYAQUIL</v>
          </cell>
          <cell r="C54" t="str">
            <v>TS</v>
          </cell>
          <cell r="D54" t="str">
            <v>21/04/2004</v>
          </cell>
          <cell r="E54" t="str">
            <v>17:29</v>
          </cell>
          <cell r="F54">
            <v>30</v>
          </cell>
          <cell r="G54">
            <v>4.0999999999999996</v>
          </cell>
          <cell r="H54">
            <v>180.7</v>
          </cell>
          <cell r="I54">
            <v>47.5</v>
          </cell>
          <cell r="J54">
            <v>3.8</v>
          </cell>
        </row>
        <row r="55">
          <cell r="A55" t="str">
            <v>CINE MILLONARIO</v>
          </cell>
          <cell r="B55" t="str">
            <v>GUAYAQUIL</v>
          </cell>
          <cell r="C55" t="str">
            <v>EC</v>
          </cell>
          <cell r="D55" t="str">
            <v>21/04/2004</v>
          </cell>
          <cell r="E55" t="str">
            <v>18:46</v>
          </cell>
          <cell r="F55">
            <v>30</v>
          </cell>
          <cell r="G55">
            <v>6.6</v>
          </cell>
          <cell r="H55">
            <v>187.3</v>
          </cell>
          <cell r="I55">
            <v>48.4</v>
          </cell>
          <cell r="J55">
            <v>3.9</v>
          </cell>
        </row>
        <row r="56">
          <cell r="A56" t="str">
            <v>TNV. CORAZON SALVAJE</v>
          </cell>
          <cell r="B56" t="str">
            <v>GUAYAQUIL</v>
          </cell>
          <cell r="C56" t="str">
            <v>GA</v>
          </cell>
          <cell r="D56" t="str">
            <v>21/04/2004</v>
          </cell>
          <cell r="E56" t="str">
            <v>19:23</v>
          </cell>
          <cell r="F56">
            <v>30</v>
          </cell>
          <cell r="G56">
            <v>5.4</v>
          </cell>
          <cell r="H56">
            <v>192.7</v>
          </cell>
          <cell r="I56">
            <v>49.6</v>
          </cell>
          <cell r="J56">
            <v>3.9</v>
          </cell>
        </row>
        <row r="57">
          <cell r="A57" t="str">
            <v>TNV. PASION DE GAVILANES</v>
          </cell>
          <cell r="B57" t="str">
            <v>GUAYAQUIL</v>
          </cell>
          <cell r="C57" t="str">
            <v>EC</v>
          </cell>
          <cell r="D57" t="str">
            <v>21/04/2004</v>
          </cell>
          <cell r="E57" t="str">
            <v>20:50</v>
          </cell>
          <cell r="F57">
            <v>30</v>
          </cell>
          <cell r="G57">
            <v>13.8</v>
          </cell>
          <cell r="H57">
            <v>206.5</v>
          </cell>
          <cell r="I57">
            <v>51</v>
          </cell>
          <cell r="J57">
            <v>4</v>
          </cell>
        </row>
        <row r="58">
          <cell r="A58" t="str">
            <v>LOS PICAPIEDRA</v>
          </cell>
          <cell r="B58" t="str">
            <v>GUAYAQUIL</v>
          </cell>
          <cell r="C58" t="str">
            <v>TS</v>
          </cell>
          <cell r="D58" t="str">
            <v>22/04/2004</v>
          </cell>
          <cell r="E58" t="str">
            <v>13:14</v>
          </cell>
          <cell r="F58">
            <v>30</v>
          </cell>
          <cell r="G58">
            <v>5.4</v>
          </cell>
          <cell r="H58">
            <v>211.9</v>
          </cell>
          <cell r="I58">
            <v>52.3</v>
          </cell>
          <cell r="J58">
            <v>4.0999999999999996</v>
          </cell>
        </row>
        <row r="59">
          <cell r="A59" t="str">
            <v>LA HORA DE CHUCK NORRIS</v>
          </cell>
          <cell r="B59" t="str">
            <v>GUAYAQUIL</v>
          </cell>
          <cell r="C59" t="str">
            <v>TS</v>
          </cell>
          <cell r="D59" t="str">
            <v>22/04/2004</v>
          </cell>
          <cell r="E59" t="str">
            <v>14:23</v>
          </cell>
          <cell r="F59">
            <v>30</v>
          </cell>
          <cell r="G59">
            <v>5.4</v>
          </cell>
          <cell r="H59">
            <v>217.3</v>
          </cell>
          <cell r="I59">
            <v>52.6</v>
          </cell>
          <cell r="J59">
            <v>4.0999999999999996</v>
          </cell>
        </row>
        <row r="60">
          <cell r="A60" t="str">
            <v>TNV. ALEGRIJES Y REBUJOS</v>
          </cell>
          <cell r="B60" t="str">
            <v>GUAYAQUIL</v>
          </cell>
          <cell r="C60" t="str">
            <v>GA</v>
          </cell>
          <cell r="D60" t="str">
            <v>22/04/2004</v>
          </cell>
          <cell r="E60" t="str">
            <v>15:41</v>
          </cell>
          <cell r="F60">
            <v>30</v>
          </cell>
          <cell r="G60">
            <v>2.5</v>
          </cell>
          <cell r="H60">
            <v>219.8</v>
          </cell>
          <cell r="I60">
            <v>52.6</v>
          </cell>
          <cell r="J60">
            <v>4.2</v>
          </cell>
        </row>
        <row r="61">
          <cell r="A61" t="str">
            <v>*HE SIMPSONS II</v>
          </cell>
          <cell r="B61" t="str">
            <v>GUAYAQUIL</v>
          </cell>
          <cell r="C61" t="str">
            <v>EC</v>
          </cell>
          <cell r="D61" t="str">
            <v>22/04/2004</v>
          </cell>
          <cell r="E61" t="str">
            <v>16:41</v>
          </cell>
          <cell r="F61">
            <v>30</v>
          </cell>
          <cell r="G61">
            <v>3.2</v>
          </cell>
          <cell r="H61">
            <v>223</v>
          </cell>
          <cell r="I61">
            <v>52.9</v>
          </cell>
          <cell r="J61">
            <v>4.2</v>
          </cell>
        </row>
        <row r="62">
          <cell r="A62" t="str">
            <v>CINE MILLONARIO</v>
          </cell>
          <cell r="B62" t="str">
            <v>GUAYAQUIL</v>
          </cell>
          <cell r="C62" t="str">
            <v>EC</v>
          </cell>
          <cell r="D62" t="str">
            <v>22/04/2004</v>
          </cell>
          <cell r="E62" t="str">
            <v>17:47</v>
          </cell>
          <cell r="F62">
            <v>30</v>
          </cell>
          <cell r="G62">
            <v>5</v>
          </cell>
          <cell r="H62">
            <v>228</v>
          </cell>
          <cell r="I62">
            <v>53</v>
          </cell>
          <cell r="J62">
            <v>4.3</v>
          </cell>
        </row>
        <row r="63">
          <cell r="A63" t="str">
            <v>TNV. PASION DE GAVILANES</v>
          </cell>
          <cell r="B63" t="str">
            <v>GUAYAQUIL</v>
          </cell>
          <cell r="C63" t="str">
            <v>EC</v>
          </cell>
          <cell r="D63" t="str">
            <v>22/04/2004</v>
          </cell>
          <cell r="E63" t="str">
            <v>20:46</v>
          </cell>
          <cell r="F63">
            <v>30</v>
          </cell>
          <cell r="G63">
            <v>14.6</v>
          </cell>
          <cell r="H63">
            <v>242.6</v>
          </cell>
          <cell r="I63">
            <v>53.8</v>
          </cell>
          <cell r="J63">
            <v>4.5</v>
          </cell>
        </row>
        <row r="64">
          <cell r="A64" t="str">
            <v>LOS PICAPIEDRA</v>
          </cell>
          <cell r="B64" t="str">
            <v>GUAYAQUIL</v>
          </cell>
          <cell r="C64" t="str">
            <v>TS</v>
          </cell>
          <cell r="D64" t="str">
            <v>23/04/2004</v>
          </cell>
          <cell r="E64" t="str">
            <v>13:29</v>
          </cell>
          <cell r="F64">
            <v>30</v>
          </cell>
          <cell r="G64">
            <v>5.5</v>
          </cell>
          <cell r="H64">
            <v>248.1</v>
          </cell>
          <cell r="I64">
            <v>54.1</v>
          </cell>
          <cell r="J64">
            <v>4.5999999999999996</v>
          </cell>
        </row>
        <row r="65">
          <cell r="A65" t="str">
            <v>LA HORA DE CHUCK NORRIS</v>
          </cell>
          <cell r="B65" t="str">
            <v>GUAYAQUIL</v>
          </cell>
          <cell r="C65" t="str">
            <v>TS</v>
          </cell>
          <cell r="D65" t="str">
            <v>23/04/2004</v>
          </cell>
          <cell r="E65" t="str">
            <v>13:57</v>
          </cell>
          <cell r="F65">
            <v>30</v>
          </cell>
          <cell r="G65">
            <v>6.4</v>
          </cell>
          <cell r="H65">
            <v>254.5</v>
          </cell>
          <cell r="I65">
            <v>55.3</v>
          </cell>
          <cell r="J65">
            <v>4.5999999999999996</v>
          </cell>
        </row>
        <row r="66">
          <cell r="A66" t="str">
            <v>TNV. ALEGRIJES Y REBUJOS</v>
          </cell>
          <cell r="B66" t="str">
            <v>GUAYAQUIL</v>
          </cell>
          <cell r="C66" t="str">
            <v>GA</v>
          </cell>
          <cell r="D66" t="str">
            <v>23/04/2004</v>
          </cell>
          <cell r="E66" t="str">
            <v>15:53</v>
          </cell>
          <cell r="F66">
            <v>30</v>
          </cell>
          <cell r="G66">
            <v>2.2000000000000002</v>
          </cell>
          <cell r="H66">
            <v>256.7</v>
          </cell>
          <cell r="I66">
            <v>55.4</v>
          </cell>
          <cell r="J66">
            <v>4.5999999999999996</v>
          </cell>
        </row>
        <row r="67">
          <cell r="A67" t="str">
            <v>*HE SIMPSONS II</v>
          </cell>
          <cell r="B67" t="str">
            <v>GUAYAQUIL</v>
          </cell>
          <cell r="C67" t="str">
            <v>EC</v>
          </cell>
          <cell r="D67" t="str">
            <v>23/04/2004</v>
          </cell>
          <cell r="E67" t="str">
            <v>16:44</v>
          </cell>
          <cell r="F67">
            <v>30</v>
          </cell>
          <cell r="G67">
            <v>3.9</v>
          </cell>
          <cell r="H67">
            <v>260.60000000000002</v>
          </cell>
          <cell r="I67">
            <v>55.7</v>
          </cell>
          <cell r="J67">
            <v>4.7</v>
          </cell>
        </row>
        <row r="68">
          <cell r="A68" t="str">
            <v>CINE MILLONARIO</v>
          </cell>
          <cell r="B68" t="str">
            <v>GUAYAQUIL</v>
          </cell>
          <cell r="C68" t="str">
            <v>EC</v>
          </cell>
          <cell r="D68" t="str">
            <v>23/04/2004</v>
          </cell>
          <cell r="E68" t="str">
            <v>17:29</v>
          </cell>
          <cell r="F68">
            <v>30</v>
          </cell>
          <cell r="G68">
            <v>3.8</v>
          </cell>
          <cell r="H68">
            <v>264.39999999999998</v>
          </cell>
          <cell r="I68">
            <v>55.7</v>
          </cell>
          <cell r="J68">
            <v>4.7</v>
          </cell>
        </row>
        <row r="69">
          <cell r="A69" t="str">
            <v>CINE DE LA TARDE</v>
          </cell>
          <cell r="B69" t="str">
            <v>GUAYAQUIL</v>
          </cell>
          <cell r="C69" t="str">
            <v>TS</v>
          </cell>
          <cell r="D69" t="str">
            <v>23/04/2004</v>
          </cell>
          <cell r="E69" t="str">
            <v>17:45</v>
          </cell>
          <cell r="F69">
            <v>30</v>
          </cell>
          <cell r="G69">
            <v>0.5</v>
          </cell>
          <cell r="H69">
            <v>264.89999999999998</v>
          </cell>
          <cell r="I69">
            <v>55.7</v>
          </cell>
          <cell r="J69">
            <v>4.8</v>
          </cell>
        </row>
        <row r="70">
          <cell r="A70" t="str">
            <v>TNV. PASION DE GAVILANES</v>
          </cell>
          <cell r="B70" t="str">
            <v>GUAYAQUIL</v>
          </cell>
          <cell r="C70" t="str">
            <v>EC</v>
          </cell>
          <cell r="D70" t="str">
            <v>23/04/2004</v>
          </cell>
          <cell r="E70" t="str">
            <v>20:53</v>
          </cell>
          <cell r="F70">
            <v>30</v>
          </cell>
          <cell r="G70">
            <v>14.4</v>
          </cell>
          <cell r="H70">
            <v>279.3</v>
          </cell>
          <cell r="I70">
            <v>57.7</v>
          </cell>
          <cell r="J70">
            <v>4.8</v>
          </cell>
        </row>
        <row r="71">
          <cell r="A71" t="str">
            <v>DANIEL EL TRAVIESO (S-D)</v>
          </cell>
          <cell r="B71" t="str">
            <v>GUAYAQUIL</v>
          </cell>
          <cell r="C71" t="str">
            <v>EC</v>
          </cell>
          <cell r="D71" t="str">
            <v>24/04/2004</v>
          </cell>
          <cell r="E71" t="str">
            <v>07:55</v>
          </cell>
          <cell r="F71">
            <v>30</v>
          </cell>
          <cell r="G71">
            <v>3</v>
          </cell>
          <cell r="H71">
            <v>282.3</v>
          </cell>
          <cell r="I71">
            <v>57.7</v>
          </cell>
          <cell r="J71">
            <v>4.9000000000000004</v>
          </cell>
        </row>
        <row r="72">
          <cell r="A72" t="str">
            <v>*IGIMON TAMERS (S-D)</v>
          </cell>
          <cell r="B72" t="str">
            <v>GUAYAQUIL</v>
          </cell>
          <cell r="C72" t="str">
            <v>EC</v>
          </cell>
          <cell r="D72" t="str">
            <v>24/04/2004</v>
          </cell>
          <cell r="E72" t="str">
            <v>08:06</v>
          </cell>
          <cell r="F72">
            <v>30</v>
          </cell>
          <cell r="G72">
            <v>3</v>
          </cell>
          <cell r="H72">
            <v>285.3</v>
          </cell>
          <cell r="I72">
            <v>57.6</v>
          </cell>
          <cell r="J72">
            <v>5</v>
          </cell>
        </row>
        <row r="73">
          <cell r="A73" t="str">
            <v>DORAEMON (S-D)</v>
          </cell>
          <cell r="B73" t="str">
            <v>GUAYAQUIL</v>
          </cell>
          <cell r="C73" t="str">
            <v>EC</v>
          </cell>
          <cell r="D73" t="str">
            <v>24/04/2004</v>
          </cell>
          <cell r="E73" t="str">
            <v>08:50</v>
          </cell>
          <cell r="F73">
            <v>30</v>
          </cell>
          <cell r="G73">
            <v>1.1000000000000001</v>
          </cell>
          <cell r="H73">
            <v>286.39999999999998</v>
          </cell>
          <cell r="I73">
            <v>58.1</v>
          </cell>
          <cell r="J73">
            <v>4.9000000000000004</v>
          </cell>
        </row>
        <row r="74">
          <cell r="A74" t="str">
            <v>POKEMON (S-D)</v>
          </cell>
          <cell r="B74" t="str">
            <v>GUAYAQUIL</v>
          </cell>
          <cell r="C74" t="str">
            <v>EC</v>
          </cell>
          <cell r="D74" t="str">
            <v>24/04/2004</v>
          </cell>
          <cell r="E74" t="str">
            <v>09:06</v>
          </cell>
          <cell r="F74">
            <v>30</v>
          </cell>
          <cell r="G74">
            <v>1.1000000000000001</v>
          </cell>
          <cell r="H74">
            <v>287.5</v>
          </cell>
          <cell r="I74">
            <v>58.1</v>
          </cell>
          <cell r="J74">
            <v>5</v>
          </cell>
        </row>
        <row r="75">
          <cell r="A75" t="str">
            <v>*VENTURAS EN PAÐALES (S-D)</v>
          </cell>
          <cell r="B75" t="str">
            <v>GUAYAQUIL</v>
          </cell>
          <cell r="C75" t="str">
            <v>EC</v>
          </cell>
          <cell r="D75" t="str">
            <v>24/04/2004</v>
          </cell>
          <cell r="E75" t="str">
            <v>09:48</v>
          </cell>
          <cell r="F75">
            <v>30</v>
          </cell>
          <cell r="G75">
            <v>1</v>
          </cell>
          <cell r="H75">
            <v>288.5</v>
          </cell>
          <cell r="I75">
            <v>58.1</v>
          </cell>
          <cell r="J75">
            <v>5</v>
          </cell>
        </row>
        <row r="76">
          <cell r="A76" t="str">
            <v>YUGI-OH (S-D)</v>
          </cell>
          <cell r="B76" t="str">
            <v>GUAYAQUIL</v>
          </cell>
          <cell r="C76" t="str">
            <v>EC</v>
          </cell>
          <cell r="D76" t="str">
            <v>24/04/2004</v>
          </cell>
          <cell r="E76" t="str">
            <v>10:39</v>
          </cell>
          <cell r="F76">
            <v>30</v>
          </cell>
          <cell r="G76">
            <v>4.2</v>
          </cell>
          <cell r="H76">
            <v>292.7</v>
          </cell>
          <cell r="I76">
            <v>58.5</v>
          </cell>
          <cell r="J76">
            <v>5</v>
          </cell>
        </row>
        <row r="77">
          <cell r="A77" t="str">
            <v>EL HOMBRE ARAÐA (S-D)</v>
          </cell>
          <cell r="B77" t="str">
            <v>GUAYAQUIL</v>
          </cell>
          <cell r="C77" t="str">
            <v>EC</v>
          </cell>
          <cell r="D77" t="str">
            <v>24/04/2004</v>
          </cell>
          <cell r="E77" t="str">
            <v>11:01</v>
          </cell>
          <cell r="F77">
            <v>30</v>
          </cell>
          <cell r="G77">
            <v>0.8</v>
          </cell>
          <cell r="H77">
            <v>293.5</v>
          </cell>
          <cell r="I77">
            <v>58.6</v>
          </cell>
          <cell r="J77">
            <v>5</v>
          </cell>
        </row>
        <row r="78">
          <cell r="A78" t="str">
            <v>EL PAJARO LOCO (S-D)</v>
          </cell>
          <cell r="B78" t="str">
            <v>GUAYAQUIL</v>
          </cell>
          <cell r="C78" t="str">
            <v>EC</v>
          </cell>
          <cell r="D78" t="str">
            <v>24/04/2004</v>
          </cell>
          <cell r="E78" t="str">
            <v>11:33</v>
          </cell>
          <cell r="F78">
            <v>30</v>
          </cell>
          <cell r="G78">
            <v>7.3</v>
          </cell>
          <cell r="H78">
            <v>300.8</v>
          </cell>
          <cell r="I78">
            <v>59.3</v>
          </cell>
          <cell r="J78">
            <v>5.0999999999999996</v>
          </cell>
        </row>
        <row r="79">
          <cell r="A79" t="str">
            <v>PATO DARWIN (S-D)</v>
          </cell>
          <cell r="B79" t="str">
            <v>GUAYAQUIL</v>
          </cell>
          <cell r="C79" t="str">
            <v>TS</v>
          </cell>
          <cell r="D79" t="str">
            <v>24/04/2004</v>
          </cell>
          <cell r="E79" t="str">
            <v>11:55</v>
          </cell>
          <cell r="F79">
            <v>30</v>
          </cell>
          <cell r="G79">
            <v>1</v>
          </cell>
          <cell r="H79">
            <v>301.8</v>
          </cell>
          <cell r="I79">
            <v>59.3</v>
          </cell>
          <cell r="J79">
            <v>5.0999999999999996</v>
          </cell>
        </row>
        <row r="80">
          <cell r="A80" t="str">
            <v>*PRIETA Y GANA (S-D)</v>
          </cell>
          <cell r="B80" t="str">
            <v>GUAYAQUIL</v>
          </cell>
          <cell r="C80" t="str">
            <v>EC</v>
          </cell>
          <cell r="D80" t="str">
            <v>24/04/2004</v>
          </cell>
          <cell r="E80" t="str">
            <v>16:33</v>
          </cell>
          <cell r="F80">
            <v>30</v>
          </cell>
          <cell r="G80">
            <v>1.9</v>
          </cell>
          <cell r="H80">
            <v>303.7</v>
          </cell>
          <cell r="I80">
            <v>59.3</v>
          </cell>
          <cell r="J80">
            <v>5.0999999999999996</v>
          </cell>
        </row>
        <row r="81">
          <cell r="A81" t="str">
            <v>DANIEL EL TRAVIESO (S-D)</v>
          </cell>
          <cell r="B81" t="str">
            <v>GUAYAQUIL</v>
          </cell>
          <cell r="C81" t="str">
            <v>EC</v>
          </cell>
          <cell r="D81" t="str">
            <v>25/04/2004</v>
          </cell>
          <cell r="E81" t="str">
            <v>08:06</v>
          </cell>
          <cell r="F81">
            <v>30</v>
          </cell>
          <cell r="G81">
            <v>2</v>
          </cell>
          <cell r="H81">
            <v>305.7</v>
          </cell>
          <cell r="I81">
            <v>59.3</v>
          </cell>
          <cell r="J81">
            <v>5.2</v>
          </cell>
        </row>
        <row r="82">
          <cell r="A82" t="str">
            <v>*IGIMON TAMERS (S-D)</v>
          </cell>
          <cell r="B82" t="str">
            <v>GUAYAQUIL</v>
          </cell>
          <cell r="C82" t="str">
            <v>EC</v>
          </cell>
          <cell r="D82" t="str">
            <v>25/04/2004</v>
          </cell>
          <cell r="E82" t="str">
            <v>08:09</v>
          </cell>
          <cell r="F82">
            <v>30</v>
          </cell>
          <cell r="G82">
            <v>2.2999999999999998</v>
          </cell>
          <cell r="H82">
            <v>308</v>
          </cell>
          <cell r="I82">
            <v>59.6</v>
          </cell>
          <cell r="J82">
            <v>5.2</v>
          </cell>
        </row>
        <row r="83">
          <cell r="A83" t="str">
            <v>DORAEMON (S-D)</v>
          </cell>
          <cell r="B83" t="str">
            <v>GUAYAQUIL</v>
          </cell>
          <cell r="C83" t="str">
            <v>EC</v>
          </cell>
          <cell r="D83" t="str">
            <v>25/04/2004</v>
          </cell>
          <cell r="E83" t="str">
            <v>08:19</v>
          </cell>
          <cell r="F83">
            <v>30</v>
          </cell>
          <cell r="G83">
            <v>1.8</v>
          </cell>
          <cell r="H83">
            <v>309.8</v>
          </cell>
          <cell r="I83">
            <v>59.6</v>
          </cell>
          <cell r="J83">
            <v>5.2</v>
          </cell>
        </row>
        <row r="84">
          <cell r="A84" t="str">
            <v>POKEMON (S-D)</v>
          </cell>
          <cell r="B84" t="str">
            <v>GUAYAQUIL</v>
          </cell>
          <cell r="C84" t="str">
            <v>EC</v>
          </cell>
          <cell r="D84" t="str">
            <v>25/04/2004</v>
          </cell>
          <cell r="E84" t="str">
            <v>09:03</v>
          </cell>
          <cell r="F84">
            <v>30</v>
          </cell>
          <cell r="G84">
            <v>5.7</v>
          </cell>
          <cell r="H84">
            <v>315.5</v>
          </cell>
          <cell r="I84">
            <v>60.2</v>
          </cell>
          <cell r="J84">
            <v>5.2</v>
          </cell>
        </row>
        <row r="85">
          <cell r="A85" t="str">
            <v>YUGI-OH (S-D)</v>
          </cell>
          <cell r="B85" t="str">
            <v>GUAYAQUIL</v>
          </cell>
          <cell r="C85" t="str">
            <v>EC</v>
          </cell>
          <cell r="D85" t="str">
            <v>25/04/2004</v>
          </cell>
          <cell r="E85" t="str">
            <v>09:46</v>
          </cell>
          <cell r="F85">
            <v>30</v>
          </cell>
          <cell r="G85">
            <v>3.8</v>
          </cell>
          <cell r="H85">
            <v>319.3</v>
          </cell>
          <cell r="I85">
            <v>60.2</v>
          </cell>
          <cell r="J85">
            <v>5.3</v>
          </cell>
        </row>
        <row r="86">
          <cell r="A86" t="str">
            <v>*VENTURAS EN PAÐALES (S-D)</v>
          </cell>
          <cell r="B86" t="str">
            <v>GUAYAQUIL</v>
          </cell>
          <cell r="C86" t="str">
            <v>EC</v>
          </cell>
          <cell r="D86" t="str">
            <v>25/04/2004</v>
          </cell>
          <cell r="E86" t="str">
            <v>09:51</v>
          </cell>
          <cell r="F86">
            <v>30</v>
          </cell>
          <cell r="G86">
            <v>3.8</v>
          </cell>
          <cell r="H86">
            <v>323.10000000000002</v>
          </cell>
          <cell r="I86">
            <v>60.2</v>
          </cell>
          <cell r="J86">
            <v>5.4</v>
          </cell>
        </row>
        <row r="87">
          <cell r="A87" t="str">
            <v>PATO DARWIN (S-D)</v>
          </cell>
          <cell r="B87" t="str">
            <v>GUAYAQUIL</v>
          </cell>
          <cell r="C87" t="str">
            <v>TS</v>
          </cell>
          <cell r="D87" t="str">
            <v>25/04/2004</v>
          </cell>
          <cell r="E87" t="str">
            <v>11:53</v>
          </cell>
          <cell r="F87">
            <v>30</v>
          </cell>
          <cell r="G87">
            <v>1.7</v>
          </cell>
          <cell r="H87">
            <v>324.8</v>
          </cell>
          <cell r="I87">
            <v>60.2</v>
          </cell>
          <cell r="J87">
            <v>5.4</v>
          </cell>
        </row>
        <row r="88">
          <cell r="A88" t="str">
            <v>UNIDAD ESPECIAL  2</v>
          </cell>
          <cell r="B88" t="str">
            <v>GUAYAQUIL</v>
          </cell>
          <cell r="C88" t="str">
            <v>TS</v>
          </cell>
          <cell r="D88" t="str">
            <v>25/04/2004</v>
          </cell>
          <cell r="E88" t="str">
            <v>12:38</v>
          </cell>
          <cell r="F88">
            <v>30</v>
          </cell>
          <cell r="G88">
            <v>0.8</v>
          </cell>
          <cell r="H88">
            <v>325.60000000000002</v>
          </cell>
          <cell r="I88">
            <v>60.2</v>
          </cell>
          <cell r="J88">
            <v>5.4</v>
          </cell>
        </row>
        <row r="89">
          <cell r="A89" t="str">
            <v>*INE DEL DOMINGO I</v>
          </cell>
          <cell r="B89" t="str">
            <v>GUAYAQUIL</v>
          </cell>
          <cell r="C89" t="str">
            <v>GA</v>
          </cell>
          <cell r="D89" t="str">
            <v>25/04/2004</v>
          </cell>
          <cell r="E89" t="str">
            <v>17:36</v>
          </cell>
          <cell r="F89">
            <v>30</v>
          </cell>
          <cell r="G89">
            <v>3.9</v>
          </cell>
          <cell r="H89">
            <v>329.5</v>
          </cell>
          <cell r="I89">
            <v>61.3</v>
          </cell>
          <cell r="J89">
            <v>5.4</v>
          </cell>
        </row>
        <row r="90">
          <cell r="A90" t="str">
            <v>*INE DEL DOMINGO I</v>
          </cell>
          <cell r="B90" t="str">
            <v>GUAYAQUIL</v>
          </cell>
          <cell r="C90" t="str">
            <v>GA</v>
          </cell>
          <cell r="D90" t="str">
            <v>25/04/2004</v>
          </cell>
          <cell r="E90" t="str">
            <v>17:57</v>
          </cell>
          <cell r="F90">
            <v>30</v>
          </cell>
          <cell r="G90">
            <v>3.7</v>
          </cell>
          <cell r="H90">
            <v>333.2</v>
          </cell>
          <cell r="I90">
            <v>61.3</v>
          </cell>
          <cell r="J90">
            <v>5.4</v>
          </cell>
        </row>
        <row r="91">
          <cell r="A91" t="str">
            <v>LOS PICAPIEDRA</v>
          </cell>
          <cell r="B91" t="str">
            <v>GUAYAQUIL</v>
          </cell>
          <cell r="C91" t="str">
            <v>TS</v>
          </cell>
          <cell r="D91" t="str">
            <v>26/04/2004</v>
          </cell>
          <cell r="E91" t="str">
            <v>13:19</v>
          </cell>
          <cell r="F91">
            <v>30</v>
          </cell>
          <cell r="G91">
            <v>5.0999999999999996</v>
          </cell>
          <cell r="H91">
            <v>338.3</v>
          </cell>
          <cell r="I91">
            <v>61.3</v>
          </cell>
          <cell r="J91">
            <v>5.5</v>
          </cell>
        </row>
        <row r="92">
          <cell r="A92" t="str">
            <v>LA HORA DE CHUCK NORRIS</v>
          </cell>
          <cell r="B92" t="str">
            <v>GUAYAQUIL</v>
          </cell>
          <cell r="C92" t="str">
            <v>TS</v>
          </cell>
          <cell r="D92" t="str">
            <v>26/04/2004</v>
          </cell>
          <cell r="E92" t="str">
            <v>14:27</v>
          </cell>
          <cell r="F92">
            <v>30</v>
          </cell>
          <cell r="G92">
            <v>11.8</v>
          </cell>
          <cell r="H92">
            <v>350.1</v>
          </cell>
          <cell r="I92">
            <v>62.4</v>
          </cell>
          <cell r="J92">
            <v>5.6</v>
          </cell>
        </row>
        <row r="93">
          <cell r="A93" t="str">
            <v>TNV. ALEGRIJES Y REBUJOS</v>
          </cell>
          <cell r="B93" t="str">
            <v>GUAYAQUIL</v>
          </cell>
          <cell r="C93" t="str">
            <v>GA</v>
          </cell>
          <cell r="D93" t="str">
            <v>26/04/2004</v>
          </cell>
          <cell r="E93" t="str">
            <v>15:43</v>
          </cell>
          <cell r="F93">
            <v>30</v>
          </cell>
          <cell r="G93">
            <v>1.8</v>
          </cell>
          <cell r="H93">
            <v>351.9</v>
          </cell>
          <cell r="I93">
            <v>62.4</v>
          </cell>
          <cell r="J93">
            <v>5.6</v>
          </cell>
        </row>
        <row r="94">
          <cell r="A94" t="str">
            <v>*HE SIMPSONS II</v>
          </cell>
          <cell r="B94" t="str">
            <v>GUAYAQUIL</v>
          </cell>
          <cell r="C94" t="str">
            <v>EC</v>
          </cell>
          <cell r="D94" t="str">
            <v>26/04/2004</v>
          </cell>
          <cell r="E94" t="str">
            <v>16:54</v>
          </cell>
          <cell r="F94">
            <v>30</v>
          </cell>
          <cell r="G94">
            <v>1.2</v>
          </cell>
          <cell r="H94">
            <v>353.1</v>
          </cell>
          <cell r="I94">
            <v>63</v>
          </cell>
          <cell r="J94">
            <v>5.6</v>
          </cell>
        </row>
        <row r="95">
          <cell r="A95" t="str">
            <v>CINE DE LA TARDE</v>
          </cell>
          <cell r="B95" t="str">
            <v>GUAYAQUIL</v>
          </cell>
          <cell r="C95" t="str">
            <v>TS</v>
          </cell>
          <cell r="D95" t="str">
            <v>26/04/2004</v>
          </cell>
          <cell r="E95" t="str">
            <v>17:08</v>
          </cell>
          <cell r="F95">
            <v>30</v>
          </cell>
          <cell r="G95">
            <v>2.6</v>
          </cell>
          <cell r="H95">
            <v>355.7</v>
          </cell>
          <cell r="I95">
            <v>62.9</v>
          </cell>
          <cell r="J95">
            <v>5.7</v>
          </cell>
        </row>
        <row r="96">
          <cell r="A96" t="str">
            <v>CINE MILLONARIO</v>
          </cell>
          <cell r="B96" t="str">
            <v>GUAYAQUIL</v>
          </cell>
          <cell r="C96" t="str">
            <v>EC</v>
          </cell>
          <cell r="D96" t="str">
            <v>26/04/2004</v>
          </cell>
          <cell r="E96" t="str">
            <v>18:49</v>
          </cell>
          <cell r="F96">
            <v>30</v>
          </cell>
          <cell r="G96">
            <v>5.3</v>
          </cell>
          <cell r="H96">
            <v>361</v>
          </cell>
          <cell r="I96">
            <v>62.9</v>
          </cell>
          <cell r="J96">
            <v>5.7</v>
          </cell>
        </row>
        <row r="97">
          <cell r="A97" t="str">
            <v>TNV. CORAZON SALVAJE</v>
          </cell>
          <cell r="B97" t="str">
            <v>GUAYAQUIL</v>
          </cell>
          <cell r="C97" t="str">
            <v>GA</v>
          </cell>
          <cell r="D97" t="str">
            <v>26/04/2004</v>
          </cell>
          <cell r="E97" t="str">
            <v>19:26</v>
          </cell>
          <cell r="F97">
            <v>30</v>
          </cell>
          <cell r="G97">
            <v>6.9</v>
          </cell>
          <cell r="H97">
            <v>367.9</v>
          </cell>
          <cell r="I97">
            <v>63</v>
          </cell>
          <cell r="J97">
            <v>5.8</v>
          </cell>
        </row>
        <row r="98">
          <cell r="A98" t="str">
            <v>TNV. PASION DE GAVILANES</v>
          </cell>
          <cell r="B98" t="str">
            <v>GUAYAQUIL</v>
          </cell>
          <cell r="C98" t="str">
            <v>EC</v>
          </cell>
          <cell r="D98" t="str">
            <v>26/04/2004</v>
          </cell>
          <cell r="E98" t="str">
            <v>21:02</v>
          </cell>
          <cell r="F98">
            <v>30</v>
          </cell>
          <cell r="G98">
            <v>15.5</v>
          </cell>
          <cell r="H98">
            <v>383.4</v>
          </cell>
          <cell r="I98">
            <v>65.3</v>
          </cell>
          <cell r="J98">
            <v>5.9</v>
          </cell>
        </row>
        <row r="99">
          <cell r="A99" t="str">
            <v>LOS PICAPIEDRA</v>
          </cell>
          <cell r="B99" t="str">
            <v>GUAYAQUIL</v>
          </cell>
          <cell r="C99" t="str">
            <v>TS</v>
          </cell>
          <cell r="D99" t="str">
            <v>27/04/2004</v>
          </cell>
          <cell r="E99" t="str">
            <v>13:09</v>
          </cell>
          <cell r="F99">
            <v>30</v>
          </cell>
          <cell r="G99">
            <v>3.8</v>
          </cell>
          <cell r="H99">
            <v>387.2</v>
          </cell>
          <cell r="I99">
            <v>66.3</v>
          </cell>
          <cell r="J99">
            <v>5.8</v>
          </cell>
        </row>
        <row r="100">
          <cell r="A100" t="str">
            <v>LA HORA DE CHUCK NORRIS</v>
          </cell>
          <cell r="B100" t="str">
            <v>GUAYAQUIL</v>
          </cell>
          <cell r="C100" t="str">
            <v>TS</v>
          </cell>
          <cell r="D100" t="str">
            <v>27/04/2004</v>
          </cell>
          <cell r="E100" t="str">
            <v>14:01</v>
          </cell>
          <cell r="F100">
            <v>30</v>
          </cell>
          <cell r="G100">
            <v>8.9</v>
          </cell>
          <cell r="H100">
            <v>396.1</v>
          </cell>
          <cell r="I100">
            <v>67.900000000000006</v>
          </cell>
          <cell r="J100">
            <v>5.8</v>
          </cell>
        </row>
        <row r="101">
          <cell r="A101" t="str">
            <v>TNV. ALEGRIJES Y REBUJOS</v>
          </cell>
          <cell r="B101" t="str">
            <v>GUAYAQUIL</v>
          </cell>
          <cell r="C101" t="str">
            <v>GA</v>
          </cell>
          <cell r="D101" t="str">
            <v>27/04/2004</v>
          </cell>
          <cell r="E101" t="str">
            <v>15:43</v>
          </cell>
          <cell r="F101">
            <v>30</v>
          </cell>
          <cell r="G101">
            <v>1.8</v>
          </cell>
          <cell r="H101">
            <v>397.9</v>
          </cell>
          <cell r="I101">
            <v>67.900000000000006</v>
          </cell>
          <cell r="J101">
            <v>5.9</v>
          </cell>
        </row>
        <row r="102">
          <cell r="A102" t="str">
            <v>*HE SIMPSONS II</v>
          </cell>
          <cell r="B102" t="str">
            <v>GUAYAQUIL</v>
          </cell>
          <cell r="C102" t="str">
            <v>EC</v>
          </cell>
          <cell r="D102" t="str">
            <v>27/04/2004</v>
          </cell>
          <cell r="E102" t="str">
            <v>16:57</v>
          </cell>
          <cell r="F102">
            <v>30</v>
          </cell>
          <cell r="G102">
            <v>5.3</v>
          </cell>
          <cell r="H102">
            <v>403.2</v>
          </cell>
          <cell r="I102">
            <v>68.099999999999994</v>
          </cell>
          <cell r="J102">
            <v>5.9</v>
          </cell>
        </row>
        <row r="103">
          <cell r="A103" t="str">
            <v>CINE MILLONARIO</v>
          </cell>
          <cell r="B103" t="str">
            <v>GUAYAQUIL</v>
          </cell>
          <cell r="C103" t="str">
            <v>EC</v>
          </cell>
          <cell r="D103" t="str">
            <v>27/04/2004</v>
          </cell>
          <cell r="E103" t="str">
            <v>18:41</v>
          </cell>
          <cell r="F103">
            <v>30</v>
          </cell>
          <cell r="G103">
            <v>6.2</v>
          </cell>
          <cell r="H103">
            <v>409.4</v>
          </cell>
          <cell r="I103">
            <v>69.900000000000006</v>
          </cell>
          <cell r="J103">
            <v>5.9</v>
          </cell>
        </row>
        <row r="104">
          <cell r="A104" t="str">
            <v>TNV. PASION DE GAVILANES</v>
          </cell>
          <cell r="B104" t="str">
            <v>GUAYAQUIL</v>
          </cell>
          <cell r="C104" t="str">
            <v>EC</v>
          </cell>
          <cell r="D104" t="str">
            <v>27/04/2004</v>
          </cell>
          <cell r="E104" t="str">
            <v>21:14</v>
          </cell>
          <cell r="F104">
            <v>30</v>
          </cell>
          <cell r="G104">
            <v>15.8</v>
          </cell>
          <cell r="H104">
            <v>425.2</v>
          </cell>
          <cell r="I104">
            <v>70.2</v>
          </cell>
          <cell r="J104">
            <v>6.1</v>
          </cell>
        </row>
        <row r="105">
          <cell r="A105" t="str">
            <v>LOS PICAPIEDRA</v>
          </cell>
          <cell r="B105" t="str">
            <v>GUAYAQUIL</v>
          </cell>
          <cell r="C105" t="str">
            <v>TS</v>
          </cell>
          <cell r="D105" t="str">
            <v>28/04/2004</v>
          </cell>
          <cell r="E105" t="str">
            <v>13:16</v>
          </cell>
          <cell r="F105">
            <v>30</v>
          </cell>
          <cell r="G105">
            <v>8.4</v>
          </cell>
          <cell r="H105">
            <v>433.6</v>
          </cell>
          <cell r="I105">
            <v>70.7</v>
          </cell>
          <cell r="J105">
            <v>6.1</v>
          </cell>
        </row>
        <row r="106">
          <cell r="A106" t="str">
            <v>LA HORA DE CHUCK NORRIS</v>
          </cell>
          <cell r="B106" t="str">
            <v>GUAYAQUIL</v>
          </cell>
          <cell r="C106" t="str">
            <v>TS</v>
          </cell>
          <cell r="D106" t="str">
            <v>28/04/2004</v>
          </cell>
          <cell r="E106" t="str">
            <v>14:11</v>
          </cell>
          <cell r="F106">
            <v>30</v>
          </cell>
          <cell r="G106">
            <v>5.6</v>
          </cell>
          <cell r="H106">
            <v>439.2</v>
          </cell>
          <cell r="I106">
            <v>70.7</v>
          </cell>
          <cell r="J106">
            <v>6.2</v>
          </cell>
        </row>
        <row r="107">
          <cell r="A107" t="str">
            <v>TNV. ALEGRIJES Y REBUJOS</v>
          </cell>
          <cell r="B107" t="str">
            <v>GUAYAQUIL</v>
          </cell>
          <cell r="C107" t="str">
            <v>GA</v>
          </cell>
          <cell r="D107" t="str">
            <v>28/04/2004</v>
          </cell>
          <cell r="E107" t="str">
            <v>16:04</v>
          </cell>
          <cell r="F107">
            <v>30</v>
          </cell>
          <cell r="G107">
            <v>3</v>
          </cell>
          <cell r="H107">
            <v>442.2</v>
          </cell>
          <cell r="I107">
            <v>70.7</v>
          </cell>
          <cell r="J107">
            <v>6.3</v>
          </cell>
        </row>
        <row r="108">
          <cell r="A108" t="str">
            <v>*HE SIMPSONS II</v>
          </cell>
          <cell r="B108" t="str">
            <v>GUAYAQUIL</v>
          </cell>
          <cell r="C108" t="str">
            <v>EC</v>
          </cell>
          <cell r="D108" t="str">
            <v>28/04/2004</v>
          </cell>
          <cell r="E108" t="str">
            <v>17:01</v>
          </cell>
          <cell r="F108">
            <v>30</v>
          </cell>
          <cell r="G108">
            <v>1.6</v>
          </cell>
          <cell r="H108">
            <v>443.8</v>
          </cell>
          <cell r="I108">
            <v>70.900000000000006</v>
          </cell>
          <cell r="J108">
            <v>6.3</v>
          </cell>
        </row>
        <row r="109">
          <cell r="A109" t="str">
            <v>CINE MILLONARIO</v>
          </cell>
          <cell r="B109" t="str">
            <v>GUAYAQUIL</v>
          </cell>
          <cell r="C109" t="str">
            <v>EC</v>
          </cell>
          <cell r="D109" t="str">
            <v>28/04/2004</v>
          </cell>
          <cell r="E109" t="str">
            <v>17:21</v>
          </cell>
          <cell r="F109">
            <v>30</v>
          </cell>
          <cell r="G109">
            <v>1.9</v>
          </cell>
          <cell r="H109">
            <v>445.7</v>
          </cell>
          <cell r="I109">
            <v>70.900000000000006</v>
          </cell>
          <cell r="J109">
            <v>6.3</v>
          </cell>
        </row>
        <row r="110">
          <cell r="A110" t="str">
            <v>CINE DE LA TARDE</v>
          </cell>
          <cell r="B110" t="str">
            <v>GUAYAQUIL</v>
          </cell>
          <cell r="C110" t="str">
            <v>TS</v>
          </cell>
          <cell r="D110" t="str">
            <v>28/04/2004</v>
          </cell>
          <cell r="E110" t="str">
            <v>18:02</v>
          </cell>
          <cell r="F110">
            <v>30</v>
          </cell>
          <cell r="G110">
            <v>2.2999999999999998</v>
          </cell>
          <cell r="H110">
            <v>448</v>
          </cell>
          <cell r="I110">
            <v>70.900000000000006</v>
          </cell>
          <cell r="J110">
            <v>6.3</v>
          </cell>
        </row>
        <row r="111">
          <cell r="A111" t="str">
            <v>TNV. CORAZON SALVAJE</v>
          </cell>
          <cell r="B111" t="str">
            <v>GUAYAQUIL</v>
          </cell>
          <cell r="C111" t="str">
            <v>GA</v>
          </cell>
          <cell r="D111" t="str">
            <v>28/04/2004</v>
          </cell>
          <cell r="E111" t="str">
            <v>19:08</v>
          </cell>
          <cell r="F111">
            <v>30</v>
          </cell>
          <cell r="G111">
            <v>7.5</v>
          </cell>
          <cell r="H111">
            <v>455.5</v>
          </cell>
          <cell r="I111">
            <v>70.900000000000006</v>
          </cell>
          <cell r="J111">
            <v>6.4</v>
          </cell>
        </row>
        <row r="112">
          <cell r="A112" t="str">
            <v>TNV. PASION DE GAVILANES</v>
          </cell>
          <cell r="B112" t="str">
            <v>GUAYAQUIL</v>
          </cell>
          <cell r="C112" t="str">
            <v>EC</v>
          </cell>
          <cell r="D112" t="str">
            <v>28/04/2004</v>
          </cell>
          <cell r="E112" t="str">
            <v>21:17</v>
          </cell>
          <cell r="F112">
            <v>30</v>
          </cell>
          <cell r="G112">
            <v>15.2</v>
          </cell>
          <cell r="H112">
            <v>470.7</v>
          </cell>
          <cell r="I112">
            <v>71.7</v>
          </cell>
          <cell r="J112">
            <v>6.6</v>
          </cell>
        </row>
        <row r="113">
          <cell r="A113" t="str">
            <v>LOS PICAPIEDRA</v>
          </cell>
          <cell r="B113" t="str">
            <v>GUAYAQUIL</v>
          </cell>
          <cell r="C113" t="str">
            <v>TS</v>
          </cell>
          <cell r="D113" t="str">
            <v>29/04/2004</v>
          </cell>
          <cell r="E113" t="str">
            <v>13:31</v>
          </cell>
          <cell r="F113">
            <v>30</v>
          </cell>
          <cell r="G113">
            <v>8.8000000000000007</v>
          </cell>
          <cell r="H113">
            <v>479.5</v>
          </cell>
          <cell r="I113">
            <v>72.400000000000006</v>
          </cell>
          <cell r="J113">
            <v>6.6</v>
          </cell>
        </row>
        <row r="114">
          <cell r="A114" t="str">
            <v>LA HORA DE CHUCK NORRIS</v>
          </cell>
          <cell r="B114" t="str">
            <v>GUAYAQUIL</v>
          </cell>
          <cell r="C114" t="str">
            <v>TS</v>
          </cell>
          <cell r="D114" t="str">
            <v>29/04/2004</v>
          </cell>
          <cell r="E114" t="str">
            <v>13:47</v>
          </cell>
          <cell r="F114">
            <v>30</v>
          </cell>
          <cell r="G114">
            <v>4.8</v>
          </cell>
          <cell r="H114">
            <v>484.3</v>
          </cell>
          <cell r="I114">
            <v>72.3</v>
          </cell>
          <cell r="J114">
            <v>6.7</v>
          </cell>
        </row>
        <row r="115">
          <cell r="A115" t="str">
            <v>TNV. ALEGRIJES Y REBUJOS</v>
          </cell>
          <cell r="B115" t="str">
            <v>GUAYAQUIL</v>
          </cell>
          <cell r="C115" t="str">
            <v>GA</v>
          </cell>
          <cell r="D115" t="str">
            <v>29/04/2004</v>
          </cell>
          <cell r="E115" t="str">
            <v>15:44</v>
          </cell>
          <cell r="F115">
            <v>30</v>
          </cell>
          <cell r="G115">
            <v>1.4</v>
          </cell>
          <cell r="H115">
            <v>485.7</v>
          </cell>
          <cell r="I115">
            <v>72.3</v>
          </cell>
          <cell r="J115">
            <v>6.7</v>
          </cell>
        </row>
        <row r="116">
          <cell r="A116" t="str">
            <v>*HE SIMPSONS II</v>
          </cell>
          <cell r="B116" t="str">
            <v>GUAYAQUIL</v>
          </cell>
          <cell r="C116" t="str">
            <v>EC</v>
          </cell>
          <cell r="D116" t="str">
            <v>29/04/2004</v>
          </cell>
          <cell r="E116" t="str">
            <v>17:04</v>
          </cell>
          <cell r="F116">
            <v>30</v>
          </cell>
          <cell r="G116">
            <v>6.5</v>
          </cell>
          <cell r="H116">
            <v>492.2</v>
          </cell>
          <cell r="I116">
            <v>72.3</v>
          </cell>
          <cell r="J116">
            <v>6.8</v>
          </cell>
        </row>
        <row r="117">
          <cell r="A117" t="str">
            <v>CINE MILLONARIO</v>
          </cell>
          <cell r="B117" t="str">
            <v>GUAYAQUIL</v>
          </cell>
          <cell r="C117" t="str">
            <v>EC</v>
          </cell>
          <cell r="D117" t="str">
            <v>29/04/2004</v>
          </cell>
          <cell r="E117" t="str">
            <v>17:49</v>
          </cell>
          <cell r="F117">
            <v>30</v>
          </cell>
          <cell r="G117">
            <v>5.2</v>
          </cell>
          <cell r="H117">
            <v>497.4</v>
          </cell>
          <cell r="I117">
            <v>72.2</v>
          </cell>
          <cell r="J117">
            <v>6.9</v>
          </cell>
        </row>
        <row r="118">
          <cell r="A118" t="str">
            <v>TNV. PASION DE GAVILANES</v>
          </cell>
          <cell r="B118" t="str">
            <v>GUAYAQUIL</v>
          </cell>
          <cell r="C118" t="str">
            <v>EC</v>
          </cell>
          <cell r="D118" t="str">
            <v>29/04/2004</v>
          </cell>
          <cell r="E118" t="str">
            <v>21:21</v>
          </cell>
          <cell r="F118">
            <v>30</v>
          </cell>
          <cell r="G118">
            <v>15.3</v>
          </cell>
          <cell r="H118">
            <v>512.70000000000005</v>
          </cell>
          <cell r="I118">
            <v>72.7</v>
          </cell>
          <cell r="J118">
            <v>7.1</v>
          </cell>
        </row>
        <row r="119">
          <cell r="A119" t="str">
            <v>LOS PICAPIEDRA</v>
          </cell>
          <cell r="B119" t="str">
            <v>GUAYAQUIL</v>
          </cell>
          <cell r="C119" t="str">
            <v>TS</v>
          </cell>
          <cell r="D119" t="str">
            <v>30/04/2004</v>
          </cell>
          <cell r="E119" t="str">
            <v>13:13</v>
          </cell>
          <cell r="F119">
            <v>30</v>
          </cell>
          <cell r="G119">
            <v>5.3</v>
          </cell>
          <cell r="H119">
            <v>518</v>
          </cell>
          <cell r="I119">
            <v>73.2</v>
          </cell>
          <cell r="J119">
            <v>7.1</v>
          </cell>
        </row>
        <row r="120">
          <cell r="A120" t="str">
            <v>LA HORA DE CHUCK NORRIS</v>
          </cell>
          <cell r="B120" t="str">
            <v>GUAYAQUIL</v>
          </cell>
          <cell r="C120" t="str">
            <v>TS</v>
          </cell>
          <cell r="D120" t="str">
            <v>30/04/2004</v>
          </cell>
          <cell r="E120" t="str">
            <v>13:55</v>
          </cell>
          <cell r="F120">
            <v>30</v>
          </cell>
          <cell r="G120">
            <v>3.7</v>
          </cell>
          <cell r="H120">
            <v>521.70000000000005</v>
          </cell>
          <cell r="I120">
            <v>73.599999999999994</v>
          </cell>
          <cell r="J120">
            <v>7.1</v>
          </cell>
        </row>
        <row r="121">
          <cell r="A121" t="str">
            <v>TNV. ALEGRIJES Y REBUJOS</v>
          </cell>
          <cell r="B121" t="str">
            <v>GUAYAQUIL</v>
          </cell>
          <cell r="C121" t="str">
            <v>GA</v>
          </cell>
          <cell r="D121" t="str">
            <v>30/04/2004</v>
          </cell>
          <cell r="E121" t="str">
            <v>15:58</v>
          </cell>
          <cell r="F121">
            <v>30</v>
          </cell>
          <cell r="G121">
            <v>2.2999999999999998</v>
          </cell>
          <cell r="H121">
            <v>524</v>
          </cell>
          <cell r="I121">
            <v>73.599999999999994</v>
          </cell>
          <cell r="J121">
            <v>7.1</v>
          </cell>
        </row>
        <row r="122">
          <cell r="A122" t="str">
            <v>*HE SIMPSONS II</v>
          </cell>
          <cell r="B122" t="str">
            <v>GUAYAQUIL</v>
          </cell>
          <cell r="C122" t="str">
            <v>EC</v>
          </cell>
          <cell r="D122" t="str">
            <v>30/04/2004</v>
          </cell>
          <cell r="E122" t="str">
            <v>17:07</v>
          </cell>
          <cell r="F122">
            <v>30</v>
          </cell>
          <cell r="G122">
            <v>3.7</v>
          </cell>
          <cell r="H122">
            <v>527.70000000000005</v>
          </cell>
          <cell r="I122">
            <v>73.599999999999994</v>
          </cell>
          <cell r="J122">
            <v>7.2</v>
          </cell>
        </row>
        <row r="123">
          <cell r="A123" t="str">
            <v>CINE DE LA TARDE</v>
          </cell>
          <cell r="B123" t="str">
            <v>GUAYAQUIL</v>
          </cell>
          <cell r="C123" t="str">
            <v>TS</v>
          </cell>
          <cell r="D123" t="str">
            <v>30/04/2004</v>
          </cell>
          <cell r="E123" t="str">
            <v>17:51</v>
          </cell>
          <cell r="F123">
            <v>30</v>
          </cell>
          <cell r="G123">
            <v>1</v>
          </cell>
          <cell r="H123">
            <v>528.70000000000005</v>
          </cell>
          <cell r="I123">
            <v>73.599999999999994</v>
          </cell>
          <cell r="J123">
            <v>7.2</v>
          </cell>
        </row>
        <row r="124">
          <cell r="A124" t="str">
            <v>CINE MILLONARIO</v>
          </cell>
          <cell r="B124" t="str">
            <v>GUAYAQUIL</v>
          </cell>
          <cell r="C124" t="str">
            <v>EC</v>
          </cell>
          <cell r="D124" t="str">
            <v>30/04/2004</v>
          </cell>
          <cell r="E124" t="str">
            <v>18:30</v>
          </cell>
          <cell r="F124">
            <v>30</v>
          </cell>
          <cell r="G124">
            <v>2.8</v>
          </cell>
          <cell r="H124">
            <v>531.5</v>
          </cell>
          <cell r="I124">
            <v>73.599999999999994</v>
          </cell>
          <cell r="J124">
            <v>7.2</v>
          </cell>
        </row>
        <row r="125">
          <cell r="A125" t="str">
            <v>TNV. PASION DE GAVILANES</v>
          </cell>
          <cell r="B125" t="str">
            <v>GUAYAQUIL</v>
          </cell>
          <cell r="C125" t="str">
            <v>EC</v>
          </cell>
          <cell r="D125" t="str">
            <v>30/04/2004</v>
          </cell>
          <cell r="E125" t="str">
            <v>20:46</v>
          </cell>
          <cell r="F125">
            <v>30</v>
          </cell>
          <cell r="G125">
            <v>12.2</v>
          </cell>
          <cell r="H125">
            <v>543.70000000000005</v>
          </cell>
          <cell r="I125">
            <v>73.5</v>
          </cell>
          <cell r="J125">
            <v>7.4</v>
          </cell>
        </row>
        <row r="126">
          <cell r="A126" t="str">
            <v>*IGIMON TAMERS (S-D)</v>
          </cell>
          <cell r="B126" t="str">
            <v>GUAYAQUIL</v>
          </cell>
          <cell r="C126" t="str">
            <v>EC</v>
          </cell>
          <cell r="D126" t="str">
            <v>01/05/2004</v>
          </cell>
          <cell r="E126" t="str">
            <v>08:29</v>
          </cell>
          <cell r="F126">
            <v>30</v>
          </cell>
          <cell r="G126">
            <v>1.3</v>
          </cell>
          <cell r="H126">
            <v>545</v>
          </cell>
          <cell r="I126">
            <v>73.5</v>
          </cell>
          <cell r="J126">
            <v>7.4</v>
          </cell>
        </row>
        <row r="127">
          <cell r="A127" t="str">
            <v>DANIEL EL TRAVIESO (S-D)</v>
          </cell>
          <cell r="B127" t="str">
            <v>GUAYAQUIL</v>
          </cell>
          <cell r="C127" t="str">
            <v>EC</v>
          </cell>
          <cell r="D127" t="str">
            <v>01/05/2004</v>
          </cell>
          <cell r="E127" t="str">
            <v>08:38</v>
          </cell>
          <cell r="F127">
            <v>30</v>
          </cell>
          <cell r="G127">
            <v>2.2000000000000002</v>
          </cell>
          <cell r="H127">
            <v>547.20000000000005</v>
          </cell>
          <cell r="I127">
            <v>73.900000000000006</v>
          </cell>
          <cell r="J127">
            <v>7.4</v>
          </cell>
        </row>
        <row r="128">
          <cell r="A128" t="str">
            <v>DORAEMON (S-D)</v>
          </cell>
          <cell r="B128" t="str">
            <v>GUAYAQUIL</v>
          </cell>
          <cell r="C128" t="str">
            <v>EC</v>
          </cell>
          <cell r="D128" t="str">
            <v>01/05/2004</v>
          </cell>
          <cell r="E128" t="str">
            <v>08:47</v>
          </cell>
          <cell r="F128">
            <v>30</v>
          </cell>
          <cell r="G128">
            <v>2.6</v>
          </cell>
          <cell r="H128">
            <v>549.79999999999995</v>
          </cell>
          <cell r="I128">
            <v>73.900000000000006</v>
          </cell>
          <cell r="J128">
            <v>7.4</v>
          </cell>
        </row>
        <row r="129">
          <cell r="A129" t="str">
            <v>POKEMON (S-D)</v>
          </cell>
          <cell r="B129" t="str">
            <v>GUAYAQUIL</v>
          </cell>
          <cell r="C129" t="str">
            <v>EC</v>
          </cell>
          <cell r="D129" t="str">
            <v>01/05/2004</v>
          </cell>
          <cell r="E129" t="str">
            <v>09:22</v>
          </cell>
          <cell r="F129">
            <v>30</v>
          </cell>
          <cell r="G129">
            <v>3.9</v>
          </cell>
          <cell r="H129">
            <v>553.70000000000005</v>
          </cell>
          <cell r="I129">
            <v>73.900000000000006</v>
          </cell>
          <cell r="J129">
            <v>7.5</v>
          </cell>
        </row>
        <row r="130">
          <cell r="A130" t="str">
            <v>*VENTURAS EN PAÐALES (S-D)</v>
          </cell>
          <cell r="B130" t="str">
            <v>GUAYAQUIL</v>
          </cell>
          <cell r="C130" t="str">
            <v>EC</v>
          </cell>
          <cell r="D130" t="str">
            <v>01/05/2004</v>
          </cell>
          <cell r="E130" t="str">
            <v>09:31</v>
          </cell>
          <cell r="F130">
            <v>30</v>
          </cell>
          <cell r="G130">
            <v>2</v>
          </cell>
          <cell r="H130">
            <v>555.70000000000005</v>
          </cell>
          <cell r="I130">
            <v>73.900000000000006</v>
          </cell>
          <cell r="J130">
            <v>7.5</v>
          </cell>
        </row>
        <row r="131">
          <cell r="A131" t="str">
            <v>YUGI-OH (S-D)</v>
          </cell>
          <cell r="B131" t="str">
            <v>GUAYAQUIL</v>
          </cell>
          <cell r="C131" t="str">
            <v>EC</v>
          </cell>
          <cell r="D131" t="str">
            <v>01/05/2004</v>
          </cell>
          <cell r="E131" t="str">
            <v>10:17</v>
          </cell>
          <cell r="F131">
            <v>30</v>
          </cell>
          <cell r="G131">
            <v>4.0999999999999996</v>
          </cell>
          <cell r="H131">
            <v>559.79999999999995</v>
          </cell>
          <cell r="I131">
            <v>73.900000000000006</v>
          </cell>
          <cell r="J131">
            <v>7.6</v>
          </cell>
        </row>
        <row r="132">
          <cell r="A132" t="str">
            <v>EL HOMBRE ARAÐA (S-D)</v>
          </cell>
          <cell r="B132" t="str">
            <v>GUAYAQUIL</v>
          </cell>
          <cell r="C132" t="str">
            <v>EC</v>
          </cell>
          <cell r="D132" t="str">
            <v>01/05/2004</v>
          </cell>
          <cell r="E132" t="str">
            <v>10:46</v>
          </cell>
          <cell r="F132">
            <v>30</v>
          </cell>
          <cell r="G132">
            <v>3.6</v>
          </cell>
          <cell r="H132">
            <v>563.4</v>
          </cell>
          <cell r="I132">
            <v>73.8</v>
          </cell>
          <cell r="J132">
            <v>7.6</v>
          </cell>
        </row>
        <row r="133">
          <cell r="A133" t="str">
            <v>EL PAJARO LOCO (S-D)</v>
          </cell>
          <cell r="B133" t="str">
            <v>GUAYAQUIL</v>
          </cell>
          <cell r="C133" t="str">
            <v>EC</v>
          </cell>
          <cell r="D133" t="str">
            <v>01/05/2004</v>
          </cell>
          <cell r="E133" t="str">
            <v>11:38</v>
          </cell>
          <cell r="F133">
            <v>30</v>
          </cell>
          <cell r="G133">
            <v>5.0999999999999996</v>
          </cell>
          <cell r="H133">
            <v>568.5</v>
          </cell>
          <cell r="I133">
            <v>73.8</v>
          </cell>
          <cell r="J133">
            <v>7.7</v>
          </cell>
        </row>
        <row r="134">
          <cell r="A134" t="str">
            <v>PATO DARWIN (S-D)</v>
          </cell>
          <cell r="B134" t="str">
            <v>GUAYAQUIL</v>
          </cell>
          <cell r="C134" t="str">
            <v>TS</v>
          </cell>
          <cell r="D134" t="str">
            <v>01/05/2004</v>
          </cell>
          <cell r="E134" t="str">
            <v>11:48</v>
          </cell>
          <cell r="F134">
            <v>30</v>
          </cell>
          <cell r="G134">
            <v>2.2000000000000002</v>
          </cell>
          <cell r="H134">
            <v>570.70000000000005</v>
          </cell>
          <cell r="I134">
            <v>73.8</v>
          </cell>
          <cell r="J134">
            <v>7.7</v>
          </cell>
        </row>
        <row r="135">
          <cell r="A135" t="str">
            <v>*PRIETA Y GANA (S-D)</v>
          </cell>
          <cell r="B135" t="str">
            <v>GUAYAQUIL</v>
          </cell>
          <cell r="C135" t="str">
            <v>EC</v>
          </cell>
          <cell r="D135" t="str">
            <v>01/05/2004</v>
          </cell>
          <cell r="E135" t="str">
            <v>16:56</v>
          </cell>
          <cell r="F135">
            <v>30</v>
          </cell>
          <cell r="G135">
            <v>3.8</v>
          </cell>
          <cell r="H135">
            <v>574.5</v>
          </cell>
          <cell r="I135">
            <v>73.8</v>
          </cell>
          <cell r="J135">
            <v>7.8</v>
          </cell>
        </row>
        <row r="136">
          <cell r="A136" t="str">
            <v>DANIEL EL TRAVIESO (S-D)</v>
          </cell>
          <cell r="B136" t="str">
            <v>GUAYAQUIL</v>
          </cell>
          <cell r="C136" t="str">
            <v>EC</v>
          </cell>
          <cell r="D136" t="str">
            <v>02/05/2004</v>
          </cell>
          <cell r="E136" t="str">
            <v>08:05</v>
          </cell>
          <cell r="F136">
            <v>30</v>
          </cell>
          <cell r="G136">
            <v>1.5</v>
          </cell>
          <cell r="H136">
            <v>576</v>
          </cell>
          <cell r="I136">
            <v>73.8</v>
          </cell>
          <cell r="J136">
            <v>7.8</v>
          </cell>
        </row>
        <row r="137">
          <cell r="A137" t="str">
            <v>DORAEMON (S-D)</v>
          </cell>
          <cell r="B137" t="str">
            <v>GUAYAQUIL</v>
          </cell>
          <cell r="C137" t="str">
            <v>EC</v>
          </cell>
          <cell r="D137" t="str">
            <v>02/05/2004</v>
          </cell>
          <cell r="E137" t="str">
            <v>08:19</v>
          </cell>
          <cell r="F137">
            <v>30</v>
          </cell>
          <cell r="G137">
            <v>3</v>
          </cell>
          <cell r="H137">
            <v>579</v>
          </cell>
          <cell r="I137">
            <v>73.8</v>
          </cell>
          <cell r="J137">
            <v>7.8</v>
          </cell>
        </row>
        <row r="138">
          <cell r="A138" t="str">
            <v>*IGIMON TAMERS (S-D)</v>
          </cell>
          <cell r="B138" t="str">
            <v>GUAYAQUIL</v>
          </cell>
          <cell r="C138" t="str">
            <v>EC</v>
          </cell>
          <cell r="D138" t="str">
            <v>02/05/2004</v>
          </cell>
          <cell r="E138" t="str">
            <v>08:32</v>
          </cell>
          <cell r="F138">
            <v>30</v>
          </cell>
          <cell r="G138">
            <v>2.5</v>
          </cell>
          <cell r="H138">
            <v>581.5</v>
          </cell>
          <cell r="I138">
            <v>73.8</v>
          </cell>
          <cell r="J138">
            <v>7.9</v>
          </cell>
        </row>
        <row r="139">
          <cell r="A139" t="str">
            <v>POKEMON (S-D)</v>
          </cell>
          <cell r="B139" t="str">
            <v>GUAYAQUIL</v>
          </cell>
          <cell r="C139" t="str">
            <v>EC</v>
          </cell>
          <cell r="D139" t="str">
            <v>02/05/2004</v>
          </cell>
          <cell r="E139" t="str">
            <v>08:38</v>
          </cell>
          <cell r="F139">
            <v>30</v>
          </cell>
          <cell r="G139">
            <v>2.7</v>
          </cell>
          <cell r="H139">
            <v>584.20000000000005</v>
          </cell>
          <cell r="I139">
            <v>73.8</v>
          </cell>
          <cell r="J139">
            <v>7.9</v>
          </cell>
        </row>
        <row r="140">
          <cell r="A140" t="str">
            <v>*VENTURAS EN PAÐALES (S-D)</v>
          </cell>
          <cell r="B140" t="str">
            <v>GUAYAQUIL</v>
          </cell>
          <cell r="C140" t="str">
            <v>EC</v>
          </cell>
          <cell r="D140" t="str">
            <v>02/05/2004</v>
          </cell>
          <cell r="E140" t="str">
            <v>09:34</v>
          </cell>
          <cell r="F140">
            <v>30</v>
          </cell>
          <cell r="G140">
            <v>4.2</v>
          </cell>
          <cell r="H140">
            <v>588.4</v>
          </cell>
          <cell r="I140">
            <v>73.8</v>
          </cell>
          <cell r="J140">
            <v>8</v>
          </cell>
        </row>
        <row r="141">
          <cell r="A141" t="str">
            <v>YUGI-OH (S-D)</v>
          </cell>
          <cell r="B141" t="str">
            <v>GUAYAQUIL</v>
          </cell>
          <cell r="C141" t="str">
            <v>EC</v>
          </cell>
          <cell r="D141" t="str">
            <v>02/05/2004</v>
          </cell>
          <cell r="E141" t="str">
            <v>09:44</v>
          </cell>
          <cell r="F141">
            <v>30</v>
          </cell>
          <cell r="G141">
            <v>3.7</v>
          </cell>
          <cell r="H141">
            <v>592.1</v>
          </cell>
          <cell r="I141">
            <v>74.3</v>
          </cell>
          <cell r="J141">
            <v>8</v>
          </cell>
        </row>
        <row r="142">
          <cell r="A142" t="str">
            <v>PATO DARWIN (S-D)</v>
          </cell>
          <cell r="B142" t="str">
            <v>GUAYAQUIL</v>
          </cell>
          <cell r="C142" t="str">
            <v>TS</v>
          </cell>
          <cell r="D142" t="str">
            <v>02/05/2004</v>
          </cell>
          <cell r="E142" t="str">
            <v>11:56</v>
          </cell>
          <cell r="F142">
            <v>30</v>
          </cell>
          <cell r="G142">
            <v>1.9</v>
          </cell>
          <cell r="H142">
            <v>594</v>
          </cell>
          <cell r="I142">
            <v>74.5</v>
          </cell>
          <cell r="J142">
            <v>8</v>
          </cell>
        </row>
        <row r="143">
          <cell r="A143" t="str">
            <v>UNIDAD ESPECIAL  2</v>
          </cell>
          <cell r="B143" t="str">
            <v>GUAYAQUIL</v>
          </cell>
          <cell r="C143" t="str">
            <v>TS</v>
          </cell>
          <cell r="D143" t="str">
            <v>02/05/2004</v>
          </cell>
          <cell r="E143" t="str">
            <v>12:10</v>
          </cell>
          <cell r="F143">
            <v>30</v>
          </cell>
          <cell r="G143">
            <v>0.6</v>
          </cell>
          <cell r="H143">
            <v>594.6</v>
          </cell>
          <cell r="I143">
            <v>74.599999999999994</v>
          </cell>
          <cell r="J143">
            <v>8</v>
          </cell>
        </row>
        <row r="144">
          <cell r="A144" t="str">
            <v>*INE DEL DOMINGO I</v>
          </cell>
          <cell r="B144" t="str">
            <v>GUAYAQUIL</v>
          </cell>
          <cell r="C144" t="str">
            <v>GA</v>
          </cell>
          <cell r="D144" t="str">
            <v>02/05/2004</v>
          </cell>
          <cell r="E144" t="str">
            <v>17:29</v>
          </cell>
          <cell r="F144">
            <v>30</v>
          </cell>
          <cell r="G144">
            <v>2.4</v>
          </cell>
          <cell r="H144">
            <v>597</v>
          </cell>
          <cell r="I144">
            <v>75.5</v>
          </cell>
          <cell r="J144">
            <v>7.9</v>
          </cell>
        </row>
        <row r="145">
          <cell r="A145" t="str">
            <v>*INE DEL DOMINGO I</v>
          </cell>
          <cell r="B145" t="str">
            <v>GUAYAQUIL</v>
          </cell>
          <cell r="C145" t="str">
            <v>GA</v>
          </cell>
          <cell r="D145" t="str">
            <v>02/05/2004</v>
          </cell>
          <cell r="E145" t="str">
            <v>18:20</v>
          </cell>
          <cell r="F145">
            <v>30</v>
          </cell>
          <cell r="G145">
            <v>2.6</v>
          </cell>
          <cell r="H145">
            <v>599.6</v>
          </cell>
          <cell r="I145">
            <v>76.2</v>
          </cell>
          <cell r="J145">
            <v>7.9</v>
          </cell>
        </row>
        <row r="146">
          <cell r="A146" t="str">
            <v>LOS PICAPIEDRA</v>
          </cell>
          <cell r="B146" t="str">
            <v>GUAYAQUIL</v>
          </cell>
          <cell r="C146" t="str">
            <v>TS</v>
          </cell>
          <cell r="D146" t="str">
            <v>03/05/2004</v>
          </cell>
          <cell r="E146" t="str">
            <v>13:30</v>
          </cell>
          <cell r="F146">
            <v>30</v>
          </cell>
          <cell r="G146">
            <v>12.5</v>
          </cell>
          <cell r="H146">
            <v>612.1</v>
          </cell>
          <cell r="I146">
            <v>77.2</v>
          </cell>
          <cell r="J146">
            <v>7.9</v>
          </cell>
        </row>
        <row r="147">
          <cell r="A147" t="str">
            <v>LA HORA DE CHUCK NORRIS</v>
          </cell>
          <cell r="B147" t="str">
            <v>GUAYAQUIL</v>
          </cell>
          <cell r="C147" t="str">
            <v>TS</v>
          </cell>
          <cell r="D147" t="str">
            <v>03/05/2004</v>
          </cell>
          <cell r="E147" t="str">
            <v>14:13</v>
          </cell>
          <cell r="F147">
            <v>30</v>
          </cell>
          <cell r="G147">
            <v>6.5</v>
          </cell>
          <cell r="H147">
            <v>618.6</v>
          </cell>
          <cell r="I147">
            <v>77.2</v>
          </cell>
          <cell r="J147">
            <v>8</v>
          </cell>
        </row>
        <row r="148">
          <cell r="A148" t="str">
            <v>TNV. ALEGRIJES Y REBUJOS</v>
          </cell>
          <cell r="B148" t="str">
            <v>GUAYAQUIL</v>
          </cell>
          <cell r="C148" t="str">
            <v>GA</v>
          </cell>
          <cell r="D148" t="str">
            <v>03/05/2004</v>
          </cell>
          <cell r="E148" t="str">
            <v>15:58</v>
          </cell>
          <cell r="F148">
            <v>30</v>
          </cell>
          <cell r="G148">
            <v>2.6</v>
          </cell>
          <cell r="H148">
            <v>621.20000000000005</v>
          </cell>
          <cell r="I148">
            <v>77.2</v>
          </cell>
          <cell r="J148">
            <v>8.1</v>
          </cell>
        </row>
        <row r="149">
          <cell r="A149" t="str">
            <v>*HE SIMPSONS II</v>
          </cell>
          <cell r="B149" t="str">
            <v>GUAYAQUIL</v>
          </cell>
          <cell r="C149" t="str">
            <v>EC</v>
          </cell>
          <cell r="D149" t="str">
            <v>03/05/2004</v>
          </cell>
          <cell r="E149" t="str">
            <v>17:17</v>
          </cell>
          <cell r="F149">
            <v>30</v>
          </cell>
          <cell r="G149">
            <v>4.3</v>
          </cell>
          <cell r="H149">
            <v>625.5</v>
          </cell>
          <cell r="I149">
            <v>77.099999999999994</v>
          </cell>
          <cell r="J149">
            <v>8.1</v>
          </cell>
        </row>
        <row r="150">
          <cell r="A150" t="str">
            <v>CINE DE LA TARDE</v>
          </cell>
          <cell r="B150" t="str">
            <v>GUAYAQUIL</v>
          </cell>
          <cell r="C150" t="str">
            <v>TS</v>
          </cell>
          <cell r="D150" t="str">
            <v>03/05/2004</v>
          </cell>
          <cell r="E150" t="str">
            <v>17:22</v>
          </cell>
          <cell r="F150">
            <v>30</v>
          </cell>
          <cell r="G150">
            <v>2.9</v>
          </cell>
          <cell r="H150">
            <v>628.4</v>
          </cell>
          <cell r="I150">
            <v>77.8</v>
          </cell>
          <cell r="J150">
            <v>8.1</v>
          </cell>
        </row>
        <row r="151">
          <cell r="A151" t="str">
            <v>CINE MILLONARIO</v>
          </cell>
          <cell r="B151" t="str">
            <v>GUAYAQUIL</v>
          </cell>
          <cell r="C151" t="str">
            <v>EC</v>
          </cell>
          <cell r="D151" t="str">
            <v>03/05/2004</v>
          </cell>
          <cell r="E151" t="str">
            <v>18:22</v>
          </cell>
          <cell r="F151">
            <v>30</v>
          </cell>
          <cell r="G151">
            <v>4.3</v>
          </cell>
          <cell r="H151">
            <v>632.70000000000005</v>
          </cell>
          <cell r="I151">
            <v>77.8</v>
          </cell>
          <cell r="J151">
            <v>8.1</v>
          </cell>
        </row>
        <row r="152">
          <cell r="A152" t="str">
            <v>TNV. CORAZON SALVAJE</v>
          </cell>
          <cell r="B152" t="str">
            <v>GUAYAQUIL</v>
          </cell>
          <cell r="C152" t="str">
            <v>GA</v>
          </cell>
          <cell r="D152" t="str">
            <v>03/05/2004</v>
          </cell>
          <cell r="E152" t="str">
            <v>19:25</v>
          </cell>
          <cell r="F152">
            <v>30</v>
          </cell>
          <cell r="G152">
            <v>7.2</v>
          </cell>
          <cell r="H152">
            <v>639.9</v>
          </cell>
          <cell r="I152">
            <v>77.8</v>
          </cell>
          <cell r="J152">
            <v>8.1999999999999993</v>
          </cell>
        </row>
        <row r="153">
          <cell r="A153" t="str">
            <v>LOS PICAPIEDRA</v>
          </cell>
          <cell r="B153" t="str">
            <v>GUAYAQUIL</v>
          </cell>
          <cell r="C153" t="str">
            <v>TS</v>
          </cell>
          <cell r="D153" t="str">
            <v>04/05/2004</v>
          </cell>
          <cell r="E153" t="str">
            <v>13:23</v>
          </cell>
          <cell r="F153">
            <v>30</v>
          </cell>
          <cell r="G153">
            <v>6.5</v>
          </cell>
          <cell r="H153">
            <v>646.4</v>
          </cell>
          <cell r="I153">
            <v>78.3</v>
          </cell>
          <cell r="J153">
            <v>8.3000000000000007</v>
          </cell>
        </row>
        <row r="154">
          <cell r="A154" t="str">
            <v>LA HORA DE CHUCK NORRIS</v>
          </cell>
          <cell r="B154" t="str">
            <v>GUAYAQUIL</v>
          </cell>
          <cell r="C154" t="str">
            <v>TS</v>
          </cell>
          <cell r="D154" t="str">
            <v>04/05/2004</v>
          </cell>
          <cell r="E154" t="str">
            <v>13:59</v>
          </cell>
          <cell r="F154">
            <v>30</v>
          </cell>
          <cell r="G154">
            <v>5</v>
          </cell>
          <cell r="H154">
            <v>651.4</v>
          </cell>
          <cell r="I154">
            <v>78.3</v>
          </cell>
          <cell r="J154">
            <v>8.3000000000000007</v>
          </cell>
        </row>
        <row r="155">
          <cell r="A155" t="str">
            <v>TNV. ALEGRIJES Y REBUJOS</v>
          </cell>
          <cell r="B155" t="str">
            <v>GUAYAQUIL</v>
          </cell>
          <cell r="C155" t="str">
            <v>GA</v>
          </cell>
          <cell r="D155" t="str">
            <v>04/05/2004</v>
          </cell>
          <cell r="E155" t="str">
            <v>15:54</v>
          </cell>
          <cell r="F155">
            <v>30</v>
          </cell>
          <cell r="G155">
            <v>3.7</v>
          </cell>
          <cell r="H155">
            <v>655.1</v>
          </cell>
          <cell r="I155">
            <v>78.900000000000006</v>
          </cell>
          <cell r="J155">
            <v>8.3000000000000007</v>
          </cell>
        </row>
        <row r="156">
          <cell r="A156" t="str">
            <v>*HE SIMPSONS II</v>
          </cell>
          <cell r="B156" t="str">
            <v>GUAYAQUIL</v>
          </cell>
          <cell r="C156" t="str">
            <v>EC</v>
          </cell>
          <cell r="D156" t="str">
            <v>04/05/2004</v>
          </cell>
          <cell r="E156" t="str">
            <v>17:20</v>
          </cell>
          <cell r="F156">
            <v>30</v>
          </cell>
          <cell r="G156">
            <v>3.2</v>
          </cell>
          <cell r="H156">
            <v>658.3</v>
          </cell>
          <cell r="I156">
            <v>78.900000000000006</v>
          </cell>
          <cell r="J156">
            <v>8.3000000000000007</v>
          </cell>
        </row>
        <row r="157">
          <cell r="A157" t="str">
            <v>CINE MILLONARIO</v>
          </cell>
          <cell r="B157" t="str">
            <v>GUAYAQUIL</v>
          </cell>
          <cell r="C157" t="str">
            <v>EC</v>
          </cell>
          <cell r="D157" t="str">
            <v>04/05/2004</v>
          </cell>
          <cell r="E157" t="str">
            <v>17:34</v>
          </cell>
          <cell r="F157">
            <v>30</v>
          </cell>
          <cell r="G157">
            <v>2.5</v>
          </cell>
          <cell r="H157">
            <v>660.8</v>
          </cell>
          <cell r="I157">
            <v>78.900000000000006</v>
          </cell>
          <cell r="J157">
            <v>8.4</v>
          </cell>
        </row>
        <row r="158">
          <cell r="A158" t="str">
            <v>LOS PICAPIEDRA</v>
          </cell>
          <cell r="B158" t="str">
            <v>GUAYAQUIL</v>
          </cell>
          <cell r="C158" t="str">
            <v>TS</v>
          </cell>
          <cell r="D158" t="str">
            <v>05/05/2004</v>
          </cell>
          <cell r="E158" t="str">
            <v>13:14</v>
          </cell>
          <cell r="F158">
            <v>30</v>
          </cell>
          <cell r="G158">
            <v>9.1</v>
          </cell>
          <cell r="H158">
            <v>669.9</v>
          </cell>
          <cell r="I158">
            <v>79.8</v>
          </cell>
          <cell r="J158">
            <v>8.4</v>
          </cell>
        </row>
        <row r="159">
          <cell r="A159" t="str">
            <v>LA HORA DE CHUCK NORRIS</v>
          </cell>
          <cell r="B159" t="str">
            <v>GUAYAQUIL</v>
          </cell>
          <cell r="C159" t="str">
            <v>TS</v>
          </cell>
          <cell r="D159" t="str">
            <v>05/05/2004</v>
          </cell>
          <cell r="E159" t="str">
            <v>14:05</v>
          </cell>
          <cell r="F159">
            <v>30</v>
          </cell>
          <cell r="G159">
            <v>5.5</v>
          </cell>
          <cell r="H159">
            <v>675.4</v>
          </cell>
          <cell r="I159">
            <v>79.8</v>
          </cell>
          <cell r="J159">
            <v>8.5</v>
          </cell>
        </row>
        <row r="160">
          <cell r="A160" t="str">
            <v>TNV. ALEGRIJES Y REBUJOS</v>
          </cell>
          <cell r="B160" t="str">
            <v>GUAYAQUIL</v>
          </cell>
          <cell r="C160" t="str">
            <v>GA</v>
          </cell>
          <cell r="D160" t="str">
            <v>05/05/2004</v>
          </cell>
          <cell r="E160" t="str">
            <v>15:51</v>
          </cell>
          <cell r="F160">
            <v>30</v>
          </cell>
          <cell r="G160">
            <v>1</v>
          </cell>
          <cell r="H160">
            <v>676.4</v>
          </cell>
          <cell r="I160">
            <v>79.8</v>
          </cell>
          <cell r="J160">
            <v>8.5</v>
          </cell>
        </row>
        <row r="161">
          <cell r="A161" t="str">
            <v>*HE SIMPSONS II</v>
          </cell>
          <cell r="B161" t="str">
            <v>GUAYAQUIL</v>
          </cell>
          <cell r="C161" t="str">
            <v>EC</v>
          </cell>
          <cell r="D161" t="str">
            <v>05/05/2004</v>
          </cell>
          <cell r="E161" t="str">
            <v>17:24</v>
          </cell>
          <cell r="F161">
            <v>30</v>
          </cell>
          <cell r="G161">
            <v>4.7</v>
          </cell>
          <cell r="H161">
            <v>681.1</v>
          </cell>
          <cell r="I161">
            <v>79.8</v>
          </cell>
          <cell r="J161">
            <v>8.5</v>
          </cell>
        </row>
        <row r="162">
          <cell r="A162" t="str">
            <v>CINE MILLONARIO</v>
          </cell>
          <cell r="B162" t="str">
            <v>GUAYAQUIL</v>
          </cell>
          <cell r="C162" t="str">
            <v>EC</v>
          </cell>
          <cell r="D162" t="str">
            <v>05/05/2004</v>
          </cell>
          <cell r="E162" t="str">
            <v>17:34</v>
          </cell>
          <cell r="F162">
            <v>30</v>
          </cell>
          <cell r="G162">
            <v>4.5</v>
          </cell>
          <cell r="H162">
            <v>685.6</v>
          </cell>
          <cell r="I162">
            <v>79.8</v>
          </cell>
          <cell r="J162">
            <v>8.6</v>
          </cell>
        </row>
        <row r="163">
          <cell r="A163" t="str">
            <v>CINE DE LA TARDE</v>
          </cell>
          <cell r="B163" t="str">
            <v>GUAYAQUIL</v>
          </cell>
          <cell r="C163" t="str">
            <v>TS</v>
          </cell>
          <cell r="D163" t="str">
            <v>05/05/2004</v>
          </cell>
          <cell r="E163" t="str">
            <v>18:15</v>
          </cell>
          <cell r="F163">
            <v>30</v>
          </cell>
          <cell r="G163">
            <v>1</v>
          </cell>
          <cell r="H163">
            <v>686.6</v>
          </cell>
          <cell r="I163">
            <v>79.8</v>
          </cell>
          <cell r="J163">
            <v>8.6</v>
          </cell>
        </row>
        <row r="164">
          <cell r="A164" t="str">
            <v>TNV. CORAZON SALVAJE</v>
          </cell>
          <cell r="B164" t="str">
            <v>GUAYAQUIL</v>
          </cell>
          <cell r="C164" t="str">
            <v>GA</v>
          </cell>
          <cell r="D164" t="str">
            <v>05/05/2004</v>
          </cell>
          <cell r="E164" t="str">
            <v>19:22</v>
          </cell>
          <cell r="F164">
            <v>30</v>
          </cell>
          <cell r="G164">
            <v>4.5</v>
          </cell>
          <cell r="H164">
            <v>691.1</v>
          </cell>
          <cell r="I164">
            <v>79.8</v>
          </cell>
          <cell r="J164">
            <v>8.6999999999999993</v>
          </cell>
        </row>
        <row r="165">
          <cell r="A165" t="str">
            <v>LOS PICAPIEDRA</v>
          </cell>
          <cell r="B165" t="str">
            <v>GUAYAQUIL</v>
          </cell>
          <cell r="C165" t="str">
            <v>TS</v>
          </cell>
          <cell r="D165" t="str">
            <v>06/05/2004</v>
          </cell>
          <cell r="E165" t="str">
            <v>13:29</v>
          </cell>
          <cell r="F165">
            <v>30</v>
          </cell>
          <cell r="G165">
            <v>10</v>
          </cell>
          <cell r="H165">
            <v>701.1</v>
          </cell>
          <cell r="I165">
            <v>79.8</v>
          </cell>
          <cell r="J165">
            <v>8.8000000000000007</v>
          </cell>
        </row>
        <row r="166">
          <cell r="A166" t="str">
            <v>LA HORA DE CHUCK NORRIS</v>
          </cell>
          <cell r="B166" t="str">
            <v>GUAYAQUIL</v>
          </cell>
          <cell r="C166" t="str">
            <v>TS</v>
          </cell>
          <cell r="D166" t="str">
            <v>06/05/2004</v>
          </cell>
          <cell r="E166" t="str">
            <v>14:00</v>
          </cell>
          <cell r="F166">
            <v>30</v>
          </cell>
          <cell r="G166">
            <v>7.9</v>
          </cell>
          <cell r="H166">
            <v>709</v>
          </cell>
          <cell r="I166">
            <v>79.8</v>
          </cell>
          <cell r="J166">
            <v>8.9</v>
          </cell>
        </row>
        <row r="167">
          <cell r="A167" t="str">
            <v>TNV. ALEGRIJES Y REBUJOS</v>
          </cell>
          <cell r="B167" t="str">
            <v>GUAYAQUIL</v>
          </cell>
          <cell r="C167" t="str">
            <v>GA</v>
          </cell>
          <cell r="D167" t="str">
            <v>06/05/2004</v>
          </cell>
          <cell r="E167" t="str">
            <v>15:44</v>
          </cell>
          <cell r="F167">
            <v>30</v>
          </cell>
          <cell r="G167">
            <v>1.5</v>
          </cell>
          <cell r="H167">
            <v>710.5</v>
          </cell>
          <cell r="I167">
            <v>79.8</v>
          </cell>
          <cell r="J167">
            <v>8.9</v>
          </cell>
        </row>
        <row r="168">
          <cell r="A168" t="str">
            <v>*HE SIMPSONS II</v>
          </cell>
          <cell r="B168" t="str">
            <v>GUAYAQUIL</v>
          </cell>
          <cell r="C168" t="str">
            <v>EC</v>
          </cell>
          <cell r="D168" t="str">
            <v>06/05/2004</v>
          </cell>
          <cell r="E168" t="str">
            <v>17:27</v>
          </cell>
          <cell r="F168">
            <v>30</v>
          </cell>
          <cell r="G168">
            <v>1.6</v>
          </cell>
          <cell r="H168">
            <v>712.1</v>
          </cell>
          <cell r="I168">
            <v>79.8</v>
          </cell>
          <cell r="J168">
            <v>8.9</v>
          </cell>
        </row>
        <row r="169">
          <cell r="A169" t="str">
            <v>CINE MILLONARIO</v>
          </cell>
          <cell r="B169" t="str">
            <v>GUAYAQUIL</v>
          </cell>
          <cell r="C169" t="str">
            <v>EC</v>
          </cell>
          <cell r="D169" t="str">
            <v>06/05/2004</v>
          </cell>
          <cell r="E169" t="str">
            <v>18:31</v>
          </cell>
          <cell r="F169">
            <v>30</v>
          </cell>
          <cell r="G169">
            <v>4.2</v>
          </cell>
          <cell r="H169">
            <v>716.3</v>
          </cell>
          <cell r="I169">
            <v>79.8</v>
          </cell>
          <cell r="J169">
            <v>9</v>
          </cell>
        </row>
        <row r="170">
          <cell r="A170" t="str">
            <v>LOS PICAPIEDRA</v>
          </cell>
          <cell r="B170" t="str">
            <v>GUAYAQUIL</v>
          </cell>
          <cell r="C170" t="str">
            <v>TS</v>
          </cell>
          <cell r="D170" t="str">
            <v>07/05/2004</v>
          </cell>
          <cell r="E170" t="str">
            <v>13:16</v>
          </cell>
          <cell r="F170">
            <v>30</v>
          </cell>
          <cell r="G170">
            <v>7.6</v>
          </cell>
          <cell r="H170">
            <v>723.9</v>
          </cell>
          <cell r="I170">
            <v>79.7</v>
          </cell>
          <cell r="J170">
            <v>9.1</v>
          </cell>
        </row>
        <row r="171">
          <cell r="A171" t="str">
            <v>LA HORA DE CHUCK NORRIS</v>
          </cell>
          <cell r="B171" t="str">
            <v>GUAYAQUIL</v>
          </cell>
          <cell r="C171" t="str">
            <v>TS</v>
          </cell>
          <cell r="D171" t="str">
            <v>07/05/2004</v>
          </cell>
          <cell r="E171" t="str">
            <v>14:03</v>
          </cell>
          <cell r="F171">
            <v>30</v>
          </cell>
          <cell r="G171">
            <v>4.0999999999999996</v>
          </cell>
          <cell r="H171">
            <v>728</v>
          </cell>
          <cell r="I171">
            <v>80.5</v>
          </cell>
          <cell r="J171">
            <v>9</v>
          </cell>
        </row>
        <row r="172">
          <cell r="A172" t="str">
            <v>TNV. ALEGRIJES Y REBUJOS</v>
          </cell>
          <cell r="B172" t="str">
            <v>GUAYAQUIL</v>
          </cell>
          <cell r="C172" t="str">
            <v>GA</v>
          </cell>
          <cell r="D172" t="str">
            <v>07/05/2004</v>
          </cell>
          <cell r="E172" t="str">
            <v>15:45</v>
          </cell>
          <cell r="F172">
            <v>30</v>
          </cell>
          <cell r="G172">
            <v>1.8</v>
          </cell>
          <cell r="H172">
            <v>729.8</v>
          </cell>
          <cell r="I172">
            <v>80.5</v>
          </cell>
          <cell r="J172">
            <v>9.1</v>
          </cell>
        </row>
        <row r="173">
          <cell r="A173" t="str">
            <v>*HE SIMPSONS II</v>
          </cell>
          <cell r="B173" t="str">
            <v>GUAYAQUIL</v>
          </cell>
          <cell r="C173" t="str">
            <v>EC</v>
          </cell>
          <cell r="D173" t="str">
            <v>07/05/2004</v>
          </cell>
          <cell r="E173" t="str">
            <v>17:30</v>
          </cell>
          <cell r="F173">
            <v>30</v>
          </cell>
          <cell r="G173">
            <v>2.2000000000000002</v>
          </cell>
          <cell r="H173">
            <v>732</v>
          </cell>
          <cell r="I173">
            <v>80.7</v>
          </cell>
          <cell r="J173">
            <v>9.1</v>
          </cell>
        </row>
        <row r="174">
          <cell r="A174" t="str">
            <v>CINE DE LA TARDE</v>
          </cell>
          <cell r="B174" t="str">
            <v>GUAYAQUIL</v>
          </cell>
          <cell r="C174" t="str">
            <v>TS</v>
          </cell>
          <cell r="D174" t="str">
            <v>07/05/2004</v>
          </cell>
          <cell r="E174" t="str">
            <v>18:07</v>
          </cell>
          <cell r="F174">
            <v>30</v>
          </cell>
          <cell r="G174">
            <v>3.5</v>
          </cell>
          <cell r="H174">
            <v>735.5</v>
          </cell>
          <cell r="I174">
            <v>80.900000000000006</v>
          </cell>
          <cell r="J174">
            <v>9.1</v>
          </cell>
        </row>
        <row r="175">
          <cell r="A175" t="str">
            <v>CINE MILLONARIO</v>
          </cell>
          <cell r="B175" t="str">
            <v>GUAYAQUIL</v>
          </cell>
          <cell r="C175" t="str">
            <v>EC</v>
          </cell>
          <cell r="D175" t="str">
            <v>07/05/2004</v>
          </cell>
          <cell r="E175" t="str">
            <v>18:36</v>
          </cell>
          <cell r="F175">
            <v>30</v>
          </cell>
          <cell r="G175">
            <v>3.5</v>
          </cell>
          <cell r="H175">
            <v>739</v>
          </cell>
          <cell r="I175">
            <v>80.900000000000006</v>
          </cell>
          <cell r="J175">
            <v>9.1</v>
          </cell>
        </row>
        <row r="176">
          <cell r="A176" t="str">
            <v>*IGIMON TAMERS (S-D)</v>
          </cell>
          <cell r="B176" t="str">
            <v>GUAYAQUIL</v>
          </cell>
          <cell r="C176" t="str">
            <v>EC</v>
          </cell>
          <cell r="D176" t="str">
            <v>08/05/2004</v>
          </cell>
          <cell r="E176" t="str">
            <v>08:12</v>
          </cell>
          <cell r="F176">
            <v>30</v>
          </cell>
          <cell r="G176">
            <v>4.5999999999999996</v>
          </cell>
          <cell r="H176">
            <v>743.6</v>
          </cell>
          <cell r="I176">
            <v>81.599999999999994</v>
          </cell>
          <cell r="J176">
            <v>9.1</v>
          </cell>
        </row>
        <row r="177">
          <cell r="A177" t="str">
            <v>DANIEL EL TRAVIESO (S-D)</v>
          </cell>
          <cell r="B177" t="str">
            <v>GUAYAQUIL</v>
          </cell>
          <cell r="C177" t="str">
            <v>EC</v>
          </cell>
          <cell r="D177" t="str">
            <v>08/05/2004</v>
          </cell>
          <cell r="E177" t="str">
            <v>08:12</v>
          </cell>
          <cell r="F177">
            <v>30</v>
          </cell>
          <cell r="G177">
            <v>4.5999999999999996</v>
          </cell>
          <cell r="H177">
            <v>748.2</v>
          </cell>
          <cell r="I177">
            <v>81.599999999999994</v>
          </cell>
          <cell r="J177">
            <v>9.1999999999999993</v>
          </cell>
        </row>
        <row r="178">
          <cell r="A178" t="str">
            <v>DORAEMON (S-D)</v>
          </cell>
          <cell r="B178" t="str">
            <v>GUAYAQUIL</v>
          </cell>
          <cell r="C178" t="str">
            <v>EC</v>
          </cell>
          <cell r="D178" t="str">
            <v>08/05/2004</v>
          </cell>
          <cell r="E178" t="str">
            <v>08:47</v>
          </cell>
          <cell r="F178">
            <v>30</v>
          </cell>
          <cell r="G178">
            <v>2.4</v>
          </cell>
          <cell r="H178">
            <v>750.6</v>
          </cell>
          <cell r="I178">
            <v>81.599999999999994</v>
          </cell>
          <cell r="J178">
            <v>9.1999999999999993</v>
          </cell>
        </row>
        <row r="179">
          <cell r="A179" t="str">
            <v>POKEMON (S-D)</v>
          </cell>
          <cell r="B179" t="str">
            <v>GUAYAQUIL</v>
          </cell>
          <cell r="C179" t="str">
            <v>EC</v>
          </cell>
          <cell r="D179" t="str">
            <v>08/05/2004</v>
          </cell>
          <cell r="E179" t="str">
            <v>09:09</v>
          </cell>
          <cell r="F179">
            <v>30</v>
          </cell>
          <cell r="G179">
            <v>4.4000000000000004</v>
          </cell>
          <cell r="H179">
            <v>755</v>
          </cell>
          <cell r="I179">
            <v>81.599999999999994</v>
          </cell>
          <cell r="J179">
            <v>9.3000000000000007</v>
          </cell>
        </row>
        <row r="180">
          <cell r="A180" t="str">
            <v>*VENTURAS EN PAÐALES (S-D)</v>
          </cell>
          <cell r="B180" t="str">
            <v>GUAYAQUIL</v>
          </cell>
          <cell r="C180" t="str">
            <v>EC</v>
          </cell>
          <cell r="D180" t="str">
            <v>08/05/2004</v>
          </cell>
          <cell r="E180" t="str">
            <v>09:14</v>
          </cell>
          <cell r="F180">
            <v>30</v>
          </cell>
          <cell r="G180">
            <v>3.2</v>
          </cell>
          <cell r="H180">
            <v>758.2</v>
          </cell>
          <cell r="I180">
            <v>81.599999999999994</v>
          </cell>
          <cell r="J180">
            <v>9.3000000000000007</v>
          </cell>
        </row>
        <row r="181">
          <cell r="A181" t="str">
            <v>YUGI-OH (S-D)</v>
          </cell>
          <cell r="B181" t="str">
            <v>GUAYAQUIL</v>
          </cell>
          <cell r="C181" t="str">
            <v>EC</v>
          </cell>
          <cell r="D181" t="str">
            <v>08/05/2004</v>
          </cell>
          <cell r="E181" t="str">
            <v>10:24</v>
          </cell>
          <cell r="F181">
            <v>30</v>
          </cell>
          <cell r="G181">
            <v>2.8</v>
          </cell>
          <cell r="H181">
            <v>761</v>
          </cell>
          <cell r="I181">
            <v>81.599999999999994</v>
          </cell>
          <cell r="J181">
            <v>9.3000000000000007</v>
          </cell>
        </row>
        <row r="182">
          <cell r="A182" t="str">
            <v>EL HOMBRE ARAÐA (S-D)</v>
          </cell>
          <cell r="B182" t="str">
            <v>GUAYAQUIL</v>
          </cell>
          <cell r="C182" t="str">
            <v>EC</v>
          </cell>
          <cell r="D182" t="str">
            <v>08/05/2004</v>
          </cell>
          <cell r="E182" t="str">
            <v>10:48</v>
          </cell>
          <cell r="F182">
            <v>30</v>
          </cell>
          <cell r="G182">
            <v>2.9</v>
          </cell>
          <cell r="H182">
            <v>763.9</v>
          </cell>
          <cell r="I182">
            <v>81.599999999999994</v>
          </cell>
          <cell r="J182">
            <v>9.4</v>
          </cell>
        </row>
        <row r="183">
          <cell r="A183" t="str">
            <v>PATO DARWIN (S-D)</v>
          </cell>
          <cell r="B183" t="str">
            <v>GUAYAQUIL</v>
          </cell>
          <cell r="C183" t="str">
            <v>TS</v>
          </cell>
          <cell r="D183" t="str">
            <v>08/05/2004</v>
          </cell>
          <cell r="E183" t="str">
            <v>11:51</v>
          </cell>
          <cell r="F183">
            <v>30</v>
          </cell>
          <cell r="G183">
            <v>1.1000000000000001</v>
          </cell>
          <cell r="H183">
            <v>765</v>
          </cell>
          <cell r="I183">
            <v>81.599999999999994</v>
          </cell>
          <cell r="J183">
            <v>9.4</v>
          </cell>
        </row>
        <row r="184">
          <cell r="A184" t="str">
            <v>EL PAJARO LOCO (S-D)</v>
          </cell>
          <cell r="B184" t="str">
            <v>GUAYAQUIL</v>
          </cell>
          <cell r="C184" t="str">
            <v>EC</v>
          </cell>
          <cell r="D184" t="str">
            <v>08/05/2004</v>
          </cell>
          <cell r="E184" t="str">
            <v>11:56</v>
          </cell>
          <cell r="F184">
            <v>30</v>
          </cell>
          <cell r="G184">
            <v>7</v>
          </cell>
          <cell r="H184">
            <v>772</v>
          </cell>
          <cell r="I184">
            <v>81.5</v>
          </cell>
          <cell r="J184">
            <v>9.5</v>
          </cell>
        </row>
        <row r="185">
          <cell r="A185" t="str">
            <v>*PRIETA Y GANA (S-D)</v>
          </cell>
          <cell r="B185" t="str">
            <v>GUAYAQUIL</v>
          </cell>
          <cell r="C185" t="str">
            <v>EC</v>
          </cell>
          <cell r="D185" t="str">
            <v>08/05/2004</v>
          </cell>
          <cell r="E185" t="str">
            <v>15:44</v>
          </cell>
          <cell r="F185">
            <v>30</v>
          </cell>
          <cell r="G185">
            <v>2.5</v>
          </cell>
          <cell r="H185">
            <v>774.5</v>
          </cell>
          <cell r="I185">
            <v>81.5</v>
          </cell>
          <cell r="J185">
            <v>9.5</v>
          </cell>
        </row>
        <row r="186">
          <cell r="A186" t="str">
            <v>DANIEL EL TRAVIESO (S-D)</v>
          </cell>
          <cell r="B186" t="str">
            <v>GUAYAQUIL</v>
          </cell>
          <cell r="C186" t="str">
            <v>EC</v>
          </cell>
          <cell r="D186" t="str">
            <v>09/05/2004</v>
          </cell>
          <cell r="E186" t="str">
            <v>07:47</v>
          </cell>
          <cell r="F186">
            <v>30</v>
          </cell>
          <cell r="G186">
            <v>0.9</v>
          </cell>
          <cell r="H186">
            <v>775.4</v>
          </cell>
          <cell r="I186">
            <v>81.5</v>
          </cell>
          <cell r="J186">
            <v>9.5</v>
          </cell>
        </row>
        <row r="187">
          <cell r="A187" t="str">
            <v>*IGIMON TAMERS (S-D)</v>
          </cell>
          <cell r="B187" t="str">
            <v>GUAYAQUIL</v>
          </cell>
          <cell r="C187" t="str">
            <v>EC</v>
          </cell>
          <cell r="D187" t="str">
            <v>09/05/2004</v>
          </cell>
          <cell r="E187" t="str">
            <v>08:15</v>
          </cell>
          <cell r="F187">
            <v>30</v>
          </cell>
          <cell r="G187">
            <v>1.1000000000000001</v>
          </cell>
          <cell r="H187">
            <v>776.5</v>
          </cell>
          <cell r="I187">
            <v>81.5</v>
          </cell>
          <cell r="J187">
            <v>9.5</v>
          </cell>
        </row>
        <row r="188">
          <cell r="A188" t="str">
            <v>DORAEMON (S-D)</v>
          </cell>
          <cell r="B188" t="str">
            <v>GUAYAQUIL</v>
          </cell>
          <cell r="C188" t="str">
            <v>EC</v>
          </cell>
          <cell r="D188" t="str">
            <v>09/05/2004</v>
          </cell>
          <cell r="E188" t="str">
            <v>08:20</v>
          </cell>
          <cell r="F188">
            <v>30</v>
          </cell>
          <cell r="G188">
            <v>1.3</v>
          </cell>
          <cell r="H188">
            <v>777.8</v>
          </cell>
          <cell r="I188">
            <v>81.5</v>
          </cell>
          <cell r="J188">
            <v>9.5</v>
          </cell>
        </row>
        <row r="189">
          <cell r="A189" t="str">
            <v>POKEMON (S-D)</v>
          </cell>
          <cell r="B189" t="str">
            <v>GUAYAQUIL</v>
          </cell>
          <cell r="C189" t="str">
            <v>EC</v>
          </cell>
          <cell r="D189" t="str">
            <v>09/05/2004</v>
          </cell>
          <cell r="E189" t="str">
            <v>08:48</v>
          </cell>
          <cell r="F189">
            <v>30</v>
          </cell>
          <cell r="G189">
            <v>2</v>
          </cell>
          <cell r="H189">
            <v>779.8</v>
          </cell>
          <cell r="I189">
            <v>81.5</v>
          </cell>
          <cell r="J189">
            <v>9.6</v>
          </cell>
        </row>
        <row r="190">
          <cell r="A190" t="str">
            <v>*VENTURAS EN PAÐALES (S-D)</v>
          </cell>
          <cell r="B190" t="str">
            <v>GUAYAQUIL</v>
          </cell>
          <cell r="C190" t="str">
            <v>EC</v>
          </cell>
          <cell r="D190" t="str">
            <v>09/05/2004</v>
          </cell>
          <cell r="E190" t="str">
            <v>09:17</v>
          </cell>
          <cell r="F190">
            <v>30</v>
          </cell>
          <cell r="G190">
            <v>2.8</v>
          </cell>
          <cell r="H190">
            <v>782.6</v>
          </cell>
          <cell r="I190">
            <v>81.5</v>
          </cell>
          <cell r="J190">
            <v>9.6</v>
          </cell>
        </row>
        <row r="191">
          <cell r="A191" t="str">
            <v>YUGI-OH (S-D)</v>
          </cell>
          <cell r="B191" t="str">
            <v>GUAYAQUIL</v>
          </cell>
          <cell r="C191" t="str">
            <v>EC</v>
          </cell>
          <cell r="D191" t="str">
            <v>09/05/2004</v>
          </cell>
          <cell r="E191" t="str">
            <v>09:43</v>
          </cell>
          <cell r="F191">
            <v>30</v>
          </cell>
          <cell r="G191">
            <v>3.7</v>
          </cell>
          <cell r="H191">
            <v>786.3</v>
          </cell>
          <cell r="I191">
            <v>81.5</v>
          </cell>
          <cell r="J191">
            <v>9.6</v>
          </cell>
        </row>
        <row r="192">
          <cell r="A192" t="str">
            <v>PATO DARWIN (S-D)</v>
          </cell>
          <cell r="B192" t="str">
            <v>GUAYAQUIL</v>
          </cell>
          <cell r="C192" t="str">
            <v>TS</v>
          </cell>
          <cell r="D192" t="str">
            <v>09/05/2004</v>
          </cell>
          <cell r="E192" t="str">
            <v>11:52</v>
          </cell>
          <cell r="F192">
            <v>30</v>
          </cell>
          <cell r="G192">
            <v>1.1000000000000001</v>
          </cell>
          <cell r="H192">
            <v>787.4</v>
          </cell>
          <cell r="I192">
            <v>81.5</v>
          </cell>
          <cell r="J192">
            <v>9.6999999999999993</v>
          </cell>
        </row>
        <row r="193">
          <cell r="A193" t="str">
            <v>UNIDAD ESPECIAL  2</v>
          </cell>
          <cell r="B193" t="str">
            <v>GUAYAQUIL</v>
          </cell>
          <cell r="C193" t="str">
            <v>TS</v>
          </cell>
          <cell r="D193" t="str">
            <v>09/05/2004</v>
          </cell>
          <cell r="E193" t="str">
            <v>12:50</v>
          </cell>
          <cell r="F193">
            <v>30</v>
          </cell>
          <cell r="G193">
            <v>2.6</v>
          </cell>
          <cell r="H193">
            <v>790</v>
          </cell>
          <cell r="I193">
            <v>81.5</v>
          </cell>
          <cell r="J193">
            <v>9.6999999999999993</v>
          </cell>
        </row>
        <row r="194">
          <cell r="A194" t="str">
            <v>*INE DEL DOMINGO I</v>
          </cell>
          <cell r="B194" t="str">
            <v>GUAYAQUIL</v>
          </cell>
          <cell r="C194" t="str">
            <v>GA</v>
          </cell>
          <cell r="D194" t="str">
            <v>09/05/2004</v>
          </cell>
          <cell r="E194" t="str">
            <v>17:29</v>
          </cell>
          <cell r="F194">
            <v>30</v>
          </cell>
          <cell r="G194">
            <v>1.5</v>
          </cell>
          <cell r="H194">
            <v>791.5</v>
          </cell>
          <cell r="I194">
            <v>81.5</v>
          </cell>
          <cell r="J194">
            <v>9.6999999999999993</v>
          </cell>
        </row>
        <row r="195">
          <cell r="A195" t="str">
            <v>*INE DEL DOMINGO I</v>
          </cell>
          <cell r="B195" t="str">
            <v>GUAYAQUIL</v>
          </cell>
          <cell r="C195" t="str">
            <v>GA</v>
          </cell>
          <cell r="D195" t="str">
            <v>09/05/2004</v>
          </cell>
          <cell r="E195" t="str">
            <v>18:42</v>
          </cell>
          <cell r="F195">
            <v>30</v>
          </cell>
          <cell r="G195">
            <v>1.5</v>
          </cell>
          <cell r="H195">
            <v>793</v>
          </cell>
          <cell r="I195">
            <v>81.5</v>
          </cell>
          <cell r="J195">
            <v>9.6999999999999993</v>
          </cell>
        </row>
        <row r="196">
          <cell r="A196" t="str">
            <v>LOS PICAPIEDRA</v>
          </cell>
          <cell r="B196" t="str">
            <v>GUAYAQUIL</v>
          </cell>
          <cell r="C196" t="str">
            <v>TS</v>
          </cell>
          <cell r="D196" t="str">
            <v>10/05/2004</v>
          </cell>
          <cell r="E196" t="str">
            <v>13:08</v>
          </cell>
          <cell r="F196">
            <v>30</v>
          </cell>
          <cell r="G196">
            <v>4.5</v>
          </cell>
          <cell r="H196">
            <v>797.5</v>
          </cell>
          <cell r="I196">
            <v>82.5</v>
          </cell>
          <cell r="J196">
            <v>9.6999999999999993</v>
          </cell>
        </row>
        <row r="197">
          <cell r="A197" t="str">
            <v>LA HORA DE CHUCK NORRIS</v>
          </cell>
          <cell r="B197" t="str">
            <v>GUAYAQUIL</v>
          </cell>
          <cell r="C197" t="str">
            <v>TS</v>
          </cell>
          <cell r="D197" t="str">
            <v>10/05/2004</v>
          </cell>
          <cell r="E197" t="str">
            <v>14:20</v>
          </cell>
          <cell r="F197">
            <v>30</v>
          </cell>
          <cell r="G197">
            <v>6.6</v>
          </cell>
          <cell r="H197">
            <v>804.1</v>
          </cell>
          <cell r="I197">
            <v>82.5</v>
          </cell>
          <cell r="J197">
            <v>9.6999999999999993</v>
          </cell>
        </row>
        <row r="198">
          <cell r="A198" t="str">
            <v>TNV. ALEGRIJES Y REBUJOS</v>
          </cell>
          <cell r="B198" t="str">
            <v>GUAYAQUIL</v>
          </cell>
          <cell r="C198" t="str">
            <v>GA</v>
          </cell>
          <cell r="D198" t="str">
            <v>10/05/2004</v>
          </cell>
          <cell r="E198" t="str">
            <v>15:38</v>
          </cell>
          <cell r="F198">
            <v>30</v>
          </cell>
          <cell r="G198">
            <v>0.4</v>
          </cell>
          <cell r="H198">
            <v>804.5</v>
          </cell>
          <cell r="I198">
            <v>82.5</v>
          </cell>
          <cell r="J198">
            <v>9.8000000000000007</v>
          </cell>
        </row>
        <row r="199">
          <cell r="A199" t="str">
            <v>*HE SIMPSONS II</v>
          </cell>
          <cell r="B199" t="str">
            <v>GUAYAQUIL</v>
          </cell>
          <cell r="C199" t="str">
            <v>EC</v>
          </cell>
          <cell r="D199" t="str">
            <v>10/05/2004</v>
          </cell>
          <cell r="E199" t="str">
            <v>16:44</v>
          </cell>
          <cell r="F199">
            <v>30</v>
          </cell>
          <cell r="G199">
            <v>4.0999999999999996</v>
          </cell>
          <cell r="H199">
            <v>808.6</v>
          </cell>
          <cell r="I199">
            <v>82.9</v>
          </cell>
          <cell r="J199">
            <v>9.8000000000000007</v>
          </cell>
        </row>
        <row r="200">
          <cell r="A200" t="str">
            <v>CINE DE LA TARDE</v>
          </cell>
          <cell r="B200" t="str">
            <v>GUAYAQUIL</v>
          </cell>
          <cell r="C200" t="str">
            <v>TS</v>
          </cell>
          <cell r="D200" t="str">
            <v>10/05/2004</v>
          </cell>
          <cell r="E200" t="str">
            <v>17:24</v>
          </cell>
          <cell r="F200">
            <v>30</v>
          </cell>
          <cell r="G200">
            <v>6.5</v>
          </cell>
          <cell r="H200">
            <v>815.1</v>
          </cell>
          <cell r="I200">
            <v>83</v>
          </cell>
          <cell r="J200">
            <v>9.8000000000000007</v>
          </cell>
        </row>
        <row r="201">
          <cell r="A201" t="str">
            <v>CINE MILLONARIO</v>
          </cell>
          <cell r="B201" t="str">
            <v>GUAYAQUIL</v>
          </cell>
          <cell r="C201" t="str">
            <v>EC</v>
          </cell>
          <cell r="D201" t="str">
            <v>10/05/2004</v>
          </cell>
          <cell r="E201" t="str">
            <v>18:11</v>
          </cell>
          <cell r="F201">
            <v>30</v>
          </cell>
          <cell r="G201">
            <v>1.6</v>
          </cell>
          <cell r="H201">
            <v>816.7</v>
          </cell>
          <cell r="I201">
            <v>83</v>
          </cell>
          <cell r="J201">
            <v>9.8000000000000007</v>
          </cell>
        </row>
        <row r="202">
          <cell r="A202" t="str">
            <v>TNV. CORAZON SALVAJE</v>
          </cell>
          <cell r="B202" t="str">
            <v>GUAYAQUIL</v>
          </cell>
          <cell r="C202" t="str">
            <v>GA</v>
          </cell>
          <cell r="D202" t="str">
            <v>10/05/2004</v>
          </cell>
          <cell r="E202" t="str">
            <v>18:54</v>
          </cell>
          <cell r="F202">
            <v>30</v>
          </cell>
          <cell r="G202">
            <v>4.5999999999999996</v>
          </cell>
          <cell r="H202">
            <v>821.3</v>
          </cell>
          <cell r="I202">
            <v>83</v>
          </cell>
          <cell r="J202">
            <v>9.9</v>
          </cell>
        </row>
        <row r="203">
          <cell r="A203" t="str">
            <v>LOS PICAPIEDRA</v>
          </cell>
          <cell r="B203" t="str">
            <v>GUAYAQUIL</v>
          </cell>
          <cell r="C203" t="str">
            <v>TS</v>
          </cell>
          <cell r="D203" t="str">
            <v>11/05/2004</v>
          </cell>
          <cell r="E203" t="str">
            <v>13:26</v>
          </cell>
          <cell r="F203">
            <v>30</v>
          </cell>
          <cell r="G203">
            <v>9.1999999999999993</v>
          </cell>
          <cell r="H203">
            <v>830.5</v>
          </cell>
          <cell r="I203">
            <v>83</v>
          </cell>
          <cell r="J203">
            <v>10</v>
          </cell>
        </row>
        <row r="204">
          <cell r="A204" t="str">
            <v>LA HORA DE CHUCK NORRIS</v>
          </cell>
          <cell r="B204" t="str">
            <v>GUAYAQUIL</v>
          </cell>
          <cell r="C204" t="str">
            <v>TS</v>
          </cell>
          <cell r="D204" t="str">
            <v>11/05/2004</v>
          </cell>
          <cell r="E204" t="str">
            <v>13:52</v>
          </cell>
          <cell r="F204">
            <v>30</v>
          </cell>
          <cell r="G204">
            <v>8.1999999999999993</v>
          </cell>
          <cell r="H204">
            <v>838.7</v>
          </cell>
          <cell r="I204">
            <v>83</v>
          </cell>
          <cell r="J204">
            <v>10.1</v>
          </cell>
        </row>
        <row r="205">
          <cell r="A205" t="str">
            <v>TNV. ALEGRIJES Y REBUJOS</v>
          </cell>
          <cell r="B205" t="str">
            <v>GUAYAQUIL</v>
          </cell>
          <cell r="C205" t="str">
            <v>GA</v>
          </cell>
          <cell r="D205" t="str">
            <v>11/05/2004</v>
          </cell>
          <cell r="E205" t="str">
            <v>15:43</v>
          </cell>
          <cell r="F205">
            <v>30</v>
          </cell>
          <cell r="G205">
            <v>2.6</v>
          </cell>
          <cell r="H205">
            <v>841.3</v>
          </cell>
          <cell r="I205">
            <v>83</v>
          </cell>
          <cell r="J205">
            <v>10.1</v>
          </cell>
        </row>
        <row r="206">
          <cell r="A206" t="str">
            <v>*HE SIMPSONS II</v>
          </cell>
          <cell r="B206" t="str">
            <v>GUAYAQUIL</v>
          </cell>
          <cell r="C206" t="str">
            <v>EC</v>
          </cell>
          <cell r="D206" t="str">
            <v>11/05/2004</v>
          </cell>
          <cell r="E206" t="str">
            <v>16:47</v>
          </cell>
          <cell r="F206">
            <v>30</v>
          </cell>
          <cell r="G206">
            <v>6.6</v>
          </cell>
          <cell r="H206">
            <v>847.9</v>
          </cell>
          <cell r="I206">
            <v>84.4</v>
          </cell>
          <cell r="J206">
            <v>10</v>
          </cell>
        </row>
        <row r="207">
          <cell r="A207" t="str">
            <v>CINE MILLONARIO</v>
          </cell>
          <cell r="B207" t="str">
            <v>GUAYAQUIL</v>
          </cell>
          <cell r="C207" t="str">
            <v>EC</v>
          </cell>
          <cell r="D207" t="str">
            <v>11/05/2004</v>
          </cell>
          <cell r="E207" t="str">
            <v>17:34</v>
          </cell>
          <cell r="F207">
            <v>30</v>
          </cell>
          <cell r="G207">
            <v>5.0999999999999996</v>
          </cell>
          <cell r="H207">
            <v>853</v>
          </cell>
          <cell r="I207">
            <v>84.4</v>
          </cell>
          <cell r="J207">
            <v>10.1</v>
          </cell>
        </row>
        <row r="208">
          <cell r="A208" t="str">
            <v>LOS PICAPIEDRA</v>
          </cell>
          <cell r="B208" t="str">
            <v>GUAYAQUIL</v>
          </cell>
          <cell r="C208" t="str">
            <v>TS</v>
          </cell>
          <cell r="D208" t="str">
            <v>12/05/2004</v>
          </cell>
          <cell r="E208" t="str">
            <v>13:28</v>
          </cell>
          <cell r="F208">
            <v>30</v>
          </cell>
          <cell r="G208">
            <v>4.2</v>
          </cell>
          <cell r="H208">
            <v>857.2</v>
          </cell>
          <cell r="I208">
            <v>84.4</v>
          </cell>
          <cell r="J208">
            <v>10.199999999999999</v>
          </cell>
        </row>
        <row r="209">
          <cell r="A209" t="str">
            <v>LA HORA DE CHUCK NORRIS</v>
          </cell>
          <cell r="B209" t="str">
            <v>GUAYAQUIL</v>
          </cell>
          <cell r="C209" t="str">
            <v>TS</v>
          </cell>
          <cell r="D209" t="str">
            <v>12/05/2004</v>
          </cell>
          <cell r="E209" t="str">
            <v>13:56</v>
          </cell>
          <cell r="F209">
            <v>30</v>
          </cell>
          <cell r="G209">
            <v>6.8</v>
          </cell>
          <cell r="H209">
            <v>864</v>
          </cell>
          <cell r="I209">
            <v>84.4</v>
          </cell>
          <cell r="J209">
            <v>10.199999999999999</v>
          </cell>
        </row>
        <row r="210">
          <cell r="A210" t="str">
            <v>TNV. ALEGRIJES Y REBUJOS</v>
          </cell>
          <cell r="B210" t="str">
            <v>GUAYAQUIL</v>
          </cell>
          <cell r="C210" t="str">
            <v>GA</v>
          </cell>
          <cell r="D210" t="str">
            <v>12/05/2004</v>
          </cell>
          <cell r="E210" t="str">
            <v>15:57</v>
          </cell>
          <cell r="F210">
            <v>30</v>
          </cell>
          <cell r="G210">
            <v>1.8</v>
          </cell>
          <cell r="H210">
            <v>865.8</v>
          </cell>
          <cell r="I210">
            <v>84.4</v>
          </cell>
          <cell r="J210">
            <v>10.3</v>
          </cell>
        </row>
        <row r="211">
          <cell r="A211" t="str">
            <v>*HE SIMPSONS II</v>
          </cell>
          <cell r="B211" t="str">
            <v>GUAYAQUIL</v>
          </cell>
          <cell r="C211" t="str">
            <v>EC</v>
          </cell>
          <cell r="D211" t="str">
            <v>12/05/2004</v>
          </cell>
          <cell r="E211" t="str">
            <v>16:50</v>
          </cell>
          <cell r="F211">
            <v>30</v>
          </cell>
          <cell r="G211">
            <v>3.1</v>
          </cell>
          <cell r="H211">
            <v>868.9</v>
          </cell>
          <cell r="I211">
            <v>84.4</v>
          </cell>
          <cell r="J211">
            <v>10.3</v>
          </cell>
        </row>
        <row r="212">
          <cell r="A212" t="str">
            <v>CINE MILLONARIO</v>
          </cell>
          <cell r="B212" t="str">
            <v>GUAYAQUIL</v>
          </cell>
          <cell r="C212" t="str">
            <v>EC</v>
          </cell>
          <cell r="D212" t="str">
            <v>12/05/2004</v>
          </cell>
          <cell r="E212" t="str">
            <v>17:55</v>
          </cell>
          <cell r="F212">
            <v>30</v>
          </cell>
          <cell r="G212">
            <v>4.7</v>
          </cell>
          <cell r="H212">
            <v>873.6</v>
          </cell>
          <cell r="I212">
            <v>84.4</v>
          </cell>
          <cell r="J212">
            <v>10.4</v>
          </cell>
        </row>
        <row r="213">
          <cell r="A213" t="str">
            <v>CINE DE LA TARDE</v>
          </cell>
          <cell r="B213" t="str">
            <v>GUAYAQUIL</v>
          </cell>
          <cell r="C213" t="str">
            <v>TS</v>
          </cell>
          <cell r="D213" t="str">
            <v>12/05/2004</v>
          </cell>
          <cell r="E213" t="str">
            <v>18:17</v>
          </cell>
          <cell r="F213">
            <v>30</v>
          </cell>
          <cell r="G213">
            <v>2</v>
          </cell>
          <cell r="H213">
            <v>875.6</v>
          </cell>
          <cell r="I213">
            <v>84.4</v>
          </cell>
          <cell r="J213">
            <v>10.4</v>
          </cell>
        </row>
        <row r="214">
          <cell r="A214" t="str">
            <v>TNV. CORAZON SALVAJE</v>
          </cell>
          <cell r="B214" t="str">
            <v>GUAYAQUIL</v>
          </cell>
          <cell r="C214" t="str">
            <v>GA</v>
          </cell>
          <cell r="D214" t="str">
            <v>12/05/2004</v>
          </cell>
          <cell r="E214" t="str">
            <v>19:22</v>
          </cell>
          <cell r="F214">
            <v>30</v>
          </cell>
          <cell r="G214">
            <v>9.5</v>
          </cell>
          <cell r="H214">
            <v>885.1</v>
          </cell>
          <cell r="I214">
            <v>84.9</v>
          </cell>
          <cell r="J214">
            <v>10.4</v>
          </cell>
        </row>
        <row r="215">
          <cell r="A215" t="str">
            <v>LOS PICAPIEDRA</v>
          </cell>
          <cell r="B215" t="str">
            <v>GUAYAQUIL</v>
          </cell>
          <cell r="C215" t="str">
            <v>TS</v>
          </cell>
          <cell r="D215" t="str">
            <v>13/05/2004</v>
          </cell>
          <cell r="E215" t="str">
            <v>13:05</v>
          </cell>
          <cell r="F215">
            <v>30</v>
          </cell>
          <cell r="G215">
            <v>2.6</v>
          </cell>
          <cell r="H215">
            <v>887.7</v>
          </cell>
          <cell r="I215">
            <v>84.9</v>
          </cell>
          <cell r="J215">
            <v>10.5</v>
          </cell>
        </row>
        <row r="216">
          <cell r="A216" t="str">
            <v>LA HORA DE CHUCK NORRIS</v>
          </cell>
          <cell r="B216" t="str">
            <v>GUAYAQUIL</v>
          </cell>
          <cell r="C216" t="str">
            <v>TS</v>
          </cell>
          <cell r="D216" t="str">
            <v>13/05/2004</v>
          </cell>
          <cell r="E216" t="str">
            <v>14:15</v>
          </cell>
          <cell r="F216">
            <v>30</v>
          </cell>
          <cell r="G216">
            <v>9.6</v>
          </cell>
          <cell r="H216">
            <v>897.3</v>
          </cell>
          <cell r="I216">
            <v>85.1</v>
          </cell>
          <cell r="J216">
            <v>10.6</v>
          </cell>
        </row>
        <row r="217">
          <cell r="A217" t="str">
            <v>TNV. ALEGRIJES Y REBUJOS</v>
          </cell>
          <cell r="B217" t="str">
            <v>GUAYAQUIL</v>
          </cell>
          <cell r="C217" t="str">
            <v>GA</v>
          </cell>
          <cell r="D217" t="str">
            <v>13/05/2004</v>
          </cell>
          <cell r="E217" t="str">
            <v>15:37</v>
          </cell>
          <cell r="F217">
            <v>30</v>
          </cell>
          <cell r="G217">
            <v>1.7</v>
          </cell>
          <cell r="H217">
            <v>899</v>
          </cell>
          <cell r="I217">
            <v>85.1</v>
          </cell>
          <cell r="J217">
            <v>10.6</v>
          </cell>
        </row>
        <row r="218">
          <cell r="A218" t="str">
            <v>*HE SIMPSONS II</v>
          </cell>
          <cell r="B218" t="str">
            <v>GUAYAQUIL</v>
          </cell>
          <cell r="C218" t="str">
            <v>EC</v>
          </cell>
          <cell r="D218" t="str">
            <v>13/05/2004</v>
          </cell>
          <cell r="E218" t="str">
            <v>16:54</v>
          </cell>
          <cell r="F218">
            <v>30</v>
          </cell>
          <cell r="G218">
            <v>3.3</v>
          </cell>
          <cell r="H218">
            <v>902.3</v>
          </cell>
          <cell r="I218">
            <v>85.2</v>
          </cell>
          <cell r="J218">
            <v>10.6</v>
          </cell>
        </row>
        <row r="219">
          <cell r="A219" t="str">
            <v>CINE MILLONARIO</v>
          </cell>
          <cell r="B219" t="str">
            <v>GUAYAQUIL</v>
          </cell>
          <cell r="C219" t="str">
            <v>EC</v>
          </cell>
          <cell r="D219" t="str">
            <v>13/05/2004</v>
          </cell>
          <cell r="E219" t="str">
            <v>18:42</v>
          </cell>
          <cell r="F219">
            <v>30</v>
          </cell>
          <cell r="G219">
            <v>9</v>
          </cell>
          <cell r="H219">
            <v>911.3</v>
          </cell>
          <cell r="I219">
            <v>86.3</v>
          </cell>
          <cell r="J219">
            <v>10.6</v>
          </cell>
        </row>
        <row r="220">
          <cell r="A220" t="str">
            <v>LOS PICAPIEDRA</v>
          </cell>
          <cell r="B220" t="str">
            <v>GUAYAQUIL</v>
          </cell>
          <cell r="C220" t="str">
            <v>TS</v>
          </cell>
          <cell r="D220" t="str">
            <v>14/05/2004</v>
          </cell>
          <cell r="E220" t="str">
            <v>13:02</v>
          </cell>
          <cell r="F220">
            <v>30</v>
          </cell>
          <cell r="G220">
            <v>4.2</v>
          </cell>
          <cell r="H220">
            <v>915.5</v>
          </cell>
          <cell r="I220">
            <v>86.3</v>
          </cell>
          <cell r="J220">
            <v>10.6</v>
          </cell>
        </row>
        <row r="221">
          <cell r="A221" t="str">
            <v>LA HORA DE CHUCK NORRIS</v>
          </cell>
          <cell r="B221" t="str">
            <v>GUAYAQUIL</v>
          </cell>
          <cell r="C221" t="str">
            <v>TS</v>
          </cell>
          <cell r="D221" t="str">
            <v>14/05/2004</v>
          </cell>
          <cell r="E221" t="str">
            <v>13:49</v>
          </cell>
          <cell r="F221">
            <v>30</v>
          </cell>
          <cell r="G221">
            <v>7.3</v>
          </cell>
          <cell r="H221">
            <v>922.8</v>
          </cell>
          <cell r="I221">
            <v>86.9</v>
          </cell>
          <cell r="J221">
            <v>10.6</v>
          </cell>
        </row>
        <row r="222">
          <cell r="A222" t="str">
            <v>TNV. ALEGRIJES Y REBUJOS</v>
          </cell>
          <cell r="B222" t="str">
            <v>GUAYAQUIL</v>
          </cell>
          <cell r="C222" t="str">
            <v>GA</v>
          </cell>
          <cell r="D222" t="str">
            <v>14/05/2004</v>
          </cell>
          <cell r="E222" t="str">
            <v>15:55</v>
          </cell>
          <cell r="F222">
            <v>30</v>
          </cell>
          <cell r="G222">
            <v>2</v>
          </cell>
          <cell r="H222">
            <v>924.8</v>
          </cell>
          <cell r="I222">
            <v>86.9</v>
          </cell>
          <cell r="J222">
            <v>10.6</v>
          </cell>
        </row>
        <row r="223">
          <cell r="A223" t="str">
            <v>*HE SIMPSONS II</v>
          </cell>
          <cell r="B223" t="str">
            <v>GUAYAQUIL</v>
          </cell>
          <cell r="C223" t="str">
            <v>EC</v>
          </cell>
          <cell r="D223" t="str">
            <v>14/05/2004</v>
          </cell>
          <cell r="E223" t="str">
            <v>16:57</v>
          </cell>
          <cell r="F223">
            <v>30</v>
          </cell>
          <cell r="G223">
            <v>7.3</v>
          </cell>
          <cell r="H223">
            <v>932.1</v>
          </cell>
          <cell r="I223">
            <v>86.9</v>
          </cell>
          <cell r="J223">
            <v>10.7</v>
          </cell>
        </row>
        <row r="224">
          <cell r="A224" t="str">
            <v>CINE DE LA TARDE</v>
          </cell>
          <cell r="B224" t="str">
            <v>GUAYAQUIL</v>
          </cell>
          <cell r="C224" t="str">
            <v>TS</v>
          </cell>
          <cell r="D224" t="str">
            <v>14/05/2004</v>
          </cell>
          <cell r="E224" t="str">
            <v>18:27</v>
          </cell>
          <cell r="F224">
            <v>30</v>
          </cell>
          <cell r="G224">
            <v>3.5</v>
          </cell>
          <cell r="H224">
            <v>935.6</v>
          </cell>
          <cell r="I224">
            <v>86.9</v>
          </cell>
          <cell r="J224">
            <v>10.8</v>
          </cell>
        </row>
        <row r="225">
          <cell r="A225" t="str">
            <v>CINE MILLONARIO</v>
          </cell>
          <cell r="B225" t="str">
            <v>GUAYAQUIL</v>
          </cell>
          <cell r="C225" t="str">
            <v>EC</v>
          </cell>
          <cell r="D225" t="str">
            <v>14/05/2004</v>
          </cell>
          <cell r="E225" t="str">
            <v>18:35</v>
          </cell>
          <cell r="F225">
            <v>30</v>
          </cell>
          <cell r="G225">
            <v>5.5</v>
          </cell>
          <cell r="H225">
            <v>941.1</v>
          </cell>
          <cell r="I225">
            <v>86.9</v>
          </cell>
          <cell r="J225">
            <v>10.8</v>
          </cell>
        </row>
        <row r="226">
          <cell r="A226" t="str">
            <v>*ANIEL EL TRAVIESO (S-D)</v>
          </cell>
          <cell r="B226" t="str">
            <v>GUAYAQUIL</v>
          </cell>
          <cell r="C226" t="str">
            <v>EC</v>
          </cell>
          <cell r="D226" t="str">
            <v>15/05/2004</v>
          </cell>
          <cell r="E226" t="str">
            <v>07:20</v>
          </cell>
          <cell r="F226">
            <v>30</v>
          </cell>
          <cell r="G226">
            <v>1.1000000000000001</v>
          </cell>
          <cell r="H226">
            <v>942.2</v>
          </cell>
          <cell r="I226">
            <v>86.9</v>
          </cell>
          <cell r="J226">
            <v>10.9</v>
          </cell>
        </row>
        <row r="227">
          <cell r="A227" t="str">
            <v>*IGIMON TAMERS (S-D)</v>
          </cell>
          <cell r="B227" t="str">
            <v>GUAYAQUIL</v>
          </cell>
          <cell r="C227" t="str">
            <v>EC</v>
          </cell>
          <cell r="D227" t="str">
            <v>15/05/2004</v>
          </cell>
          <cell r="E227" t="str">
            <v>08:34</v>
          </cell>
          <cell r="F227">
            <v>30</v>
          </cell>
          <cell r="G227">
            <v>1.4</v>
          </cell>
          <cell r="H227">
            <v>943.6</v>
          </cell>
          <cell r="I227">
            <v>86.9</v>
          </cell>
          <cell r="J227">
            <v>10.9</v>
          </cell>
        </row>
        <row r="228">
          <cell r="A228" t="str">
            <v>DORAEMON (S-D)</v>
          </cell>
          <cell r="B228" t="str">
            <v>GUAYAQUIL</v>
          </cell>
          <cell r="C228" t="str">
            <v>EC</v>
          </cell>
          <cell r="D228" t="str">
            <v>15/05/2004</v>
          </cell>
          <cell r="E228" t="str">
            <v>08:54</v>
          </cell>
          <cell r="F228">
            <v>30</v>
          </cell>
          <cell r="G228">
            <v>2.2999999999999998</v>
          </cell>
          <cell r="H228">
            <v>945.9</v>
          </cell>
          <cell r="I228">
            <v>86.9</v>
          </cell>
          <cell r="J228">
            <v>10.9</v>
          </cell>
        </row>
        <row r="229">
          <cell r="A229" t="str">
            <v>POKEMON (S-D)</v>
          </cell>
          <cell r="B229" t="str">
            <v>GUAYAQUIL</v>
          </cell>
          <cell r="C229" t="str">
            <v>EC</v>
          </cell>
          <cell r="D229" t="str">
            <v>15/05/2004</v>
          </cell>
          <cell r="E229" t="str">
            <v>09:18</v>
          </cell>
          <cell r="F229">
            <v>30</v>
          </cell>
          <cell r="G229">
            <v>2</v>
          </cell>
          <cell r="H229">
            <v>947.9</v>
          </cell>
          <cell r="I229">
            <v>86.9</v>
          </cell>
          <cell r="J229">
            <v>10.9</v>
          </cell>
        </row>
        <row r="230">
          <cell r="A230" t="str">
            <v>*VENTURAS EN PAÐALES (S-D)</v>
          </cell>
          <cell r="B230" t="str">
            <v>GUAYAQUIL</v>
          </cell>
          <cell r="C230" t="str">
            <v>EC</v>
          </cell>
          <cell r="D230" t="str">
            <v>15/05/2004</v>
          </cell>
          <cell r="E230" t="str">
            <v>09:37</v>
          </cell>
          <cell r="F230">
            <v>30</v>
          </cell>
          <cell r="G230">
            <v>1.4</v>
          </cell>
          <cell r="H230">
            <v>949.3</v>
          </cell>
          <cell r="I230">
            <v>86.9</v>
          </cell>
          <cell r="J230">
            <v>10.9</v>
          </cell>
        </row>
        <row r="231">
          <cell r="A231" t="str">
            <v>YUGI-OH (S-D)</v>
          </cell>
          <cell r="B231" t="str">
            <v>GUAYAQUIL</v>
          </cell>
          <cell r="C231" t="str">
            <v>EC</v>
          </cell>
          <cell r="D231" t="str">
            <v>15/05/2004</v>
          </cell>
          <cell r="E231" t="str">
            <v>10:25</v>
          </cell>
          <cell r="F231">
            <v>30</v>
          </cell>
          <cell r="G231">
            <v>1.5</v>
          </cell>
          <cell r="H231">
            <v>950.8</v>
          </cell>
          <cell r="I231">
            <v>86.9</v>
          </cell>
          <cell r="J231">
            <v>11</v>
          </cell>
        </row>
        <row r="232">
          <cell r="A232" t="str">
            <v>EL HOMBRE ARAÐA (S-D)</v>
          </cell>
          <cell r="B232" t="str">
            <v>GUAYAQUIL</v>
          </cell>
          <cell r="C232" t="str">
            <v>EC</v>
          </cell>
          <cell r="D232" t="str">
            <v>15/05/2004</v>
          </cell>
          <cell r="E232" t="str">
            <v>10:54</v>
          </cell>
          <cell r="F232">
            <v>30</v>
          </cell>
          <cell r="G232">
            <v>0.6</v>
          </cell>
          <cell r="H232">
            <v>951.4</v>
          </cell>
          <cell r="I232">
            <v>86.9</v>
          </cell>
          <cell r="J232">
            <v>11</v>
          </cell>
        </row>
        <row r="233">
          <cell r="A233" t="str">
            <v>EL PAJARO LOCO (S-D)</v>
          </cell>
          <cell r="B233" t="str">
            <v>GUAYAQUIL</v>
          </cell>
          <cell r="C233" t="str">
            <v>EC</v>
          </cell>
          <cell r="D233" t="str">
            <v>15/05/2004</v>
          </cell>
          <cell r="E233" t="str">
            <v>11:25</v>
          </cell>
          <cell r="F233">
            <v>30</v>
          </cell>
          <cell r="G233">
            <v>3</v>
          </cell>
          <cell r="H233">
            <v>954.4</v>
          </cell>
          <cell r="I233">
            <v>86.9</v>
          </cell>
          <cell r="J233">
            <v>11</v>
          </cell>
        </row>
        <row r="234">
          <cell r="A234" t="str">
            <v>PATO DARWIN (S-D)</v>
          </cell>
          <cell r="B234" t="str">
            <v>GUAYAQUIL</v>
          </cell>
          <cell r="C234" t="str">
            <v>TS</v>
          </cell>
          <cell r="D234" t="str">
            <v>15/05/2004</v>
          </cell>
          <cell r="E234" t="str">
            <v>11:59</v>
          </cell>
          <cell r="F234">
            <v>30</v>
          </cell>
          <cell r="G234">
            <v>3.1</v>
          </cell>
          <cell r="H234">
            <v>957.5</v>
          </cell>
          <cell r="I234">
            <v>86.9</v>
          </cell>
          <cell r="J234">
            <v>11</v>
          </cell>
        </row>
        <row r="235">
          <cell r="A235" t="str">
            <v>*PRIETA Y GANA (S-D)</v>
          </cell>
          <cell r="B235" t="str">
            <v>GUAYAQUIL</v>
          </cell>
          <cell r="C235" t="str">
            <v>EC</v>
          </cell>
          <cell r="D235" t="str">
            <v>15/05/2004</v>
          </cell>
          <cell r="E235" t="str">
            <v>16:07</v>
          </cell>
          <cell r="F235">
            <v>30</v>
          </cell>
          <cell r="G235">
            <v>2.1</v>
          </cell>
          <cell r="H235">
            <v>959.6</v>
          </cell>
          <cell r="I235">
            <v>87.1</v>
          </cell>
          <cell r="J235">
            <v>11</v>
          </cell>
        </row>
        <row r="236">
          <cell r="A236" t="str">
            <v>*ANIEL EL TRAVIESO (S-D)</v>
          </cell>
          <cell r="B236" t="str">
            <v>GUAYAQUIL</v>
          </cell>
          <cell r="C236" t="str">
            <v>EC</v>
          </cell>
          <cell r="D236" t="str">
            <v>16/05/2004</v>
          </cell>
          <cell r="E236" t="str">
            <v>07:24</v>
          </cell>
          <cell r="F236">
            <v>30</v>
          </cell>
          <cell r="G236">
            <v>0</v>
          </cell>
          <cell r="H236">
            <v>959.6</v>
          </cell>
          <cell r="I236">
            <v>87.1</v>
          </cell>
          <cell r="J236">
            <v>11</v>
          </cell>
        </row>
        <row r="237">
          <cell r="A237" t="str">
            <v>DORAEMON (S-D)</v>
          </cell>
          <cell r="B237" t="str">
            <v>GUAYAQUIL</v>
          </cell>
          <cell r="C237" t="str">
            <v>EC</v>
          </cell>
          <cell r="D237" t="str">
            <v>16/05/2004</v>
          </cell>
          <cell r="E237" t="str">
            <v>08:32</v>
          </cell>
          <cell r="F237">
            <v>30</v>
          </cell>
          <cell r="G237">
            <v>1.6</v>
          </cell>
          <cell r="H237">
            <v>961.2</v>
          </cell>
          <cell r="I237">
            <v>87.1</v>
          </cell>
          <cell r="J237">
            <v>11</v>
          </cell>
        </row>
        <row r="238">
          <cell r="A238" t="str">
            <v>*IGIMON TAMERS (S-D)</v>
          </cell>
          <cell r="B238" t="str">
            <v>GUAYAQUIL</v>
          </cell>
          <cell r="C238" t="str">
            <v>EC</v>
          </cell>
          <cell r="D238" t="str">
            <v>16/05/2004</v>
          </cell>
          <cell r="E238" t="str">
            <v>08:38</v>
          </cell>
          <cell r="F238">
            <v>30</v>
          </cell>
          <cell r="G238">
            <v>2.6</v>
          </cell>
          <cell r="H238">
            <v>963.8</v>
          </cell>
          <cell r="I238">
            <v>87.1</v>
          </cell>
          <cell r="J238">
            <v>11.1</v>
          </cell>
        </row>
        <row r="239">
          <cell r="A239" t="str">
            <v>POKEMON (S-D)</v>
          </cell>
          <cell r="B239" t="str">
            <v>GUAYAQUIL</v>
          </cell>
          <cell r="C239" t="str">
            <v>EC</v>
          </cell>
          <cell r="D239" t="str">
            <v>16/05/2004</v>
          </cell>
          <cell r="E239" t="str">
            <v>09:06</v>
          </cell>
          <cell r="F239">
            <v>30</v>
          </cell>
          <cell r="G239">
            <v>2.4</v>
          </cell>
          <cell r="H239">
            <v>966.2</v>
          </cell>
          <cell r="I239">
            <v>87.1</v>
          </cell>
          <cell r="J239">
            <v>11.1</v>
          </cell>
        </row>
        <row r="240">
          <cell r="A240" t="str">
            <v>*VENTURAS EN PAÐALES (S-D)</v>
          </cell>
          <cell r="B240" t="str">
            <v>GUAYAQUIL</v>
          </cell>
          <cell r="C240" t="str">
            <v>EC</v>
          </cell>
          <cell r="D240" t="str">
            <v>16/05/2004</v>
          </cell>
          <cell r="E240" t="str">
            <v>09:40</v>
          </cell>
          <cell r="F240">
            <v>30</v>
          </cell>
          <cell r="G240">
            <v>2.2999999999999998</v>
          </cell>
          <cell r="H240">
            <v>968.5</v>
          </cell>
          <cell r="I240">
            <v>87.1</v>
          </cell>
          <cell r="J240">
            <v>11.1</v>
          </cell>
        </row>
        <row r="241">
          <cell r="A241" t="str">
            <v>YUGI-OH (S-D)</v>
          </cell>
          <cell r="B241" t="str">
            <v>GUAYAQUIL</v>
          </cell>
          <cell r="C241" t="str">
            <v>EC</v>
          </cell>
          <cell r="D241" t="str">
            <v>16/05/2004</v>
          </cell>
          <cell r="E241" t="str">
            <v>09:43</v>
          </cell>
          <cell r="F241">
            <v>30</v>
          </cell>
          <cell r="G241">
            <v>2.2999999999999998</v>
          </cell>
          <cell r="H241">
            <v>970.8</v>
          </cell>
          <cell r="I241">
            <v>87.1</v>
          </cell>
          <cell r="J241">
            <v>11.2</v>
          </cell>
        </row>
        <row r="242">
          <cell r="A242" t="str">
            <v>PATO DARWIN (S-D)</v>
          </cell>
          <cell r="B242" t="str">
            <v>GUAYAQUIL</v>
          </cell>
          <cell r="C242" t="str">
            <v>TS</v>
          </cell>
          <cell r="D242" t="str">
            <v>16/05/2004</v>
          </cell>
          <cell r="E242" t="str">
            <v>11:46</v>
          </cell>
          <cell r="F242">
            <v>30</v>
          </cell>
          <cell r="G242">
            <v>1.6</v>
          </cell>
          <cell r="H242">
            <v>972.4</v>
          </cell>
          <cell r="I242">
            <v>87.1</v>
          </cell>
          <cell r="J242">
            <v>11.2</v>
          </cell>
        </row>
        <row r="243">
          <cell r="A243" t="str">
            <v>UNIDAD ESPECIAL  2</v>
          </cell>
          <cell r="B243" t="str">
            <v>GUAYAQUIL</v>
          </cell>
          <cell r="C243" t="str">
            <v>TS</v>
          </cell>
          <cell r="D243" t="str">
            <v>16/05/2004</v>
          </cell>
          <cell r="E243" t="str">
            <v>12:22</v>
          </cell>
          <cell r="F243">
            <v>30</v>
          </cell>
          <cell r="G243">
            <v>1.3</v>
          </cell>
          <cell r="H243">
            <v>973.7</v>
          </cell>
          <cell r="I243">
            <v>87.1</v>
          </cell>
          <cell r="J243">
            <v>11.2</v>
          </cell>
        </row>
        <row r="244">
          <cell r="A244" t="str">
            <v>*INE DEL DOMINGO I</v>
          </cell>
          <cell r="B244" t="str">
            <v>GUAYAQUIL</v>
          </cell>
          <cell r="C244" t="str">
            <v>GA</v>
          </cell>
          <cell r="D244" t="str">
            <v>16/05/2004</v>
          </cell>
          <cell r="E244" t="str">
            <v>16:59</v>
          </cell>
          <cell r="F244">
            <v>30</v>
          </cell>
          <cell r="G244">
            <v>3.3</v>
          </cell>
          <cell r="H244">
            <v>977</v>
          </cell>
          <cell r="I244">
            <v>87.1</v>
          </cell>
          <cell r="J244">
            <v>11.2</v>
          </cell>
        </row>
        <row r="245">
          <cell r="A245" t="str">
            <v>*INE DEL DOMINGO I</v>
          </cell>
          <cell r="B245" t="str">
            <v>GUAYAQUIL</v>
          </cell>
          <cell r="C245" t="str">
            <v>GA</v>
          </cell>
          <cell r="D245" t="str">
            <v>16/05/2004</v>
          </cell>
          <cell r="E245" t="str">
            <v>17:30</v>
          </cell>
          <cell r="F245">
            <v>30</v>
          </cell>
          <cell r="G245">
            <v>3.7</v>
          </cell>
          <cell r="H245">
            <v>980.7</v>
          </cell>
          <cell r="I245">
            <v>87.1</v>
          </cell>
          <cell r="J245">
            <v>11.3</v>
          </cell>
        </row>
        <row r="246">
          <cell r="A246" t="str">
            <v>LOS PICAPIEDRA</v>
          </cell>
          <cell r="B246" t="str">
            <v>GUAYAQUIL</v>
          </cell>
          <cell r="C246" t="str">
            <v>TS</v>
          </cell>
          <cell r="D246" t="str">
            <v>17/05/2004</v>
          </cell>
          <cell r="E246" t="str">
            <v>13:31</v>
          </cell>
          <cell r="F246">
            <v>30</v>
          </cell>
          <cell r="G246">
            <v>10.8</v>
          </cell>
          <cell r="H246">
            <v>991.5</v>
          </cell>
          <cell r="I246">
            <v>87.1</v>
          </cell>
          <cell r="J246">
            <v>11.4</v>
          </cell>
        </row>
        <row r="247">
          <cell r="A247" t="str">
            <v>LA HORA DE CHUCK NORRIS</v>
          </cell>
          <cell r="B247" t="str">
            <v>GUAYAQUIL</v>
          </cell>
          <cell r="C247" t="str">
            <v>TS</v>
          </cell>
          <cell r="D247" t="str">
            <v>17/05/2004</v>
          </cell>
          <cell r="E247" t="str">
            <v>14:11</v>
          </cell>
          <cell r="F247">
            <v>30</v>
          </cell>
          <cell r="G247">
            <v>9</v>
          </cell>
          <cell r="H247">
            <v>1000.5</v>
          </cell>
          <cell r="I247">
            <v>87.1</v>
          </cell>
          <cell r="J247">
            <v>11.5</v>
          </cell>
        </row>
        <row r="248">
          <cell r="A248" t="str">
            <v>TNV. ALEGRIJES Y REBUJOS</v>
          </cell>
          <cell r="B248" t="str">
            <v>GUAYAQUIL</v>
          </cell>
          <cell r="C248" t="str">
            <v>GA</v>
          </cell>
          <cell r="D248" t="str">
            <v>17/05/2004</v>
          </cell>
          <cell r="E248" t="str">
            <v>16:02</v>
          </cell>
          <cell r="F248">
            <v>30</v>
          </cell>
          <cell r="G248">
            <v>1.5</v>
          </cell>
          <cell r="H248">
            <v>1002</v>
          </cell>
          <cell r="I248">
            <v>87.1</v>
          </cell>
          <cell r="J248">
            <v>11.5</v>
          </cell>
        </row>
        <row r="249">
          <cell r="A249" t="str">
            <v>*HE SIMPSONS II</v>
          </cell>
          <cell r="B249" t="str">
            <v>GUAYAQUIL</v>
          </cell>
          <cell r="C249" t="str">
            <v>EC</v>
          </cell>
          <cell r="D249" t="str">
            <v>17/05/2004</v>
          </cell>
          <cell r="E249" t="str">
            <v>17:07</v>
          </cell>
          <cell r="F249">
            <v>30</v>
          </cell>
          <cell r="G249">
            <v>3.1</v>
          </cell>
          <cell r="H249">
            <v>1005.1</v>
          </cell>
          <cell r="I249">
            <v>87.1</v>
          </cell>
          <cell r="J249">
            <v>11.5</v>
          </cell>
        </row>
        <row r="250">
          <cell r="A250" t="str">
            <v>CINE MILLONARIO</v>
          </cell>
          <cell r="B250" t="str">
            <v>GUAYAQUIL</v>
          </cell>
          <cell r="C250" t="str">
            <v>EC</v>
          </cell>
          <cell r="D250" t="str">
            <v>17/05/2004</v>
          </cell>
          <cell r="E250" t="str">
            <v>17:32</v>
          </cell>
          <cell r="F250">
            <v>30</v>
          </cell>
          <cell r="G250">
            <v>4.3</v>
          </cell>
          <cell r="H250">
            <v>1009.4</v>
          </cell>
          <cell r="I250">
            <v>87.1</v>
          </cell>
          <cell r="J250">
            <v>11.6</v>
          </cell>
        </row>
        <row r="251">
          <cell r="A251" t="str">
            <v>CINE DE LA TARDE</v>
          </cell>
          <cell r="B251" t="str">
            <v>GUAYAQUIL</v>
          </cell>
          <cell r="C251" t="str">
            <v>TS</v>
          </cell>
          <cell r="D251" t="str">
            <v>17/05/2004</v>
          </cell>
          <cell r="E251" t="str">
            <v>18:38</v>
          </cell>
          <cell r="F251">
            <v>30</v>
          </cell>
          <cell r="G251">
            <v>6</v>
          </cell>
          <cell r="H251">
            <v>1015.4</v>
          </cell>
          <cell r="I251">
            <v>87.1</v>
          </cell>
          <cell r="J251">
            <v>11.7</v>
          </cell>
        </row>
        <row r="252">
          <cell r="A252" t="str">
            <v>TNV. CORAZON SALVAJE</v>
          </cell>
          <cell r="B252" t="str">
            <v>GUAYAQUIL</v>
          </cell>
          <cell r="C252" t="str">
            <v>GA</v>
          </cell>
          <cell r="D252" t="str">
            <v>17/05/2004</v>
          </cell>
          <cell r="E252" t="str">
            <v>19:09</v>
          </cell>
          <cell r="F252">
            <v>30</v>
          </cell>
          <cell r="G252">
            <v>4.9000000000000004</v>
          </cell>
          <cell r="H252">
            <v>1020.3</v>
          </cell>
          <cell r="I252">
            <v>87.1</v>
          </cell>
          <cell r="J252">
            <v>11.7</v>
          </cell>
        </row>
        <row r="253">
          <cell r="A253" t="str">
            <v>LOS PICAPIEDRA</v>
          </cell>
          <cell r="B253" t="str">
            <v>GUAYAQUIL</v>
          </cell>
          <cell r="C253" t="str">
            <v>TS</v>
          </cell>
          <cell r="D253" t="str">
            <v>18/05/2004</v>
          </cell>
          <cell r="E253" t="str">
            <v>13:16</v>
          </cell>
          <cell r="F253">
            <v>30</v>
          </cell>
          <cell r="G253">
            <v>5.9</v>
          </cell>
          <cell r="H253">
            <v>1026.2</v>
          </cell>
          <cell r="I253">
            <v>87.1</v>
          </cell>
          <cell r="J253">
            <v>11.8</v>
          </cell>
        </row>
        <row r="254">
          <cell r="A254" t="str">
            <v>LA HORA DE CHUCK NORRIS</v>
          </cell>
          <cell r="B254" t="str">
            <v>GUAYAQUIL</v>
          </cell>
          <cell r="C254" t="str">
            <v>TS</v>
          </cell>
          <cell r="D254" t="str">
            <v>18/05/2004</v>
          </cell>
          <cell r="E254" t="str">
            <v>13:50</v>
          </cell>
          <cell r="F254">
            <v>30</v>
          </cell>
          <cell r="G254">
            <v>5.4</v>
          </cell>
          <cell r="H254">
            <v>1031.5999999999999</v>
          </cell>
          <cell r="I254">
            <v>87.1</v>
          </cell>
          <cell r="J254">
            <v>11.9</v>
          </cell>
        </row>
        <row r="255">
          <cell r="A255" t="str">
            <v>TNV. ALEGRIJES Y REBUJOS</v>
          </cell>
          <cell r="B255" t="str">
            <v>GUAYAQUIL</v>
          </cell>
          <cell r="C255" t="str">
            <v>GA</v>
          </cell>
          <cell r="D255" t="str">
            <v>18/05/2004</v>
          </cell>
          <cell r="E255" t="str">
            <v>15:43</v>
          </cell>
          <cell r="F255">
            <v>30</v>
          </cell>
          <cell r="G255">
            <v>2</v>
          </cell>
          <cell r="H255">
            <v>1033.5999999999999</v>
          </cell>
          <cell r="I255">
            <v>87.1</v>
          </cell>
          <cell r="J255">
            <v>11.9</v>
          </cell>
        </row>
        <row r="256">
          <cell r="A256" t="str">
            <v>*HE SIMPSONS II</v>
          </cell>
          <cell r="B256" t="str">
            <v>GUAYAQUIL</v>
          </cell>
          <cell r="C256" t="str">
            <v>EC</v>
          </cell>
          <cell r="D256" t="str">
            <v>18/05/2004</v>
          </cell>
          <cell r="E256" t="str">
            <v>17:10</v>
          </cell>
          <cell r="F256">
            <v>30</v>
          </cell>
          <cell r="G256">
            <v>2.6</v>
          </cell>
          <cell r="H256">
            <v>1036.2</v>
          </cell>
          <cell r="I256">
            <v>87.4</v>
          </cell>
          <cell r="J256">
            <v>11.9</v>
          </cell>
        </row>
        <row r="257">
          <cell r="A257" t="str">
            <v>CINE MILLONARIO</v>
          </cell>
          <cell r="B257" t="str">
            <v>GUAYAQUIL</v>
          </cell>
          <cell r="C257" t="str">
            <v>EC</v>
          </cell>
          <cell r="D257" t="str">
            <v>18/05/2004</v>
          </cell>
          <cell r="E257" t="str">
            <v>18:50</v>
          </cell>
          <cell r="F257">
            <v>30</v>
          </cell>
          <cell r="G257">
            <v>4.2</v>
          </cell>
          <cell r="H257">
            <v>1040.4000000000001</v>
          </cell>
          <cell r="I257">
            <v>87.4</v>
          </cell>
          <cell r="J257">
            <v>11.9</v>
          </cell>
        </row>
        <row r="258">
          <cell r="A258" t="str">
            <v>LOS PICAPIEDRA</v>
          </cell>
          <cell r="B258" t="str">
            <v>GUAYAQUIL</v>
          </cell>
          <cell r="C258" t="str">
            <v>TS</v>
          </cell>
          <cell r="D258" t="str">
            <v>19/05/2004</v>
          </cell>
          <cell r="E258" t="str">
            <v>13:05</v>
          </cell>
          <cell r="F258">
            <v>30</v>
          </cell>
          <cell r="G258">
            <v>4.2</v>
          </cell>
          <cell r="H258">
            <v>1044.5999999999999</v>
          </cell>
          <cell r="I258">
            <v>87.4</v>
          </cell>
          <cell r="J258">
            <v>12</v>
          </cell>
        </row>
        <row r="259">
          <cell r="A259" t="str">
            <v>LA HORA DE CHUCK NORRIS</v>
          </cell>
          <cell r="B259" t="str">
            <v>GUAYAQUIL</v>
          </cell>
          <cell r="C259" t="str">
            <v>TS</v>
          </cell>
          <cell r="D259" t="str">
            <v>19/05/2004</v>
          </cell>
          <cell r="E259" t="str">
            <v>13:39</v>
          </cell>
          <cell r="F259">
            <v>30</v>
          </cell>
          <cell r="G259">
            <v>10.1</v>
          </cell>
          <cell r="H259">
            <v>1054.7</v>
          </cell>
          <cell r="I259">
            <v>87.4</v>
          </cell>
          <cell r="J259">
            <v>12.1</v>
          </cell>
        </row>
        <row r="260">
          <cell r="A260" t="str">
            <v>TNV. ALEGRIJES Y REBUJOS</v>
          </cell>
          <cell r="B260" t="str">
            <v>GUAYAQUIL</v>
          </cell>
          <cell r="C260" t="str">
            <v>GA</v>
          </cell>
          <cell r="D260" t="str">
            <v>19/05/2004</v>
          </cell>
          <cell r="E260" t="str">
            <v>15:42</v>
          </cell>
          <cell r="F260">
            <v>30</v>
          </cell>
          <cell r="G260">
            <v>1.5</v>
          </cell>
          <cell r="H260">
            <v>1056.2</v>
          </cell>
          <cell r="I260">
            <v>87.4</v>
          </cell>
          <cell r="J260">
            <v>12.1</v>
          </cell>
        </row>
        <row r="261">
          <cell r="A261" t="str">
            <v>*HE SIMPSONS II</v>
          </cell>
          <cell r="B261" t="str">
            <v>GUAYAQUIL</v>
          </cell>
          <cell r="C261" t="str">
            <v>EC</v>
          </cell>
          <cell r="D261" t="str">
            <v>19/05/2004</v>
          </cell>
          <cell r="E261" t="str">
            <v>17:13</v>
          </cell>
          <cell r="F261">
            <v>30</v>
          </cell>
          <cell r="G261">
            <v>4.0999999999999996</v>
          </cell>
          <cell r="H261">
            <v>1060.3</v>
          </cell>
          <cell r="I261">
            <v>87.6</v>
          </cell>
          <cell r="J261">
            <v>12.1</v>
          </cell>
        </row>
        <row r="262">
          <cell r="A262" t="str">
            <v>CINE DE LA TARDE</v>
          </cell>
          <cell r="B262" t="str">
            <v>GUAYAQUIL</v>
          </cell>
          <cell r="C262" t="str">
            <v>TS</v>
          </cell>
          <cell r="D262" t="str">
            <v>19/05/2004</v>
          </cell>
          <cell r="E262" t="str">
            <v>18:25</v>
          </cell>
          <cell r="F262">
            <v>30</v>
          </cell>
          <cell r="G262">
            <v>3.9</v>
          </cell>
          <cell r="H262">
            <v>1064.2</v>
          </cell>
          <cell r="I262">
            <v>87.6</v>
          </cell>
          <cell r="J262">
            <v>12.2</v>
          </cell>
        </row>
        <row r="263">
          <cell r="A263" t="str">
            <v>CINE MILLONARIO</v>
          </cell>
          <cell r="B263" t="str">
            <v>GUAYAQUIL</v>
          </cell>
          <cell r="C263" t="str">
            <v>EC</v>
          </cell>
          <cell r="D263" t="str">
            <v>19/05/2004</v>
          </cell>
          <cell r="E263" t="str">
            <v>18:33</v>
          </cell>
          <cell r="F263">
            <v>30</v>
          </cell>
          <cell r="G263">
            <v>7</v>
          </cell>
          <cell r="H263">
            <v>1071.2</v>
          </cell>
          <cell r="I263">
            <v>87.6</v>
          </cell>
          <cell r="J263">
            <v>12.2</v>
          </cell>
        </row>
        <row r="264">
          <cell r="A264" t="str">
            <v>TNV. CORAZON SALVAJE</v>
          </cell>
          <cell r="B264" t="str">
            <v>GUAYAQUIL</v>
          </cell>
          <cell r="C264" t="str">
            <v>GA</v>
          </cell>
          <cell r="D264" t="str">
            <v>19/05/2004</v>
          </cell>
          <cell r="E264" t="str">
            <v>19:23</v>
          </cell>
          <cell r="F264">
            <v>30</v>
          </cell>
          <cell r="G264">
            <v>5.8</v>
          </cell>
          <cell r="H264">
            <v>1077</v>
          </cell>
          <cell r="I264">
            <v>87.6</v>
          </cell>
          <cell r="J264">
            <v>12.3</v>
          </cell>
        </row>
        <row r="265">
          <cell r="A265" t="str">
            <v>LOS PICAPIEDRA</v>
          </cell>
          <cell r="B265" t="str">
            <v>GUAYAQUIL</v>
          </cell>
          <cell r="C265" t="str">
            <v>TS</v>
          </cell>
          <cell r="D265" t="str">
            <v>20/05/2004</v>
          </cell>
          <cell r="E265" t="str">
            <v>13:23</v>
          </cell>
          <cell r="F265">
            <v>30</v>
          </cell>
          <cell r="G265">
            <v>8.4</v>
          </cell>
          <cell r="H265">
            <v>1085.4000000000001</v>
          </cell>
          <cell r="I265">
            <v>87.6</v>
          </cell>
          <cell r="J265">
            <v>12.4</v>
          </cell>
        </row>
        <row r="266">
          <cell r="A266" t="str">
            <v>LA HORA DE CHUCK NORRIS</v>
          </cell>
          <cell r="B266" t="str">
            <v>GUAYAQUIL</v>
          </cell>
          <cell r="C266" t="str">
            <v>TS</v>
          </cell>
          <cell r="D266" t="str">
            <v>20/05/2004</v>
          </cell>
          <cell r="E266" t="str">
            <v>14:29</v>
          </cell>
          <cell r="F266">
            <v>30</v>
          </cell>
          <cell r="G266">
            <v>7.2</v>
          </cell>
          <cell r="H266">
            <v>1092.5999999999999</v>
          </cell>
          <cell r="I266">
            <v>87.8</v>
          </cell>
          <cell r="J266">
            <v>12.4</v>
          </cell>
        </row>
        <row r="267">
          <cell r="A267" t="str">
            <v>TNV. ALEGRIJES Y REBUJOS</v>
          </cell>
          <cell r="B267" t="str">
            <v>GUAYAQUIL</v>
          </cell>
          <cell r="C267" t="str">
            <v>GA</v>
          </cell>
          <cell r="D267" t="str">
            <v>20/05/2004</v>
          </cell>
          <cell r="E267" t="str">
            <v>15:51</v>
          </cell>
          <cell r="F267">
            <v>30</v>
          </cell>
          <cell r="G267">
            <v>0.4</v>
          </cell>
          <cell r="H267">
            <v>1093</v>
          </cell>
          <cell r="I267">
            <v>87.8</v>
          </cell>
          <cell r="J267">
            <v>12.5</v>
          </cell>
        </row>
        <row r="268">
          <cell r="A268" t="str">
            <v>*HE SIMPSONS II</v>
          </cell>
          <cell r="B268" t="str">
            <v>GUAYAQUIL</v>
          </cell>
          <cell r="C268" t="str">
            <v>EC</v>
          </cell>
          <cell r="D268" t="str">
            <v>20/05/2004</v>
          </cell>
          <cell r="E268" t="str">
            <v>17:17</v>
          </cell>
          <cell r="F268">
            <v>30</v>
          </cell>
          <cell r="G268">
            <v>4.3</v>
          </cell>
          <cell r="H268">
            <v>1097.3</v>
          </cell>
          <cell r="I268">
            <v>87.8</v>
          </cell>
          <cell r="J268">
            <v>12.5</v>
          </cell>
        </row>
        <row r="269">
          <cell r="A269" t="str">
            <v>CINE MILLONARIO</v>
          </cell>
          <cell r="B269" t="str">
            <v>GUAYAQUIL</v>
          </cell>
          <cell r="C269" t="str">
            <v>EC</v>
          </cell>
          <cell r="D269" t="str">
            <v>20/05/2004</v>
          </cell>
          <cell r="E269" t="str">
            <v>18:26</v>
          </cell>
          <cell r="F269">
            <v>30</v>
          </cell>
          <cell r="G269">
            <v>4</v>
          </cell>
          <cell r="H269">
            <v>1101.3</v>
          </cell>
          <cell r="I269">
            <v>87.8</v>
          </cell>
          <cell r="J269">
            <v>12.5</v>
          </cell>
        </row>
        <row r="270">
          <cell r="A270" t="str">
            <v>LOS PICAPIEDRA</v>
          </cell>
          <cell r="B270" t="str">
            <v>GUAYAQUIL</v>
          </cell>
          <cell r="C270" t="str">
            <v>TS</v>
          </cell>
          <cell r="D270" t="str">
            <v>21/05/2004</v>
          </cell>
          <cell r="E270" t="str">
            <v>13:22</v>
          </cell>
          <cell r="F270">
            <v>30</v>
          </cell>
          <cell r="G270">
            <v>2.2999999999999998</v>
          </cell>
          <cell r="H270">
            <v>1103.5999999999999</v>
          </cell>
          <cell r="I270">
            <v>87.8</v>
          </cell>
          <cell r="J270">
            <v>12.6</v>
          </cell>
        </row>
        <row r="271">
          <cell r="A271" t="str">
            <v>LA HORA DE CHUCK NORRIS</v>
          </cell>
          <cell r="B271" t="str">
            <v>GUAYAQUIL</v>
          </cell>
          <cell r="C271" t="str">
            <v>TS</v>
          </cell>
          <cell r="D271" t="str">
            <v>21/05/2004</v>
          </cell>
          <cell r="E271" t="str">
            <v>14:17</v>
          </cell>
          <cell r="F271">
            <v>30</v>
          </cell>
          <cell r="G271">
            <v>8</v>
          </cell>
          <cell r="H271">
            <v>1111.5999999999999</v>
          </cell>
          <cell r="I271">
            <v>87.8</v>
          </cell>
          <cell r="J271">
            <v>12.7</v>
          </cell>
        </row>
        <row r="272">
          <cell r="A272" t="str">
            <v>*NV. ALEGRIJES Y REBUJOS</v>
          </cell>
          <cell r="B272" t="str">
            <v>GUAYAQUIL</v>
          </cell>
          <cell r="C272" t="str">
            <v>GA</v>
          </cell>
          <cell r="D272" t="str">
            <v>21/05/2004</v>
          </cell>
          <cell r="E272" t="str">
            <v>15:39</v>
          </cell>
          <cell r="F272">
            <v>30</v>
          </cell>
          <cell r="G272">
            <v>1.5</v>
          </cell>
          <cell r="H272">
            <v>1113.0999999999999</v>
          </cell>
          <cell r="I272">
            <v>87.8</v>
          </cell>
          <cell r="J272">
            <v>12.7</v>
          </cell>
        </row>
        <row r="273">
          <cell r="A273" t="str">
            <v>CINE DE LA TARDE</v>
          </cell>
          <cell r="B273" t="str">
            <v>GUAYAQUIL</v>
          </cell>
          <cell r="C273" t="str">
            <v>TS</v>
          </cell>
          <cell r="D273" t="str">
            <v>21/05/2004</v>
          </cell>
          <cell r="E273" t="str">
            <v>17:07</v>
          </cell>
          <cell r="F273">
            <v>30</v>
          </cell>
          <cell r="G273">
            <v>2.4</v>
          </cell>
          <cell r="H273">
            <v>1115.5</v>
          </cell>
          <cell r="I273">
            <v>87.8</v>
          </cell>
          <cell r="J273">
            <v>12.7</v>
          </cell>
        </row>
        <row r="274">
          <cell r="A274" t="str">
            <v>*HE SIMPSONS II</v>
          </cell>
          <cell r="B274" t="str">
            <v>GUAYAQUIL</v>
          </cell>
          <cell r="C274" t="str">
            <v>EC</v>
          </cell>
          <cell r="D274" t="str">
            <v>21/05/2004</v>
          </cell>
          <cell r="E274" t="str">
            <v>17:20</v>
          </cell>
          <cell r="F274">
            <v>30</v>
          </cell>
          <cell r="G274">
            <v>3.3</v>
          </cell>
          <cell r="H274">
            <v>1118.8</v>
          </cell>
          <cell r="I274">
            <v>87.8</v>
          </cell>
          <cell r="J274">
            <v>12.7</v>
          </cell>
        </row>
        <row r="275">
          <cell r="A275" t="str">
            <v>CINE MILLONARIO</v>
          </cell>
          <cell r="B275" t="str">
            <v>GUAYAQUIL</v>
          </cell>
          <cell r="C275" t="str">
            <v>EC</v>
          </cell>
          <cell r="D275" t="str">
            <v>21/05/2004</v>
          </cell>
          <cell r="E275" t="str">
            <v>18:37</v>
          </cell>
          <cell r="F275">
            <v>30</v>
          </cell>
          <cell r="G275">
            <v>2.9</v>
          </cell>
          <cell r="H275">
            <v>1121.7</v>
          </cell>
          <cell r="I275">
            <v>87.8</v>
          </cell>
          <cell r="J275">
            <v>12.8</v>
          </cell>
        </row>
        <row r="276">
          <cell r="A276" t="str">
            <v>*ANIEL EL TRAVIESO (S-D)</v>
          </cell>
          <cell r="B276" t="str">
            <v>GUAYAQUIL</v>
          </cell>
          <cell r="C276" t="str">
            <v>EC</v>
          </cell>
          <cell r="D276" t="str">
            <v>22/05/2004</v>
          </cell>
          <cell r="E276" t="str">
            <v>07:43</v>
          </cell>
          <cell r="F276">
            <v>30</v>
          </cell>
          <cell r="G276">
            <v>0.2</v>
          </cell>
          <cell r="H276">
            <v>1121.9000000000001</v>
          </cell>
          <cell r="I276">
            <v>87.8</v>
          </cell>
          <cell r="J276">
            <v>12.8</v>
          </cell>
        </row>
        <row r="277">
          <cell r="A277" t="str">
            <v>*IGIMON TAMERS (S-D)</v>
          </cell>
          <cell r="B277" t="str">
            <v>GUAYAQUIL</v>
          </cell>
          <cell r="C277" t="str">
            <v>EC</v>
          </cell>
          <cell r="D277" t="str">
            <v>22/05/2004</v>
          </cell>
          <cell r="E277" t="str">
            <v>08:17</v>
          </cell>
          <cell r="F277">
            <v>30</v>
          </cell>
          <cell r="G277">
            <v>0.6</v>
          </cell>
          <cell r="H277">
            <v>1122.5</v>
          </cell>
          <cell r="I277">
            <v>87.8</v>
          </cell>
          <cell r="J277">
            <v>12.8</v>
          </cell>
        </row>
        <row r="278">
          <cell r="A278" t="str">
            <v>DORAEMON (S-D)</v>
          </cell>
          <cell r="B278" t="str">
            <v>GUAYAQUIL</v>
          </cell>
          <cell r="C278" t="str">
            <v>EC</v>
          </cell>
          <cell r="D278" t="str">
            <v>22/05/2004</v>
          </cell>
          <cell r="E278" t="str">
            <v>08:56</v>
          </cell>
          <cell r="F278">
            <v>30</v>
          </cell>
          <cell r="G278">
            <v>5.6</v>
          </cell>
          <cell r="H278">
            <v>1128.0999999999999</v>
          </cell>
          <cell r="I278">
            <v>87.8</v>
          </cell>
          <cell r="J278">
            <v>12.9</v>
          </cell>
        </row>
        <row r="279">
          <cell r="A279" t="str">
            <v>POKEMON (S-D)</v>
          </cell>
          <cell r="B279" t="str">
            <v>GUAYAQUIL</v>
          </cell>
          <cell r="C279" t="str">
            <v>EC</v>
          </cell>
          <cell r="D279" t="str">
            <v>22/05/2004</v>
          </cell>
          <cell r="E279" t="str">
            <v>09:15</v>
          </cell>
          <cell r="F279">
            <v>30</v>
          </cell>
          <cell r="G279">
            <v>4.0999999999999996</v>
          </cell>
          <cell r="H279">
            <v>1132.2</v>
          </cell>
          <cell r="I279">
            <v>87.8</v>
          </cell>
          <cell r="J279">
            <v>12.9</v>
          </cell>
        </row>
        <row r="280">
          <cell r="A280" t="str">
            <v>*VENTURAS EN PAÐALES (S-D)</v>
          </cell>
          <cell r="B280" t="str">
            <v>GUAYAQUIL</v>
          </cell>
          <cell r="C280" t="str">
            <v>EC</v>
          </cell>
          <cell r="D280" t="str">
            <v>22/05/2004</v>
          </cell>
          <cell r="E280" t="str">
            <v>09:20</v>
          </cell>
          <cell r="F280">
            <v>30</v>
          </cell>
          <cell r="G280">
            <v>3</v>
          </cell>
          <cell r="H280">
            <v>1135.2</v>
          </cell>
          <cell r="I280">
            <v>87.8</v>
          </cell>
          <cell r="J280">
            <v>12.9</v>
          </cell>
        </row>
        <row r="281">
          <cell r="A281" t="str">
            <v>YUGI-OH (S-D)</v>
          </cell>
          <cell r="B281" t="str">
            <v>GUAYAQUIL</v>
          </cell>
          <cell r="C281" t="str">
            <v>EC</v>
          </cell>
          <cell r="D281" t="str">
            <v>22/05/2004</v>
          </cell>
          <cell r="E281" t="str">
            <v>10:23</v>
          </cell>
          <cell r="F281">
            <v>30</v>
          </cell>
          <cell r="G281">
            <v>0.8</v>
          </cell>
          <cell r="H281">
            <v>1136</v>
          </cell>
          <cell r="I281">
            <v>87.8</v>
          </cell>
          <cell r="J281">
            <v>12.9</v>
          </cell>
        </row>
        <row r="282">
          <cell r="A282" t="str">
            <v>EL HOMBRE ARAÐA (S-D)</v>
          </cell>
          <cell r="B282" t="str">
            <v>GUAYAQUIL</v>
          </cell>
          <cell r="C282" t="str">
            <v>EC</v>
          </cell>
          <cell r="D282" t="str">
            <v>22/05/2004</v>
          </cell>
          <cell r="E282" t="str">
            <v>10:45</v>
          </cell>
          <cell r="F282">
            <v>30</v>
          </cell>
          <cell r="G282">
            <v>1.4</v>
          </cell>
          <cell r="H282">
            <v>1137.4000000000001</v>
          </cell>
          <cell r="I282">
            <v>88.2</v>
          </cell>
          <cell r="J282">
            <v>12.9</v>
          </cell>
        </row>
        <row r="283">
          <cell r="A283" t="str">
            <v>EL PAJARO LOCO (S-D)</v>
          </cell>
          <cell r="B283" t="str">
            <v>GUAYAQUIL</v>
          </cell>
          <cell r="C283" t="str">
            <v>EC</v>
          </cell>
          <cell r="D283" t="str">
            <v>22/05/2004</v>
          </cell>
          <cell r="E283" t="str">
            <v>11:30</v>
          </cell>
          <cell r="F283">
            <v>30</v>
          </cell>
          <cell r="G283">
            <v>2.1</v>
          </cell>
          <cell r="H283">
            <v>1139.5</v>
          </cell>
          <cell r="I283">
            <v>88.2</v>
          </cell>
          <cell r="J283">
            <v>12.9</v>
          </cell>
        </row>
        <row r="284">
          <cell r="A284" t="str">
            <v>PATO DARWIN (S-D)</v>
          </cell>
          <cell r="B284" t="str">
            <v>GUAYAQUIL</v>
          </cell>
          <cell r="C284" t="str">
            <v>TS</v>
          </cell>
          <cell r="D284" t="str">
            <v>22/05/2004</v>
          </cell>
          <cell r="E284" t="str">
            <v>11:54</v>
          </cell>
          <cell r="F284">
            <v>30</v>
          </cell>
          <cell r="G284">
            <v>0.8</v>
          </cell>
          <cell r="H284">
            <v>1140.3</v>
          </cell>
          <cell r="I284">
            <v>88.2</v>
          </cell>
          <cell r="J284">
            <v>12.9</v>
          </cell>
        </row>
        <row r="285">
          <cell r="A285" t="str">
            <v>*PRIETA Y GANA (S-D)</v>
          </cell>
          <cell r="B285" t="str">
            <v>GUAYAQUIL</v>
          </cell>
          <cell r="C285" t="str">
            <v>EC</v>
          </cell>
          <cell r="D285" t="str">
            <v>22/05/2004</v>
          </cell>
          <cell r="E285" t="str">
            <v>16:30</v>
          </cell>
          <cell r="F285">
            <v>30</v>
          </cell>
          <cell r="G285">
            <v>3.6</v>
          </cell>
          <cell r="H285">
            <v>1143.9000000000001</v>
          </cell>
          <cell r="I285">
            <v>88.2</v>
          </cell>
          <cell r="J285">
            <v>13</v>
          </cell>
        </row>
        <row r="286">
          <cell r="A286" t="str">
            <v>*ANIEL EL TRAVIESO (S-D)</v>
          </cell>
          <cell r="B286" t="str">
            <v>GUAYAQUIL</v>
          </cell>
          <cell r="C286" t="str">
            <v>EC</v>
          </cell>
          <cell r="D286" t="str">
            <v>23/05/2004</v>
          </cell>
          <cell r="E286" t="str">
            <v>07:47</v>
          </cell>
          <cell r="F286">
            <v>30</v>
          </cell>
          <cell r="G286">
            <v>0</v>
          </cell>
          <cell r="H286">
            <v>1143.9000000000001</v>
          </cell>
          <cell r="I286">
            <v>88.2</v>
          </cell>
          <cell r="J286">
            <v>13</v>
          </cell>
        </row>
        <row r="287">
          <cell r="A287" t="str">
            <v>*IGIMON TAMERS (S-D)</v>
          </cell>
          <cell r="B287" t="str">
            <v>GUAYAQUIL</v>
          </cell>
          <cell r="C287" t="str">
            <v>EC</v>
          </cell>
          <cell r="D287" t="str">
            <v>23/05/2004</v>
          </cell>
          <cell r="E287" t="str">
            <v>08:21</v>
          </cell>
          <cell r="F287">
            <v>30</v>
          </cell>
          <cell r="G287">
            <v>1.9</v>
          </cell>
          <cell r="H287">
            <v>1145.8</v>
          </cell>
          <cell r="I287">
            <v>88.2</v>
          </cell>
          <cell r="J287">
            <v>13</v>
          </cell>
        </row>
        <row r="288">
          <cell r="A288" t="str">
            <v>POKEMON (S-D)</v>
          </cell>
          <cell r="B288" t="str">
            <v>GUAYAQUIL</v>
          </cell>
          <cell r="C288" t="str">
            <v>EC</v>
          </cell>
          <cell r="D288" t="str">
            <v>23/05/2004</v>
          </cell>
          <cell r="E288" t="str">
            <v>08:51</v>
          </cell>
          <cell r="F288">
            <v>30</v>
          </cell>
          <cell r="G288">
            <v>3.4</v>
          </cell>
          <cell r="H288">
            <v>1149.2</v>
          </cell>
          <cell r="I288">
            <v>88.2</v>
          </cell>
          <cell r="J288">
            <v>13</v>
          </cell>
        </row>
        <row r="289">
          <cell r="A289" t="str">
            <v>DORAEMON (S-D)</v>
          </cell>
          <cell r="B289" t="str">
            <v>GUAYAQUIL</v>
          </cell>
          <cell r="C289" t="str">
            <v>EC</v>
          </cell>
          <cell r="D289" t="str">
            <v>23/05/2004</v>
          </cell>
          <cell r="E289" t="str">
            <v>09:03</v>
          </cell>
          <cell r="F289">
            <v>30</v>
          </cell>
          <cell r="G289">
            <v>5.8</v>
          </cell>
          <cell r="H289">
            <v>1155</v>
          </cell>
          <cell r="I289">
            <v>88.2</v>
          </cell>
          <cell r="J289">
            <v>13.1</v>
          </cell>
        </row>
        <row r="290">
          <cell r="A290" t="str">
            <v>*VENTURAS EN PAÐALES (S-D)</v>
          </cell>
          <cell r="B290" t="str">
            <v>GUAYAQUIL</v>
          </cell>
          <cell r="C290" t="str">
            <v>EC</v>
          </cell>
          <cell r="D290" t="str">
            <v>23/05/2004</v>
          </cell>
          <cell r="E290" t="str">
            <v>09:23</v>
          </cell>
          <cell r="F290">
            <v>30</v>
          </cell>
          <cell r="G290">
            <v>5.6</v>
          </cell>
          <cell r="H290">
            <v>1160.5999999999999</v>
          </cell>
          <cell r="I290">
            <v>88.2</v>
          </cell>
          <cell r="J290">
            <v>13.2</v>
          </cell>
        </row>
        <row r="291">
          <cell r="A291" t="str">
            <v>YUGI-OH (S-D)</v>
          </cell>
          <cell r="B291" t="str">
            <v>GUAYAQUIL</v>
          </cell>
          <cell r="C291" t="str">
            <v>EC</v>
          </cell>
          <cell r="D291" t="str">
            <v>23/05/2004</v>
          </cell>
          <cell r="E291" t="str">
            <v>10:02</v>
          </cell>
          <cell r="F291">
            <v>30</v>
          </cell>
          <cell r="G291">
            <v>3.5</v>
          </cell>
          <cell r="H291">
            <v>1164.0999999999999</v>
          </cell>
          <cell r="I291">
            <v>88.2</v>
          </cell>
          <cell r="J291">
            <v>13.2</v>
          </cell>
        </row>
        <row r="292">
          <cell r="A292" t="str">
            <v>PATO DARWIN (S-D)</v>
          </cell>
          <cell r="B292" t="str">
            <v>GUAYAQUIL</v>
          </cell>
          <cell r="C292" t="str">
            <v>TS</v>
          </cell>
          <cell r="D292" t="str">
            <v>23/05/2004</v>
          </cell>
          <cell r="E292" t="str">
            <v>11:42</v>
          </cell>
          <cell r="F292">
            <v>30</v>
          </cell>
          <cell r="G292">
            <v>0.9</v>
          </cell>
          <cell r="H292">
            <v>1165</v>
          </cell>
          <cell r="I292">
            <v>88.2</v>
          </cell>
          <cell r="J292">
            <v>13.2</v>
          </cell>
        </row>
        <row r="293">
          <cell r="A293" t="str">
            <v>UNIDAD ESPECIAL  2</v>
          </cell>
          <cell r="B293" t="str">
            <v>GUAYAQUIL</v>
          </cell>
          <cell r="C293" t="str">
            <v>TS</v>
          </cell>
          <cell r="D293" t="str">
            <v>23/05/2004</v>
          </cell>
          <cell r="E293" t="str">
            <v>12:27</v>
          </cell>
          <cell r="F293">
            <v>30</v>
          </cell>
          <cell r="G293">
            <v>1.3</v>
          </cell>
          <cell r="H293">
            <v>1166.3</v>
          </cell>
          <cell r="I293">
            <v>88.2</v>
          </cell>
          <cell r="J293">
            <v>13.2</v>
          </cell>
        </row>
        <row r="294">
          <cell r="A294" t="str">
            <v>*INE DEL DOMINGO I</v>
          </cell>
          <cell r="B294" t="str">
            <v>GUAYAQUIL</v>
          </cell>
          <cell r="C294" t="str">
            <v>GA</v>
          </cell>
          <cell r="D294" t="str">
            <v>23/05/2004</v>
          </cell>
          <cell r="E294" t="str">
            <v>17:22</v>
          </cell>
          <cell r="F294">
            <v>30</v>
          </cell>
          <cell r="G294">
            <v>2.2999999999999998</v>
          </cell>
          <cell r="H294">
            <v>1168.5999999999999</v>
          </cell>
          <cell r="I294">
            <v>88.2</v>
          </cell>
          <cell r="J294">
            <v>13.3</v>
          </cell>
        </row>
        <row r="295">
          <cell r="A295" t="str">
            <v>*INE DEL DOMINGO I</v>
          </cell>
          <cell r="B295" t="str">
            <v>GUAYAQUIL</v>
          </cell>
          <cell r="C295" t="str">
            <v>GA</v>
          </cell>
          <cell r="D295" t="str">
            <v>23/05/2004</v>
          </cell>
          <cell r="E295" t="str">
            <v>17:31</v>
          </cell>
          <cell r="F295">
            <v>30</v>
          </cell>
          <cell r="G295">
            <v>1.6</v>
          </cell>
          <cell r="H295">
            <v>1170.2</v>
          </cell>
          <cell r="I295">
            <v>88.2</v>
          </cell>
          <cell r="J295">
            <v>13.3</v>
          </cell>
        </row>
      </sheetData>
      <sheetData sheetId="5" refreshError="1"/>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Orden Sonorama Bayer"/>
    </sheetNames>
    <definedNames>
      <definedName name="_b2"/>
      <definedName name="_b3"/>
      <definedName name="Bla"/>
      <definedName name="eXTRAORDINARIOS"/>
      <definedName name="Septiembre"/>
      <definedName name="VERO"/>
      <definedName name="VV"/>
    </defined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pa"/>
      <sheetName val="PAUTA"/>
      <sheetName val="A-BASE"/>
      <sheetName val="A&amp;F MAN 2DO"/>
      <sheetName val="A&amp;F MAN 1ER"/>
      <sheetName val="JORGE"/>
      <sheetName val="A&amp;F_MAN_2DO"/>
      <sheetName val="A&amp;F_MAN_1ER"/>
      <sheetName val="Country Review"/>
      <sheetName val="A&amp;F_MAN_2DO1"/>
      <sheetName val="A&amp;F_MAN_1ER1"/>
      <sheetName val="Alc y Fr Nin"/>
      <sheetName val="Alc y Fre Amas"/>
      <sheetName val="negociaciones1"/>
      <sheetName val="Rating"/>
      <sheetName val="ENERO 2008"/>
      <sheetName val="rating (2)"/>
      <sheetName val="TV2549ABC"/>
      <sheetName val="TV2564ABC"/>
      <sheetName val="resumen campaña"/>
      <sheetName val="Country_Review"/>
      <sheetName val="#G.O."/>
      <sheetName val="01_2000"/>
      <sheetName val="Country_Review1"/>
      <sheetName val="ENERO_2008"/>
      <sheetName val="rating_(2)"/>
      <sheetName val="resumen_campaña"/>
      <sheetName val="Tarifario"/>
      <sheetName val="Hoja1"/>
      <sheetName val="Country_Review2"/>
      <sheetName val="resumen_campaña1"/>
      <sheetName val="ENERO_20081"/>
      <sheetName val="rating_(2)1"/>
      <sheetName val="#G_O_"/>
      <sheetName val="RK TV"/>
      <sheetName val="Instructions"/>
      <sheetName val="A&amp;F_MAN_2DO2"/>
      <sheetName val="A&amp;F_MAN_1ER2"/>
      <sheetName val="Alc_y_Fr_Nin"/>
      <sheetName val="Alc_y_Fre_Amas"/>
      <sheetName val="expertisse"/>
      <sheetName val="FC"/>
      <sheetName val="Tv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refreshError="1"/>
      <sheetData sheetId="35" refreshError="1"/>
      <sheetData sheetId="36"/>
      <sheetData sheetId="37"/>
      <sheetData sheetId="38"/>
      <sheetData sheetId="39"/>
      <sheetData sheetId="40" refreshError="1"/>
      <sheetData sheetId="41" refreshError="1"/>
      <sheetData sheetId="4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rtisse"/>
      <sheetName val="Tapa"/>
      <sheetName val="PLANGENERAL"/>
      <sheetName val="Alc y Fr Nin"/>
      <sheetName val="Alc y Fre Amas"/>
      <sheetName val="tablas final 2°sem 2008"/>
      <sheetName val="01_2000"/>
      <sheetName val="TV2549ABC"/>
      <sheetName val="TV2564ABC"/>
      <sheetName val="tablas_final_2°sem_2008"/>
      <sheetName val="Alc_y_Fr_Nin"/>
      <sheetName val="Alc_y_Fre_Am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3-18"/>
      <sheetName val="2000 BS"/>
      <sheetName val="DATA BASE"/>
      <sheetName val="expertisse"/>
      <sheetName val="Sentimientos"/>
      <sheetName val="A&amp;F MAN 2DO"/>
      <sheetName val="A&amp;F MAN 1ER"/>
      <sheetName val="latest_3-18"/>
      <sheetName val="2000_BS"/>
      <sheetName val="DATA_BASE"/>
      <sheetName val="A&amp;F_MAN_2DO"/>
      <sheetName val="A&amp;F_MAN_1ER"/>
      <sheetName val="Final  FC from Local Agency"/>
      <sheetName val="MACMASK1"/>
      <sheetName val="latest_3-181"/>
      <sheetName val="2000_BS1"/>
      <sheetName val="DATA_BASE1"/>
      <sheetName val="A&amp;F_MAN_2DO1"/>
      <sheetName val="A&amp;F_MAN_1ER1"/>
      <sheetName val="MUJ2637"/>
      <sheetName val="Alc_y_Fr_Nin2"/>
      <sheetName val="RANKING"/>
      <sheetName val="Tablas_Base1"/>
      <sheetName val="Rk"/>
      <sheetName val="Diario"/>
      <sheetName val="DIRSMP"/>
      <sheetName val="P&amp;L_x_Pdto_(Procesado)1"/>
      <sheetName val="Alc_y_Fre_Amas2"/>
      <sheetName val="M1735AB"/>
      <sheetName val="Channel_Mix"/>
      <sheetName val="CHANNEL"/>
      <sheetName val="DAYPART_MIX"/>
      <sheetName val="maz1con"/>
      <sheetName val="maz1gye"/>
      <sheetName val="maz1uio"/>
      <sheetName val="POST_EVALUACION"/>
      <sheetName val="Alcan_y_Frec_TOTAL_3_Semanas"/>
      <sheetName val="Análisis"/>
      <sheetName val="Final%20%20FC%20from%20Local%20"/>
      <sheetName val="latest 3-18:2000 BS"/>
      <sheetName val="latest_3-182"/>
      <sheetName val="2000_BS2"/>
      <sheetName val="DATA_BASE2"/>
      <sheetName val="A&amp;F_MAN_2DO2"/>
      <sheetName val="A&amp;F_MAN_1ER2"/>
      <sheetName val="Final__FC_from_Local_Agency"/>
      <sheetName val="latest_3-183"/>
      <sheetName val="2000_BS3"/>
      <sheetName val="DATA_BASE3"/>
      <sheetName val="A&amp;F_MAN_2DO3"/>
      <sheetName val="A&amp;F_MAN_1ER3"/>
      <sheetName val="Final__FC_from_Local_Agency1"/>
    </sheetNames>
    <definedNames>
      <definedName name="TGI"/>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AUTA"/>
      <sheetName val="Tendencia diaria"/>
      <sheetName val="PAUTA"/>
      <sheetName val="Rankeo"/>
      <sheetName val="PAUTA (2)"/>
      <sheetName val="Resultados"/>
      <sheetName val="Resumen"/>
      <sheetName val="Share de Canales"/>
      <sheetName val="DATA BASE"/>
      <sheetName val="Pre Análisis"/>
      <sheetName val="Pauta%20TV%20Mazda%202%20feb-ma"/>
      <sheetName val="Pauta TV Mazda 2 feb-mar rev 1"/>
      <sheetName val="Pauta TV Mazda 2 feb-mar rev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5">
          <cell r="C5">
            <v>30</v>
          </cell>
        </row>
      </sheetData>
      <sheetData sheetId="9" refreshError="1"/>
      <sheetData sheetId="10" refreshError="1"/>
      <sheetData sheetId="11" refreshError="1"/>
      <sheetData sheetId="1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4"/>
      <sheetName val="Hoja13"/>
      <sheetName val="Hoja16"/>
      <sheetName val="Hoja17"/>
      <sheetName val="Curva"/>
      <sheetName val="50"/>
      <sheetName val="100"/>
      <sheetName val="150"/>
      <sheetName val="200"/>
      <sheetName val="250"/>
      <sheetName val="300"/>
      <sheetName val="350"/>
      <sheetName val="400"/>
      <sheetName val="450"/>
      <sheetName val="500"/>
      <sheetName val="550"/>
      <sheetName val="600"/>
      <sheetName val="650"/>
      <sheetName val="700"/>
      <sheetName val="DAYPART MIX"/>
      <sheetName val="CHANNEL MIX"/>
      <sheetName val="RANKING"/>
      <sheetName val="latest 3-18"/>
      <sheetName val="2000 BS"/>
      <sheetName val="DATA BASE"/>
      <sheetName val="RADIOYENTES POR MEDIAS HORAS"/>
      <sheetName val="DAYPART_MIX"/>
      <sheetName val="CHANNEL_MIX"/>
      <sheetName val="Rank Prov"/>
      <sheetName val="Rank Lima"/>
      <sheetName val="Ranking Tv Ok"/>
      <sheetName val="Ranking - HM 26 a 37 AB"/>
      <sheetName val="C4"/>
      <sheetName val="C9"/>
      <sheetName val="Rkg radio"/>
      <sheetName val="Rnkng TV"/>
      <sheetName val="Ranking Radios provincias"/>
      <sheetName val="BASE"/>
      <sheetName val="Anunciantes"/>
      <sheetName val="Tablas"/>
      <sheetName val="Marcas"/>
      <sheetName val="MarcasCli"/>
      <sheetName val="Rubros"/>
      <sheetName val="Salas 2"/>
      <sheetName val="DAYPART_MIX1"/>
      <sheetName val="CHANNEL_MIX1"/>
      <sheetName val="Rank_Prov"/>
      <sheetName val="Rank_Lima"/>
      <sheetName val="Rkg cable"/>
      <sheetName val="12 Invers"/>
      <sheetName val="Canal 4"/>
      <sheetName val="Canal 9"/>
      <sheetName val="Canal 13"/>
      <sheetName val="rtg cable"/>
      <sheetName val="Hoja2"/>
      <sheetName val="latest_3-18"/>
      <sheetName val="2000_BS"/>
      <sheetName val="DATA_BASE"/>
      <sheetName val="MACMASK1"/>
      <sheetName val="DAYPART_MIX2"/>
      <sheetName val="CHANNEL_MIX2"/>
      <sheetName val="Rank_Prov1"/>
      <sheetName val="Rank_Lima1"/>
      <sheetName val="RADIOYENTES_POR_MEDIAS_HORAS"/>
      <sheetName val="Ranking_Tv_Ok"/>
      <sheetName val="Ranking_-_HM_26_a_37_AB"/>
      <sheetName val="Rkg_radio"/>
      <sheetName val="Rnkng_TV"/>
      <sheetName val="Ranking_Radios_provincias"/>
      <sheetName val="Salas_2"/>
      <sheetName val="12_Invers"/>
      <sheetName val="Rkg_cable"/>
    </sheetNames>
    <sheetDataSet>
      <sheetData sheetId="0">
        <row r="11">
          <cell r="A11" t="str">
            <v>CANAL</v>
          </cell>
        </row>
      </sheetData>
      <sheetData sheetId="1">
        <row r="11">
          <cell r="A11" t="str">
            <v>CANAL</v>
          </cell>
        </row>
      </sheetData>
      <sheetData sheetId="2">
        <row r="11">
          <cell r="A11" t="str">
            <v>CANAL</v>
          </cell>
        </row>
      </sheetData>
      <sheetData sheetId="3">
        <row r="11">
          <cell r="A11" t="str">
            <v>CANAL</v>
          </cell>
        </row>
      </sheetData>
      <sheetData sheetId="4">
        <row r="11">
          <cell r="A11" t="str">
            <v>CANAL</v>
          </cell>
        </row>
      </sheetData>
      <sheetData sheetId="5">
        <row r="11">
          <cell r="A11" t="str">
            <v>CANAL</v>
          </cell>
        </row>
      </sheetData>
      <sheetData sheetId="6">
        <row r="11">
          <cell r="A11" t="str">
            <v>CANAL</v>
          </cell>
        </row>
      </sheetData>
      <sheetData sheetId="7">
        <row r="11">
          <cell r="A11" t="str">
            <v>CANAL</v>
          </cell>
        </row>
      </sheetData>
      <sheetData sheetId="8">
        <row r="11">
          <cell r="A11" t="str">
            <v>CANAL</v>
          </cell>
        </row>
      </sheetData>
      <sheetData sheetId="9">
        <row r="11">
          <cell r="A11" t="str">
            <v>CANAL</v>
          </cell>
        </row>
      </sheetData>
      <sheetData sheetId="10">
        <row r="11">
          <cell r="A11" t="str">
            <v>CANAL</v>
          </cell>
        </row>
      </sheetData>
      <sheetData sheetId="11">
        <row r="11">
          <cell r="A11" t="str">
            <v>CANAL</v>
          </cell>
        </row>
      </sheetData>
      <sheetData sheetId="12">
        <row r="11">
          <cell r="A11" t="str">
            <v>CANAL</v>
          </cell>
        </row>
      </sheetData>
      <sheetData sheetId="13">
        <row r="11">
          <cell r="A11" t="str">
            <v>CANAL</v>
          </cell>
        </row>
      </sheetData>
      <sheetData sheetId="14">
        <row r="11">
          <cell r="A11" t="str">
            <v>CANAL</v>
          </cell>
        </row>
      </sheetData>
      <sheetData sheetId="15">
        <row r="11">
          <cell r="A11" t="str">
            <v>CANAL</v>
          </cell>
        </row>
      </sheetData>
      <sheetData sheetId="16">
        <row r="11">
          <cell r="A11" t="str">
            <v>CANAL</v>
          </cell>
        </row>
      </sheetData>
      <sheetData sheetId="17">
        <row r="11">
          <cell r="A11" t="str">
            <v>CANAL</v>
          </cell>
        </row>
      </sheetData>
      <sheetData sheetId="18">
        <row r="11">
          <cell r="A11" t="str">
            <v>CANAL</v>
          </cell>
        </row>
      </sheetData>
      <sheetData sheetId="19">
        <row r="11">
          <cell r="A11" t="str">
            <v>CANAL</v>
          </cell>
        </row>
      </sheetData>
      <sheetData sheetId="20">
        <row r="11">
          <cell r="A11" t="str">
            <v>CANAL</v>
          </cell>
        </row>
      </sheetData>
      <sheetData sheetId="21" refreshError="1">
        <row r="11">
          <cell r="A11" t="str">
            <v>CANAL</v>
          </cell>
          <cell r="B11" t="str">
            <v>PROGRAMA</v>
          </cell>
          <cell r="C11" t="str">
            <v>DIA</v>
          </cell>
          <cell r="D11" t="str">
            <v>HORA</v>
          </cell>
          <cell r="E11" t="str">
            <v>HoraF</v>
          </cell>
          <cell r="F11" t="str">
            <v>RATING</v>
          </cell>
          <cell r="G11" t="str">
            <v>MILES</v>
          </cell>
          <cell r="H11" t="str">
            <v>Lun</v>
          </cell>
          <cell r="I11" t="str">
            <v>Mar</v>
          </cell>
          <cell r="J11" t="str">
            <v>Mie</v>
          </cell>
          <cell r="K11" t="str">
            <v>Jue</v>
          </cell>
          <cell r="L11" t="str">
            <v>Vie</v>
          </cell>
          <cell r="M11" t="str">
            <v>Sab</v>
          </cell>
          <cell r="N11" t="str">
            <v>Dom</v>
          </cell>
          <cell r="O11" t="str">
            <v>TPE</v>
          </cell>
        </row>
        <row r="13">
          <cell r="A13" t="str">
            <v>02</v>
          </cell>
          <cell r="B13" t="str">
            <v>DIALOGO</v>
          </cell>
          <cell r="C13" t="str">
            <v>SAP</v>
          </cell>
          <cell r="D13" t="str">
            <v>09:00</v>
          </cell>
          <cell r="E13" t="str">
            <v>10:10</v>
          </cell>
          <cell r="F13">
            <v>4.5999999999999996</v>
          </cell>
          <cell r="G13">
            <v>70</v>
          </cell>
          <cell r="M13">
            <v>4.5999999999999996</v>
          </cell>
          <cell r="O13">
            <v>3</v>
          </cell>
        </row>
        <row r="14">
          <cell r="A14" t="str">
            <v>02</v>
          </cell>
          <cell r="B14" t="str">
            <v>DIALOGO</v>
          </cell>
          <cell r="C14" t="str">
            <v>DOM</v>
          </cell>
          <cell r="D14" t="str">
            <v>08:00</v>
          </cell>
          <cell r="E14" t="str">
            <v>08:59</v>
          </cell>
          <cell r="F14">
            <v>4.0999999999999996</v>
          </cell>
          <cell r="G14">
            <v>62</v>
          </cell>
          <cell r="N14">
            <v>4.0999999999999996</v>
          </cell>
          <cell r="O14">
            <v>3</v>
          </cell>
        </row>
        <row r="15">
          <cell r="A15" t="str">
            <v>02</v>
          </cell>
          <cell r="B15" t="str">
            <v>SHOW COMICOS AMBULANTES</v>
          </cell>
          <cell r="C15" t="str">
            <v>VIE</v>
          </cell>
          <cell r="D15" t="str">
            <v>22:00</v>
          </cell>
          <cell r="E15" t="str">
            <v>23:46</v>
          </cell>
          <cell r="F15">
            <v>9.5</v>
          </cell>
          <cell r="G15">
            <v>144</v>
          </cell>
          <cell r="L15">
            <v>9.5</v>
          </cell>
          <cell r="O15">
            <v>3</v>
          </cell>
        </row>
        <row r="16">
          <cell r="A16" t="str">
            <v>02</v>
          </cell>
          <cell r="B16" t="str">
            <v xml:space="preserve">90 SEGUNDOS </v>
          </cell>
          <cell r="C16" t="str">
            <v>L/V</v>
          </cell>
          <cell r="D16" t="str">
            <v>21:00</v>
          </cell>
          <cell r="E16" t="str">
            <v>22:08</v>
          </cell>
          <cell r="F16">
            <v>6.3</v>
          </cell>
          <cell r="G16">
            <v>95</v>
          </cell>
          <cell r="H16">
            <v>6.8</v>
          </cell>
          <cell r="I16">
            <v>6.4</v>
          </cell>
          <cell r="J16">
            <v>6.2</v>
          </cell>
          <cell r="K16">
            <v>6</v>
          </cell>
          <cell r="L16">
            <v>5.9</v>
          </cell>
          <cell r="O16">
            <v>15</v>
          </cell>
        </row>
        <row r="17">
          <cell r="A17" t="str">
            <v>02</v>
          </cell>
          <cell r="B17" t="str">
            <v>PAISANA JACINTA</v>
          </cell>
          <cell r="C17" t="str">
            <v>MAR</v>
          </cell>
          <cell r="D17" t="str">
            <v>22:00</v>
          </cell>
          <cell r="E17" t="str">
            <v>23:52</v>
          </cell>
          <cell r="F17">
            <v>7.6</v>
          </cell>
          <cell r="G17">
            <v>115</v>
          </cell>
          <cell r="I17">
            <v>7.6</v>
          </cell>
          <cell r="O17">
            <v>3</v>
          </cell>
        </row>
        <row r="18">
          <cell r="A18" t="str">
            <v>02</v>
          </cell>
          <cell r="B18" t="str">
            <v>JB NOTICIAS</v>
          </cell>
          <cell r="C18" t="str">
            <v>LUN</v>
          </cell>
          <cell r="D18" t="str">
            <v>22:00</v>
          </cell>
          <cell r="E18" t="str">
            <v>23:12</v>
          </cell>
          <cell r="F18">
            <v>6.4</v>
          </cell>
          <cell r="G18">
            <v>97</v>
          </cell>
          <cell r="H18">
            <v>6.4</v>
          </cell>
          <cell r="O18">
            <v>3</v>
          </cell>
        </row>
        <row r="19">
          <cell r="A19" t="str">
            <v>02</v>
          </cell>
          <cell r="B19" t="str">
            <v>RUGRATS</v>
          </cell>
          <cell r="C19" t="str">
            <v>SAP</v>
          </cell>
          <cell r="D19" t="str">
            <v>14:00</v>
          </cell>
          <cell r="E19" t="str">
            <v>14:32</v>
          </cell>
          <cell r="F19">
            <v>2.4</v>
          </cell>
          <cell r="G19">
            <v>36</v>
          </cell>
          <cell r="M19">
            <v>2.4</v>
          </cell>
          <cell r="O19">
            <v>2</v>
          </cell>
        </row>
        <row r="20">
          <cell r="A20" t="str">
            <v>02</v>
          </cell>
          <cell r="B20" t="str">
            <v>SHOW COMICOS AMBULANTES</v>
          </cell>
          <cell r="C20" t="str">
            <v>SAP</v>
          </cell>
          <cell r="D20" t="str">
            <v>20:00</v>
          </cell>
          <cell r="E20" t="str">
            <v>22:02</v>
          </cell>
          <cell r="F20">
            <v>5</v>
          </cell>
          <cell r="G20">
            <v>76</v>
          </cell>
          <cell r="M20">
            <v>5</v>
          </cell>
          <cell r="O20">
            <v>3</v>
          </cell>
        </row>
        <row r="21">
          <cell r="A21" t="str">
            <v>02</v>
          </cell>
          <cell r="B21" t="str">
            <v>CARNECITAS</v>
          </cell>
          <cell r="C21" t="str">
            <v>SAP</v>
          </cell>
          <cell r="D21" t="str">
            <v>08:00</v>
          </cell>
          <cell r="E21" t="str">
            <v>08:59</v>
          </cell>
          <cell r="F21">
            <v>2.1</v>
          </cell>
          <cell r="G21">
            <v>31</v>
          </cell>
          <cell r="M21">
            <v>2.1</v>
          </cell>
          <cell r="O21">
            <v>3</v>
          </cell>
        </row>
        <row r="22">
          <cell r="A22" t="str">
            <v>02</v>
          </cell>
          <cell r="B22" t="str">
            <v>CHINA EN ACCION</v>
          </cell>
          <cell r="C22" t="str">
            <v>JUE</v>
          </cell>
          <cell r="D22" t="str">
            <v>22:00</v>
          </cell>
          <cell r="E22" t="str">
            <v>23:13</v>
          </cell>
          <cell r="F22">
            <v>5.4</v>
          </cell>
          <cell r="G22">
            <v>82</v>
          </cell>
          <cell r="K22">
            <v>5.4</v>
          </cell>
          <cell r="O22">
            <v>3</v>
          </cell>
        </row>
        <row r="23">
          <cell r="A23" t="str">
            <v>02</v>
          </cell>
          <cell r="B23" t="str">
            <v>POKEMON</v>
          </cell>
          <cell r="C23" t="str">
            <v>L/V</v>
          </cell>
          <cell r="D23" t="str">
            <v>16:30</v>
          </cell>
          <cell r="E23" t="str">
            <v>17:04</v>
          </cell>
          <cell r="F23">
            <v>2</v>
          </cell>
          <cell r="G23">
            <v>30</v>
          </cell>
          <cell r="H23">
            <v>2.2000000000000002</v>
          </cell>
          <cell r="I23">
            <v>1.7</v>
          </cell>
          <cell r="J23">
            <v>2.1</v>
          </cell>
          <cell r="K23">
            <v>2.2999999999999998</v>
          </cell>
          <cell r="L23">
            <v>1.6</v>
          </cell>
          <cell r="O23">
            <v>15</v>
          </cell>
        </row>
        <row r="24">
          <cell r="A24" t="str">
            <v>02</v>
          </cell>
          <cell r="B24" t="str">
            <v>EL FOLKLORE DE MI TIERRA</v>
          </cell>
          <cell r="C24" t="str">
            <v>DOM</v>
          </cell>
          <cell r="D24" t="str">
            <v>07:00</v>
          </cell>
          <cell r="E24" t="str">
            <v>07:59</v>
          </cell>
          <cell r="F24">
            <v>2</v>
          </cell>
          <cell r="G24">
            <v>30</v>
          </cell>
          <cell r="N24">
            <v>2</v>
          </cell>
          <cell r="O24">
            <v>3</v>
          </cell>
        </row>
        <row r="25">
          <cell r="A25" t="str">
            <v>02</v>
          </cell>
          <cell r="B25" t="str">
            <v>ESPEC.DE MARITERE</v>
          </cell>
          <cell r="C25" t="str">
            <v>MIE</v>
          </cell>
          <cell r="D25" t="str">
            <v>22:00</v>
          </cell>
          <cell r="E25" t="str">
            <v>23:48</v>
          </cell>
          <cell r="F25">
            <v>5.2</v>
          </cell>
          <cell r="G25">
            <v>79</v>
          </cell>
          <cell r="J25">
            <v>5.2</v>
          </cell>
          <cell r="O25">
            <v>3</v>
          </cell>
        </row>
        <row r="26">
          <cell r="A26" t="str">
            <v>02</v>
          </cell>
          <cell r="B26" t="str">
            <v>CINE II</v>
          </cell>
          <cell r="C26" t="str">
            <v>DOM</v>
          </cell>
          <cell r="D26" t="str">
            <v>17:00</v>
          </cell>
          <cell r="E26" t="str">
            <v>19:01</v>
          </cell>
          <cell r="F26">
            <v>2.9</v>
          </cell>
          <cell r="G26">
            <v>44</v>
          </cell>
          <cell r="N26">
            <v>2.9</v>
          </cell>
          <cell r="O26">
            <v>3</v>
          </cell>
        </row>
        <row r="27">
          <cell r="A27" t="str">
            <v>02</v>
          </cell>
          <cell r="B27" t="str">
            <v>RUGRATS</v>
          </cell>
          <cell r="C27" t="str">
            <v>L/V</v>
          </cell>
          <cell r="D27" t="str">
            <v>16.00</v>
          </cell>
          <cell r="E27" t="str">
            <v>16:35</v>
          </cell>
          <cell r="F27">
            <v>1.9</v>
          </cell>
          <cell r="G27">
            <v>28</v>
          </cell>
          <cell r="H27">
            <v>2</v>
          </cell>
          <cell r="I27">
            <v>2</v>
          </cell>
          <cell r="J27">
            <v>1.8</v>
          </cell>
          <cell r="K27">
            <v>2.1</v>
          </cell>
          <cell r="L27">
            <v>1.7</v>
          </cell>
          <cell r="O27">
            <v>15</v>
          </cell>
        </row>
        <row r="28">
          <cell r="A28" t="str">
            <v>02</v>
          </cell>
          <cell r="B28" t="str">
            <v>POKEMON</v>
          </cell>
          <cell r="C28" t="str">
            <v>SAP</v>
          </cell>
          <cell r="D28" t="str">
            <v>13:30</v>
          </cell>
          <cell r="E28" t="str">
            <v>15:02</v>
          </cell>
          <cell r="F28">
            <v>2.8</v>
          </cell>
          <cell r="G28">
            <v>42</v>
          </cell>
          <cell r="M28">
            <v>2.8</v>
          </cell>
          <cell r="O28">
            <v>3</v>
          </cell>
        </row>
        <row r="29">
          <cell r="A29" t="str">
            <v>02</v>
          </cell>
          <cell r="B29" t="str">
            <v>PATACLAUN</v>
          </cell>
          <cell r="C29" t="str">
            <v>DOM</v>
          </cell>
          <cell r="D29" t="str">
            <v>20:00</v>
          </cell>
          <cell r="E29" t="str">
            <v>21:13</v>
          </cell>
          <cell r="F29">
            <v>4.9000000000000004</v>
          </cell>
          <cell r="G29">
            <v>74</v>
          </cell>
          <cell r="N29">
            <v>4.9000000000000004</v>
          </cell>
          <cell r="O29">
            <v>3</v>
          </cell>
        </row>
        <row r="30">
          <cell r="A30" t="str">
            <v>02</v>
          </cell>
          <cell r="B30" t="str">
            <v>CINE I</v>
          </cell>
          <cell r="C30" t="str">
            <v>DOM</v>
          </cell>
          <cell r="D30" t="str">
            <v>13:00</v>
          </cell>
          <cell r="E30" t="str">
            <v>16:53</v>
          </cell>
          <cell r="F30">
            <v>2.7</v>
          </cell>
          <cell r="G30">
            <v>41</v>
          </cell>
          <cell r="N30">
            <v>2.7</v>
          </cell>
          <cell r="O30">
            <v>3</v>
          </cell>
        </row>
        <row r="31">
          <cell r="A31" t="str">
            <v>02</v>
          </cell>
          <cell r="B31" t="str">
            <v>MAGALY TV</v>
          </cell>
          <cell r="C31" t="str">
            <v>L/V</v>
          </cell>
          <cell r="D31" t="str">
            <v>20:00</v>
          </cell>
          <cell r="E31" t="str">
            <v>20:57</v>
          </cell>
          <cell r="F31">
            <v>4.8</v>
          </cell>
          <cell r="G31">
            <v>73</v>
          </cell>
          <cell r="H31">
            <v>5.9</v>
          </cell>
          <cell r="I31">
            <v>5.5</v>
          </cell>
          <cell r="J31">
            <v>4.0999999999999996</v>
          </cell>
          <cell r="K31">
            <v>4.2</v>
          </cell>
          <cell r="L31">
            <v>4.3</v>
          </cell>
          <cell r="O31">
            <v>15</v>
          </cell>
        </row>
        <row r="32">
          <cell r="A32" t="str">
            <v>02</v>
          </cell>
          <cell r="B32" t="str">
            <v>LEY MARCIAL</v>
          </cell>
          <cell r="C32" t="str">
            <v>DOM</v>
          </cell>
          <cell r="D32" t="str">
            <v>19:00</v>
          </cell>
          <cell r="E32" t="str">
            <v>20:01</v>
          </cell>
          <cell r="F32">
            <v>4.2</v>
          </cell>
          <cell r="G32">
            <v>63</v>
          </cell>
          <cell r="N32">
            <v>4.2</v>
          </cell>
          <cell r="O32">
            <v>3</v>
          </cell>
        </row>
        <row r="33">
          <cell r="A33" t="str">
            <v>02</v>
          </cell>
          <cell r="B33" t="str">
            <v>EXPEDIENTES SECRETOS</v>
          </cell>
          <cell r="C33" t="str">
            <v>DOM</v>
          </cell>
          <cell r="D33" t="str">
            <v>21:00</v>
          </cell>
          <cell r="E33" t="str">
            <v>22:34</v>
          </cell>
          <cell r="F33">
            <v>4.2</v>
          </cell>
          <cell r="G33">
            <v>63</v>
          </cell>
          <cell r="N33">
            <v>4.2</v>
          </cell>
          <cell r="O33">
            <v>3</v>
          </cell>
        </row>
        <row r="34">
          <cell r="A34" t="str">
            <v>02</v>
          </cell>
          <cell r="B34" t="str">
            <v>MILLENIUM</v>
          </cell>
          <cell r="C34" t="str">
            <v>DOM</v>
          </cell>
          <cell r="D34" t="str">
            <v>22:00</v>
          </cell>
          <cell r="E34" t="str">
            <v>23:47</v>
          </cell>
          <cell r="F34">
            <v>4</v>
          </cell>
          <cell r="G34">
            <v>60</v>
          </cell>
          <cell r="N34">
            <v>4</v>
          </cell>
          <cell r="O34">
            <v>3</v>
          </cell>
        </row>
        <row r="35">
          <cell r="A35" t="str">
            <v>02</v>
          </cell>
          <cell r="B35" t="str">
            <v>LA COCINA DE DON PEDRITO</v>
          </cell>
          <cell r="C35" t="str">
            <v>SAP</v>
          </cell>
          <cell r="D35" t="str">
            <v>10:00</v>
          </cell>
          <cell r="E35" t="str">
            <v>11:11</v>
          </cell>
          <cell r="F35">
            <v>1.7</v>
          </cell>
          <cell r="G35">
            <v>25</v>
          </cell>
          <cell r="M35">
            <v>1.7</v>
          </cell>
          <cell r="O35">
            <v>3</v>
          </cell>
        </row>
        <row r="36">
          <cell r="A36" t="str">
            <v>02</v>
          </cell>
          <cell r="B36" t="str">
            <v>MARITERE</v>
          </cell>
          <cell r="C36" t="str">
            <v>SAP</v>
          </cell>
          <cell r="D36" t="str">
            <v>22:00</v>
          </cell>
          <cell r="E36" t="str">
            <v>23:42</v>
          </cell>
          <cell r="F36">
            <v>4.4000000000000004</v>
          </cell>
          <cell r="G36">
            <v>67</v>
          </cell>
          <cell r="M36">
            <v>4.4000000000000004</v>
          </cell>
          <cell r="O36">
            <v>3</v>
          </cell>
        </row>
        <row r="37">
          <cell r="A37" t="str">
            <v>02</v>
          </cell>
          <cell r="B37" t="str">
            <v>SUPER ACCION</v>
          </cell>
          <cell r="C37" t="str">
            <v>SAP</v>
          </cell>
          <cell r="D37" t="str">
            <v>16:00</v>
          </cell>
          <cell r="E37" t="str">
            <v>17:53</v>
          </cell>
          <cell r="F37">
            <v>2.2000000000000002</v>
          </cell>
          <cell r="G37">
            <v>33</v>
          </cell>
          <cell r="M37">
            <v>2.2000000000000002</v>
          </cell>
          <cell r="O37">
            <v>3</v>
          </cell>
        </row>
        <row r="38">
          <cell r="A38" t="str">
            <v>02</v>
          </cell>
          <cell r="B38" t="str">
            <v>ALTO RIESGO</v>
          </cell>
          <cell r="C38" t="str">
            <v>VIE</v>
          </cell>
          <cell r="D38" t="str">
            <v>23:30</v>
          </cell>
          <cell r="E38" t="str">
            <v>00:50</v>
          </cell>
          <cell r="F38">
            <v>3.3</v>
          </cell>
          <cell r="G38">
            <v>50</v>
          </cell>
          <cell r="L38">
            <v>3.3</v>
          </cell>
          <cell r="O38">
            <v>3</v>
          </cell>
        </row>
        <row r="39">
          <cell r="A39" t="str">
            <v>02</v>
          </cell>
          <cell r="B39" t="str">
            <v>POKEMON</v>
          </cell>
          <cell r="C39" t="str">
            <v>DOM</v>
          </cell>
          <cell r="D39" t="str">
            <v>14:30</v>
          </cell>
          <cell r="E39" t="str">
            <v>17:01</v>
          </cell>
          <cell r="F39">
            <v>2.1</v>
          </cell>
          <cell r="G39">
            <v>31</v>
          </cell>
          <cell r="N39">
            <v>2.1</v>
          </cell>
          <cell r="O39">
            <v>3</v>
          </cell>
        </row>
        <row r="40">
          <cell r="A40" t="str">
            <v>02</v>
          </cell>
          <cell r="B40" t="str">
            <v>RUGRATS-DOM</v>
          </cell>
          <cell r="C40" t="str">
            <v>DOM</v>
          </cell>
          <cell r="D40" t="str">
            <v>14:00</v>
          </cell>
          <cell r="E40" t="str">
            <v>14:23</v>
          </cell>
          <cell r="F40">
            <v>2.1</v>
          </cell>
          <cell r="G40">
            <v>31</v>
          </cell>
          <cell r="N40">
            <v>2.1</v>
          </cell>
          <cell r="O40">
            <v>2</v>
          </cell>
        </row>
        <row r="41">
          <cell r="A41" t="str">
            <v>02</v>
          </cell>
          <cell r="B41" t="str">
            <v>POKEMON</v>
          </cell>
          <cell r="C41" t="str">
            <v>L/V</v>
          </cell>
          <cell r="D41" t="str">
            <v>11:30</v>
          </cell>
          <cell r="E41" t="str">
            <v>12:03</v>
          </cell>
          <cell r="F41">
            <v>1.4</v>
          </cell>
          <cell r="G41">
            <v>21</v>
          </cell>
          <cell r="H41">
            <v>1.5</v>
          </cell>
          <cell r="I41">
            <v>1.4</v>
          </cell>
          <cell r="J41">
            <v>1.5</v>
          </cell>
          <cell r="K41">
            <v>1.1000000000000001</v>
          </cell>
          <cell r="L41">
            <v>1.7</v>
          </cell>
          <cell r="O41">
            <v>15</v>
          </cell>
        </row>
        <row r="42">
          <cell r="A42" t="str">
            <v>02</v>
          </cell>
          <cell r="B42" t="str">
            <v>CONTRAPUNTO</v>
          </cell>
          <cell r="C42" t="str">
            <v>DOM</v>
          </cell>
          <cell r="D42" t="str">
            <v>09:00</v>
          </cell>
          <cell r="E42" t="str">
            <v>11:26</v>
          </cell>
          <cell r="F42">
            <v>4.0999999999999996</v>
          </cell>
          <cell r="G42">
            <v>62</v>
          </cell>
          <cell r="N42">
            <v>4.0999999999999996</v>
          </cell>
          <cell r="O42">
            <v>3</v>
          </cell>
        </row>
        <row r="43">
          <cell r="A43" t="str">
            <v>02</v>
          </cell>
          <cell r="B43" t="str">
            <v>CLUB DISNEY</v>
          </cell>
          <cell r="C43" t="str">
            <v>SAP</v>
          </cell>
          <cell r="D43" t="str">
            <v>12:00</v>
          </cell>
          <cell r="E43" t="str">
            <v>13:35</v>
          </cell>
          <cell r="F43">
            <v>1.3</v>
          </cell>
          <cell r="G43">
            <v>19</v>
          </cell>
          <cell r="M43">
            <v>1.3</v>
          </cell>
          <cell r="O43">
            <v>3</v>
          </cell>
        </row>
        <row r="44">
          <cell r="A44" t="str">
            <v>02</v>
          </cell>
          <cell r="B44" t="str">
            <v>PATACLAUN</v>
          </cell>
          <cell r="C44" t="str">
            <v>L/V</v>
          </cell>
          <cell r="D44" t="str">
            <v>19:00</v>
          </cell>
          <cell r="E44" t="str">
            <v>19:56</v>
          </cell>
          <cell r="F44">
            <v>3.2</v>
          </cell>
          <cell r="G44">
            <v>48</v>
          </cell>
          <cell r="H44">
            <v>3.5</v>
          </cell>
          <cell r="I44">
            <v>3.9</v>
          </cell>
          <cell r="J44">
            <v>2</v>
          </cell>
          <cell r="K44">
            <v>3.2</v>
          </cell>
          <cell r="L44">
            <v>3.3</v>
          </cell>
          <cell r="O44">
            <v>15</v>
          </cell>
        </row>
        <row r="45">
          <cell r="A45" t="str">
            <v>02</v>
          </cell>
          <cell r="B45" t="str">
            <v>PENSACOLA ALAS</v>
          </cell>
          <cell r="C45" t="str">
            <v>SAP</v>
          </cell>
          <cell r="D45" t="str">
            <v>15:00</v>
          </cell>
          <cell r="E45" t="str">
            <v>15:58</v>
          </cell>
          <cell r="F45">
            <v>1.8</v>
          </cell>
          <cell r="G45">
            <v>27</v>
          </cell>
          <cell r="M45">
            <v>1.8</v>
          </cell>
          <cell r="O45">
            <v>2</v>
          </cell>
        </row>
        <row r="46">
          <cell r="A46" t="str">
            <v>02</v>
          </cell>
          <cell r="B46" t="str">
            <v>SUPER ACCION II</v>
          </cell>
          <cell r="C46" t="str">
            <v>SAP</v>
          </cell>
          <cell r="D46" t="str">
            <v>18.00</v>
          </cell>
          <cell r="E46" t="str">
            <v>19:58</v>
          </cell>
          <cell r="F46">
            <v>1.8</v>
          </cell>
          <cell r="G46">
            <v>27</v>
          </cell>
          <cell r="M46">
            <v>1.8</v>
          </cell>
          <cell r="O46">
            <v>2</v>
          </cell>
        </row>
        <row r="47">
          <cell r="A47" t="str">
            <v>02</v>
          </cell>
          <cell r="B47" t="str">
            <v>REP.90 SEGUNDOS</v>
          </cell>
          <cell r="C47" t="str">
            <v>SAP</v>
          </cell>
          <cell r="D47" t="str">
            <v>07:00</v>
          </cell>
          <cell r="E47" t="str">
            <v>07:44</v>
          </cell>
          <cell r="F47">
            <v>1.2</v>
          </cell>
          <cell r="G47">
            <v>18</v>
          </cell>
          <cell r="M47">
            <v>1.2</v>
          </cell>
          <cell r="O47">
            <v>3</v>
          </cell>
        </row>
        <row r="48">
          <cell r="A48" t="str">
            <v>02</v>
          </cell>
          <cell r="B48" t="str">
            <v>BUFFY LA CAZAVAMPIROS</v>
          </cell>
          <cell r="C48" t="str">
            <v>MAR</v>
          </cell>
          <cell r="D48" t="str">
            <v>23:30</v>
          </cell>
          <cell r="E48" t="str">
            <v>00:53</v>
          </cell>
          <cell r="F48">
            <v>2.7</v>
          </cell>
          <cell r="G48">
            <v>41</v>
          </cell>
          <cell r="I48">
            <v>2.7</v>
          </cell>
          <cell r="O48">
            <v>3</v>
          </cell>
        </row>
        <row r="49">
          <cell r="A49" t="str">
            <v>02</v>
          </cell>
          <cell r="B49" t="str">
            <v>FESTIV.CANTINFLAS</v>
          </cell>
          <cell r="C49" t="str">
            <v>L/V</v>
          </cell>
          <cell r="D49" t="str">
            <v>13:00</v>
          </cell>
          <cell r="E49" t="str">
            <v>14:59</v>
          </cell>
          <cell r="F49">
            <v>1.7</v>
          </cell>
          <cell r="G49">
            <v>25</v>
          </cell>
          <cell r="J49">
            <v>2.1</v>
          </cell>
          <cell r="K49">
            <v>1.9</v>
          </cell>
          <cell r="L49">
            <v>1.1000000000000001</v>
          </cell>
          <cell r="O49">
            <v>3</v>
          </cell>
        </row>
        <row r="50">
          <cell r="A50" t="str">
            <v>02</v>
          </cell>
          <cell r="B50" t="str">
            <v>EL USURPADOR</v>
          </cell>
          <cell r="C50" t="str">
            <v>JUE</v>
          </cell>
          <cell r="D50" t="str">
            <v>23.00</v>
          </cell>
          <cell r="E50" t="str">
            <v>00:10</v>
          </cell>
          <cell r="F50">
            <v>2.6</v>
          </cell>
          <cell r="G50">
            <v>39</v>
          </cell>
          <cell r="K50">
            <v>2.6</v>
          </cell>
          <cell r="O50">
            <v>3</v>
          </cell>
        </row>
        <row r="51">
          <cell r="A51" t="str">
            <v>02</v>
          </cell>
          <cell r="B51" t="str">
            <v>ULTIMA FUNCION</v>
          </cell>
          <cell r="C51" t="str">
            <v>SAP</v>
          </cell>
          <cell r="D51" t="str">
            <v>23:30</v>
          </cell>
          <cell r="E51" t="str">
            <v>01:35</v>
          </cell>
          <cell r="F51">
            <v>2.6</v>
          </cell>
          <cell r="G51">
            <v>39</v>
          </cell>
          <cell r="M51">
            <v>2.6</v>
          </cell>
          <cell r="O51">
            <v>1</v>
          </cell>
        </row>
        <row r="52">
          <cell r="A52" t="str">
            <v>02</v>
          </cell>
          <cell r="B52" t="str">
            <v>AMOR FRATERNAL</v>
          </cell>
          <cell r="C52" t="str">
            <v>SAP</v>
          </cell>
          <cell r="D52" t="str">
            <v>11:00</v>
          </cell>
          <cell r="E52" t="str">
            <v>11:40</v>
          </cell>
          <cell r="F52">
            <v>1.1000000000000001</v>
          </cell>
          <cell r="G52">
            <v>16</v>
          </cell>
          <cell r="M52">
            <v>1.1000000000000001</v>
          </cell>
          <cell r="O52">
            <v>3</v>
          </cell>
        </row>
        <row r="53">
          <cell r="A53" t="str">
            <v>02</v>
          </cell>
          <cell r="B53" t="str">
            <v>RUGRATS</v>
          </cell>
          <cell r="C53" t="str">
            <v>L/V</v>
          </cell>
          <cell r="D53" t="str">
            <v>11:00</v>
          </cell>
          <cell r="E53" t="str">
            <v>11:33</v>
          </cell>
          <cell r="F53">
            <v>1.1000000000000001</v>
          </cell>
          <cell r="G53">
            <v>16</v>
          </cell>
          <cell r="H53">
            <v>1.4</v>
          </cell>
          <cell r="I53">
            <v>0.7</v>
          </cell>
          <cell r="J53">
            <v>1.1000000000000001</v>
          </cell>
          <cell r="K53">
            <v>1</v>
          </cell>
          <cell r="L53">
            <v>1</v>
          </cell>
          <cell r="O53">
            <v>15</v>
          </cell>
        </row>
        <row r="54">
          <cell r="A54" t="str">
            <v>02</v>
          </cell>
          <cell r="B54" t="str">
            <v>PAIS DE LAS MUJERES</v>
          </cell>
          <cell r="C54" t="str">
            <v>L/V</v>
          </cell>
          <cell r="D54" t="str">
            <v>15:00</v>
          </cell>
          <cell r="E54" t="str">
            <v>16:03</v>
          </cell>
          <cell r="F54">
            <v>1.1000000000000001</v>
          </cell>
          <cell r="G54">
            <v>16</v>
          </cell>
          <cell r="H54">
            <v>1</v>
          </cell>
          <cell r="I54">
            <v>1.1000000000000001</v>
          </cell>
          <cell r="J54">
            <v>1.2</v>
          </cell>
          <cell r="K54">
            <v>1.3</v>
          </cell>
          <cell r="L54">
            <v>1.1000000000000001</v>
          </cell>
          <cell r="O54">
            <v>15</v>
          </cell>
        </row>
        <row r="55">
          <cell r="A55" t="str">
            <v>02</v>
          </cell>
          <cell r="B55" t="str">
            <v>CLUB DISNEY</v>
          </cell>
          <cell r="C55" t="str">
            <v>DOM</v>
          </cell>
          <cell r="D55" t="str">
            <v>12:00</v>
          </cell>
          <cell r="E55" t="str">
            <v>13:25</v>
          </cell>
          <cell r="F55">
            <v>1.6</v>
          </cell>
          <cell r="G55">
            <v>24</v>
          </cell>
          <cell r="N55">
            <v>1.6</v>
          </cell>
          <cell r="O55">
            <v>3</v>
          </cell>
        </row>
        <row r="56">
          <cell r="A56" t="str">
            <v>02</v>
          </cell>
          <cell r="B56" t="str">
            <v>REP.90 SEGUNDOS</v>
          </cell>
          <cell r="C56" t="str">
            <v>MAR/VIE</v>
          </cell>
          <cell r="D56" t="str">
            <v>07:00</v>
          </cell>
          <cell r="E56" t="str">
            <v>07:45</v>
          </cell>
          <cell r="F56">
            <v>1</v>
          </cell>
          <cell r="G56">
            <v>15</v>
          </cell>
          <cell r="I56">
            <v>1.1000000000000001</v>
          </cell>
          <cell r="J56">
            <v>1</v>
          </cell>
          <cell r="K56">
            <v>0.6</v>
          </cell>
          <cell r="L56">
            <v>1.1000000000000001</v>
          </cell>
          <cell r="O56">
            <v>12</v>
          </cell>
        </row>
        <row r="57">
          <cell r="A57" t="str">
            <v>02</v>
          </cell>
          <cell r="B57" t="str">
            <v>SHOW DE KOKO GILES</v>
          </cell>
          <cell r="C57" t="str">
            <v>L/V</v>
          </cell>
          <cell r="D57" t="str">
            <v>08:00</v>
          </cell>
          <cell r="E57" t="str">
            <v>09:01</v>
          </cell>
          <cell r="F57">
            <v>1</v>
          </cell>
          <cell r="G57">
            <v>15</v>
          </cell>
          <cell r="H57">
            <v>0.7</v>
          </cell>
          <cell r="I57">
            <v>0.9</v>
          </cell>
          <cell r="J57">
            <v>1.1000000000000001</v>
          </cell>
          <cell r="K57">
            <v>1.3</v>
          </cell>
          <cell r="L57">
            <v>1.1000000000000001</v>
          </cell>
          <cell r="O57">
            <v>14</v>
          </cell>
        </row>
        <row r="58">
          <cell r="A58" t="str">
            <v>02</v>
          </cell>
          <cell r="B58" t="str">
            <v>REP.CONTRAPUNTO</v>
          </cell>
          <cell r="C58" t="str">
            <v>DOM</v>
          </cell>
          <cell r="D58" t="str">
            <v>23.30</v>
          </cell>
          <cell r="E58" t="str">
            <v>01:56</v>
          </cell>
          <cell r="F58">
            <v>1.4</v>
          </cell>
          <cell r="G58">
            <v>21</v>
          </cell>
          <cell r="N58">
            <v>1.4</v>
          </cell>
          <cell r="O58">
            <v>3</v>
          </cell>
        </row>
        <row r="59">
          <cell r="A59" t="str">
            <v>02</v>
          </cell>
          <cell r="B59" t="str">
            <v>LA COCINA DE DON PEDRITO</v>
          </cell>
          <cell r="C59" t="str">
            <v>L/V</v>
          </cell>
          <cell r="D59" t="str">
            <v>09:00</v>
          </cell>
          <cell r="E59" t="str">
            <v>10:06</v>
          </cell>
          <cell r="F59">
            <v>0.9</v>
          </cell>
          <cell r="G59">
            <v>13</v>
          </cell>
          <cell r="H59">
            <v>0.8</v>
          </cell>
          <cell r="I59">
            <v>1.2</v>
          </cell>
          <cell r="J59">
            <v>0.8</v>
          </cell>
          <cell r="K59">
            <v>0.8</v>
          </cell>
          <cell r="L59">
            <v>1</v>
          </cell>
          <cell r="O59">
            <v>15</v>
          </cell>
        </row>
        <row r="60">
          <cell r="A60" t="str">
            <v>02</v>
          </cell>
          <cell r="B60" t="str">
            <v>AMOR SERRANO</v>
          </cell>
          <cell r="C60" t="str">
            <v>L/V</v>
          </cell>
          <cell r="D60" t="str">
            <v>12:00</v>
          </cell>
          <cell r="E60" t="str">
            <v>13:04</v>
          </cell>
          <cell r="F60">
            <v>0.8</v>
          </cell>
          <cell r="G60">
            <v>12</v>
          </cell>
          <cell r="H60">
            <v>0.9</v>
          </cell>
          <cell r="I60">
            <v>1</v>
          </cell>
          <cell r="J60">
            <v>0.8</v>
          </cell>
          <cell r="K60">
            <v>0.7</v>
          </cell>
          <cell r="L60">
            <v>0.7</v>
          </cell>
          <cell r="O60">
            <v>13</v>
          </cell>
        </row>
        <row r="61">
          <cell r="A61" t="str">
            <v>02</v>
          </cell>
          <cell r="B61" t="str">
            <v>CHICAGO HOPE</v>
          </cell>
          <cell r="C61" t="str">
            <v>MIE</v>
          </cell>
          <cell r="D61" t="str">
            <v>23.30</v>
          </cell>
          <cell r="E61" t="str">
            <v>00:51</v>
          </cell>
          <cell r="F61">
            <v>1.8</v>
          </cell>
          <cell r="G61">
            <v>27</v>
          </cell>
          <cell r="J61">
            <v>1.8</v>
          </cell>
          <cell r="O61">
            <v>3</v>
          </cell>
        </row>
        <row r="62">
          <cell r="A62" t="str">
            <v>02</v>
          </cell>
          <cell r="B62" t="str">
            <v>CRIMEN PRIMER GRADO</v>
          </cell>
          <cell r="C62" t="str">
            <v>LUN</v>
          </cell>
          <cell r="D62" t="str">
            <v>23.00</v>
          </cell>
          <cell r="E62" t="str">
            <v>00:09</v>
          </cell>
          <cell r="F62">
            <v>1.7</v>
          </cell>
          <cell r="G62">
            <v>25</v>
          </cell>
          <cell r="H62">
            <v>1.7</v>
          </cell>
          <cell r="O62">
            <v>3</v>
          </cell>
        </row>
        <row r="63">
          <cell r="A63" t="str">
            <v>02</v>
          </cell>
          <cell r="B63" t="str">
            <v>APRENDIENDO A VIVIR</v>
          </cell>
          <cell r="C63" t="str">
            <v>SAP</v>
          </cell>
          <cell r="D63" t="str">
            <v>11:30</v>
          </cell>
          <cell r="E63" t="str">
            <v>12:10</v>
          </cell>
          <cell r="F63">
            <v>0.7</v>
          </cell>
          <cell r="G63">
            <v>10</v>
          </cell>
          <cell r="M63">
            <v>0.7</v>
          </cell>
          <cell r="O63">
            <v>3</v>
          </cell>
        </row>
        <row r="64">
          <cell r="A64" t="str">
            <v>02</v>
          </cell>
          <cell r="B64" t="str">
            <v>BUFFY LA CAZAVAMPIROS</v>
          </cell>
          <cell r="C64" t="str">
            <v>L/V</v>
          </cell>
          <cell r="D64" t="str">
            <v>18:00</v>
          </cell>
          <cell r="E64" t="str">
            <v>19:02</v>
          </cell>
          <cell r="F64">
            <v>1</v>
          </cell>
          <cell r="G64">
            <v>15</v>
          </cell>
          <cell r="H64">
            <v>1.2</v>
          </cell>
          <cell r="I64">
            <v>0.8</v>
          </cell>
          <cell r="J64">
            <v>0.7</v>
          </cell>
          <cell r="K64">
            <v>0.9</v>
          </cell>
          <cell r="L64">
            <v>1.5</v>
          </cell>
          <cell r="O64">
            <v>15</v>
          </cell>
        </row>
        <row r="65">
          <cell r="A65" t="str">
            <v>02</v>
          </cell>
          <cell r="B65" t="str">
            <v>TERROR EN CIELO</v>
          </cell>
          <cell r="C65" t="str">
            <v>SAP</v>
          </cell>
          <cell r="D65" t="str">
            <v>23:30</v>
          </cell>
          <cell r="E65" t="str">
            <v>00:45</v>
          </cell>
          <cell r="F65">
            <v>1.5</v>
          </cell>
          <cell r="G65">
            <v>22</v>
          </cell>
          <cell r="M65">
            <v>1.5</v>
          </cell>
          <cell r="O65">
            <v>2</v>
          </cell>
        </row>
        <row r="66">
          <cell r="A66" t="str">
            <v>02</v>
          </cell>
          <cell r="B66" t="str">
            <v>LANCE BURTON</v>
          </cell>
          <cell r="C66" t="str">
            <v>DOM</v>
          </cell>
          <cell r="D66" t="str">
            <v>11:00</v>
          </cell>
          <cell r="E66" t="str">
            <v>12:03</v>
          </cell>
          <cell r="F66">
            <v>1</v>
          </cell>
          <cell r="G66">
            <v>15</v>
          </cell>
          <cell r="N66">
            <v>1</v>
          </cell>
          <cell r="O66">
            <v>1</v>
          </cell>
        </row>
        <row r="67">
          <cell r="A67" t="str">
            <v>02</v>
          </cell>
          <cell r="B67" t="str">
            <v>GARGOYLES</v>
          </cell>
          <cell r="C67" t="str">
            <v>L/V</v>
          </cell>
          <cell r="D67" t="str">
            <v>10:30</v>
          </cell>
          <cell r="E67" t="str">
            <v>11:03</v>
          </cell>
          <cell r="F67">
            <v>0.6</v>
          </cell>
          <cell r="G67">
            <v>9</v>
          </cell>
          <cell r="H67">
            <v>0.7</v>
          </cell>
          <cell r="I67">
            <v>0.4</v>
          </cell>
          <cell r="J67">
            <v>0.8</v>
          </cell>
          <cell r="K67">
            <v>0.4</v>
          </cell>
          <cell r="L67">
            <v>0.8</v>
          </cell>
          <cell r="O67">
            <v>15</v>
          </cell>
        </row>
        <row r="68">
          <cell r="A68" t="str">
            <v>02</v>
          </cell>
          <cell r="B68" t="str">
            <v>CONTRAPUNTO</v>
          </cell>
          <cell r="C68" t="str">
            <v>LUN</v>
          </cell>
          <cell r="D68" t="str">
            <v>07:00</v>
          </cell>
          <cell r="E68" t="str">
            <v>08:59</v>
          </cell>
          <cell r="F68">
            <v>0.6</v>
          </cell>
          <cell r="G68">
            <v>9</v>
          </cell>
          <cell r="H68">
            <v>0.6</v>
          </cell>
          <cell r="O68">
            <v>1</v>
          </cell>
        </row>
        <row r="69">
          <cell r="A69" t="str">
            <v>02</v>
          </cell>
          <cell r="B69" t="str">
            <v>LOS JUSTICIEROS</v>
          </cell>
          <cell r="C69" t="str">
            <v>L/V</v>
          </cell>
          <cell r="D69" t="str">
            <v>17:00</v>
          </cell>
          <cell r="E69" t="str">
            <v>17:34</v>
          </cell>
          <cell r="F69">
            <v>0.8</v>
          </cell>
          <cell r="G69">
            <v>12</v>
          </cell>
          <cell r="H69">
            <v>0.9</v>
          </cell>
          <cell r="I69">
            <v>0.6</v>
          </cell>
          <cell r="J69">
            <v>1.1000000000000001</v>
          </cell>
          <cell r="K69">
            <v>0.6</v>
          </cell>
          <cell r="L69">
            <v>0.6</v>
          </cell>
          <cell r="O69">
            <v>14</v>
          </cell>
        </row>
        <row r="70">
          <cell r="A70" t="str">
            <v>02</v>
          </cell>
          <cell r="B70" t="str">
            <v>MOMIAS AQUÍ</v>
          </cell>
          <cell r="C70" t="str">
            <v>L/V</v>
          </cell>
          <cell r="D70" t="str">
            <v>17:30</v>
          </cell>
          <cell r="E70" t="str">
            <v>18:02</v>
          </cell>
          <cell r="F70">
            <v>0.7</v>
          </cell>
          <cell r="G70">
            <v>10</v>
          </cell>
          <cell r="H70">
            <v>0.7</v>
          </cell>
          <cell r="I70">
            <v>0.7</v>
          </cell>
          <cell r="J70">
            <v>0.7</v>
          </cell>
          <cell r="K70">
            <v>1</v>
          </cell>
          <cell r="L70">
            <v>0.6</v>
          </cell>
          <cell r="O70">
            <v>15</v>
          </cell>
        </row>
        <row r="71">
          <cell r="A71" t="str">
            <v>02</v>
          </cell>
          <cell r="B71" t="str">
            <v>CLARISSA-MA</v>
          </cell>
          <cell r="C71" t="str">
            <v>L/V</v>
          </cell>
          <cell r="D71" t="str">
            <v>10:00</v>
          </cell>
          <cell r="E71" t="str">
            <v>10:34</v>
          </cell>
          <cell r="F71">
            <v>0.4</v>
          </cell>
          <cell r="G71">
            <v>6</v>
          </cell>
          <cell r="H71">
            <v>0.4</v>
          </cell>
          <cell r="I71">
            <v>0.5</v>
          </cell>
          <cell r="J71">
            <v>0.3</v>
          </cell>
          <cell r="K71">
            <v>0.7</v>
          </cell>
          <cell r="L71">
            <v>0.2</v>
          </cell>
          <cell r="O71">
            <v>10</v>
          </cell>
        </row>
        <row r="72">
          <cell r="A72" t="str">
            <v>02</v>
          </cell>
          <cell r="B72" t="str">
            <v>CARNECITAS</v>
          </cell>
          <cell r="C72" t="str">
            <v>LUN</v>
          </cell>
          <cell r="D72" t="str">
            <v>07:00</v>
          </cell>
          <cell r="E72" t="str">
            <v>07:44</v>
          </cell>
          <cell r="F72">
            <v>0.4</v>
          </cell>
          <cell r="G72">
            <v>6</v>
          </cell>
          <cell r="H72">
            <v>0.4</v>
          </cell>
          <cell r="O72">
            <v>2</v>
          </cell>
        </row>
        <row r="74">
          <cell r="A74" t="str">
            <v>04</v>
          </cell>
          <cell r="B74" t="str">
            <v>DRAGON BALL Z</v>
          </cell>
          <cell r="C74" t="str">
            <v>L/V</v>
          </cell>
          <cell r="D74" t="str">
            <v>09:30</v>
          </cell>
          <cell r="E74" t="str">
            <v>10:35</v>
          </cell>
          <cell r="F74">
            <v>5.8</v>
          </cell>
          <cell r="G74">
            <v>88</v>
          </cell>
          <cell r="H74">
            <v>5.0999999999999996</v>
          </cell>
          <cell r="I74">
            <v>5.9</v>
          </cell>
          <cell r="J74">
            <v>6</v>
          </cell>
          <cell r="K74">
            <v>5.6</v>
          </cell>
          <cell r="L74">
            <v>6.3</v>
          </cell>
          <cell r="O74">
            <v>15</v>
          </cell>
        </row>
        <row r="75">
          <cell r="A75" t="str">
            <v>04</v>
          </cell>
          <cell r="B75" t="str">
            <v>ALMA REBELDE-TA</v>
          </cell>
          <cell r="C75" t="str">
            <v>L/V</v>
          </cell>
          <cell r="D75" t="str">
            <v>14:00</v>
          </cell>
          <cell r="E75" t="str">
            <v>15:15</v>
          </cell>
          <cell r="F75">
            <v>12</v>
          </cell>
          <cell r="G75">
            <v>182</v>
          </cell>
          <cell r="H75">
            <v>11.6</v>
          </cell>
          <cell r="I75">
            <v>11.9</v>
          </cell>
          <cell r="J75">
            <v>14.1</v>
          </cell>
          <cell r="K75">
            <v>11.3</v>
          </cell>
          <cell r="L75">
            <v>10.7</v>
          </cell>
          <cell r="O75">
            <v>14</v>
          </cell>
        </row>
        <row r="76">
          <cell r="A76" t="str">
            <v>04</v>
          </cell>
          <cell r="B76" t="str">
            <v xml:space="preserve">LAURA EN AMERICA </v>
          </cell>
          <cell r="C76" t="str">
            <v>L/V</v>
          </cell>
          <cell r="D76" t="str">
            <v>13.00</v>
          </cell>
          <cell r="E76" t="str">
            <v>15:01</v>
          </cell>
          <cell r="F76">
            <v>9.9</v>
          </cell>
          <cell r="G76">
            <v>150</v>
          </cell>
          <cell r="H76">
            <v>8.6999999999999993</v>
          </cell>
          <cell r="I76">
            <v>10.3</v>
          </cell>
          <cell r="J76">
            <v>8.6999999999999993</v>
          </cell>
          <cell r="K76">
            <v>9.6</v>
          </cell>
          <cell r="L76">
            <v>11.6</v>
          </cell>
          <cell r="O76">
            <v>15</v>
          </cell>
        </row>
        <row r="77">
          <cell r="A77" t="str">
            <v>04</v>
          </cell>
          <cell r="B77" t="str">
            <v>LAURA EN AMERICA</v>
          </cell>
          <cell r="C77" t="str">
            <v>SAP</v>
          </cell>
          <cell r="D77" t="str">
            <v>21:30</v>
          </cell>
          <cell r="E77" t="str">
            <v>00:04</v>
          </cell>
          <cell r="F77">
            <v>8.9</v>
          </cell>
          <cell r="G77">
            <v>135</v>
          </cell>
          <cell r="M77">
            <v>8.9</v>
          </cell>
          <cell r="O77">
            <v>3</v>
          </cell>
        </row>
        <row r="78">
          <cell r="A78" t="str">
            <v>04</v>
          </cell>
          <cell r="B78" t="str">
            <v>MATINEE SABADO II</v>
          </cell>
          <cell r="C78" t="str">
            <v>SAP</v>
          </cell>
          <cell r="D78" t="str">
            <v>18:00</v>
          </cell>
          <cell r="E78" t="str">
            <v>19:55</v>
          </cell>
          <cell r="F78">
            <v>4</v>
          </cell>
          <cell r="G78">
            <v>60</v>
          </cell>
          <cell r="M78">
            <v>4</v>
          </cell>
          <cell r="O78">
            <v>3</v>
          </cell>
        </row>
        <row r="79">
          <cell r="A79" t="str">
            <v>04</v>
          </cell>
          <cell r="B79" t="str">
            <v>MUJERES ENGAÑADAS</v>
          </cell>
          <cell r="C79" t="str">
            <v>L/V</v>
          </cell>
          <cell r="D79" t="str">
            <v>21.00</v>
          </cell>
          <cell r="E79" t="str">
            <v>22:01</v>
          </cell>
          <cell r="F79">
            <v>8.6</v>
          </cell>
          <cell r="G79">
            <v>130</v>
          </cell>
          <cell r="H79">
            <v>8.8000000000000007</v>
          </cell>
          <cell r="I79">
            <v>9.4</v>
          </cell>
          <cell r="J79">
            <v>8.3000000000000007</v>
          </cell>
          <cell r="K79">
            <v>7</v>
          </cell>
          <cell r="L79">
            <v>9.6</v>
          </cell>
          <cell r="O79">
            <v>15</v>
          </cell>
        </row>
        <row r="80">
          <cell r="A80" t="str">
            <v>04</v>
          </cell>
          <cell r="B80" t="str">
            <v>THUNDERCATS</v>
          </cell>
          <cell r="C80" t="str">
            <v>L/V</v>
          </cell>
          <cell r="D80" t="str">
            <v>10:30</v>
          </cell>
          <cell r="E80" t="str">
            <v>11:05</v>
          </cell>
          <cell r="F80">
            <v>3.7</v>
          </cell>
          <cell r="G80">
            <v>56</v>
          </cell>
          <cell r="H80">
            <v>2.9</v>
          </cell>
          <cell r="I80">
            <v>3.3</v>
          </cell>
          <cell r="J80">
            <v>3.9</v>
          </cell>
          <cell r="K80">
            <v>3.4</v>
          </cell>
          <cell r="L80">
            <v>4.9000000000000004</v>
          </cell>
          <cell r="O80">
            <v>15</v>
          </cell>
        </row>
        <row r="81">
          <cell r="A81" t="str">
            <v>04</v>
          </cell>
          <cell r="B81" t="str">
            <v>EL SHOW DEL CHAVO</v>
          </cell>
          <cell r="C81" t="str">
            <v>L/V</v>
          </cell>
          <cell r="D81" t="str">
            <v>17:00</v>
          </cell>
          <cell r="E81" t="str">
            <v>19:01</v>
          </cell>
          <cell r="F81">
            <v>3.7</v>
          </cell>
          <cell r="G81">
            <v>56</v>
          </cell>
          <cell r="H81">
            <v>4.0999999999999996</v>
          </cell>
          <cell r="I81">
            <v>3.3</v>
          </cell>
          <cell r="J81">
            <v>4.3</v>
          </cell>
          <cell r="K81">
            <v>3.4</v>
          </cell>
          <cell r="L81">
            <v>3.6</v>
          </cell>
          <cell r="O81">
            <v>15</v>
          </cell>
        </row>
        <row r="82">
          <cell r="A82" t="str">
            <v>04</v>
          </cell>
          <cell r="B82" t="str">
            <v>SIEMPRE TE AMARE</v>
          </cell>
          <cell r="C82" t="str">
            <v>L/V</v>
          </cell>
          <cell r="D82" t="str">
            <v>14:00</v>
          </cell>
          <cell r="E82" t="str">
            <v>14:36</v>
          </cell>
          <cell r="F82">
            <v>8</v>
          </cell>
          <cell r="G82">
            <v>121</v>
          </cell>
          <cell r="H82">
            <v>7.8</v>
          </cell>
          <cell r="I82">
            <v>8.5</v>
          </cell>
          <cell r="J82">
            <v>8.1999999999999993</v>
          </cell>
          <cell r="K82">
            <v>6.3</v>
          </cell>
          <cell r="L82">
            <v>9.1999999999999993</v>
          </cell>
          <cell r="O82">
            <v>10</v>
          </cell>
        </row>
        <row r="83">
          <cell r="A83" t="str">
            <v>04</v>
          </cell>
          <cell r="B83" t="str">
            <v>ESP.DEL CHAVO DEL OCHO</v>
          </cell>
          <cell r="C83" t="str">
            <v>DOM</v>
          </cell>
          <cell r="D83" t="str">
            <v>17:00</v>
          </cell>
          <cell r="E83" t="str">
            <v>19:00</v>
          </cell>
          <cell r="F83">
            <v>3.4</v>
          </cell>
          <cell r="G83">
            <v>51</v>
          </cell>
          <cell r="N83">
            <v>3.4</v>
          </cell>
          <cell r="O83">
            <v>3</v>
          </cell>
        </row>
        <row r="84">
          <cell r="A84" t="str">
            <v>04</v>
          </cell>
          <cell r="B84" t="str">
            <v>TRES MUJERES</v>
          </cell>
          <cell r="C84" t="str">
            <v>L/V</v>
          </cell>
          <cell r="D84" t="str">
            <v>15:00</v>
          </cell>
          <cell r="E84" t="str">
            <v>16:06</v>
          </cell>
          <cell r="F84">
            <v>7.3</v>
          </cell>
          <cell r="G84">
            <v>111</v>
          </cell>
          <cell r="H84">
            <v>7.4</v>
          </cell>
          <cell r="I84">
            <v>6.9</v>
          </cell>
          <cell r="J84">
            <v>8</v>
          </cell>
          <cell r="K84">
            <v>6.9</v>
          </cell>
          <cell r="L84">
            <v>7.3</v>
          </cell>
          <cell r="O84">
            <v>15</v>
          </cell>
        </row>
        <row r="85">
          <cell r="A85" t="str">
            <v>04</v>
          </cell>
          <cell r="B85" t="str">
            <v>PRIMERA EDICION</v>
          </cell>
          <cell r="C85" t="str">
            <v>L/V</v>
          </cell>
          <cell r="D85" t="str">
            <v>06:00</v>
          </cell>
          <cell r="E85" t="str">
            <v>09:02</v>
          </cell>
          <cell r="F85">
            <v>3.5</v>
          </cell>
          <cell r="G85">
            <v>53</v>
          </cell>
          <cell r="H85">
            <v>3.9</v>
          </cell>
          <cell r="I85">
            <v>3.3</v>
          </cell>
          <cell r="J85">
            <v>3.7</v>
          </cell>
          <cell r="K85">
            <v>3.1</v>
          </cell>
          <cell r="L85">
            <v>3.7</v>
          </cell>
          <cell r="O85">
            <v>15</v>
          </cell>
        </row>
        <row r="86">
          <cell r="A86" t="str">
            <v>04</v>
          </cell>
          <cell r="B86" t="str">
            <v>MATINEE DOMINGO III</v>
          </cell>
          <cell r="C86" t="str">
            <v>DOM</v>
          </cell>
          <cell r="D86" t="str">
            <v>16:00</v>
          </cell>
          <cell r="E86" t="str">
            <v>17:55</v>
          </cell>
          <cell r="F86">
            <v>6.8</v>
          </cell>
          <cell r="G86">
            <v>103</v>
          </cell>
          <cell r="N86">
            <v>6.8</v>
          </cell>
          <cell r="O86">
            <v>1</v>
          </cell>
        </row>
        <row r="87">
          <cell r="A87" t="str">
            <v>04</v>
          </cell>
          <cell r="B87" t="str">
            <v>FUTBOL EN AMERICA</v>
          </cell>
          <cell r="C87" t="str">
            <v>DOM</v>
          </cell>
          <cell r="D87" t="str">
            <v>21:30</v>
          </cell>
          <cell r="E87" t="str">
            <v>22:01</v>
          </cell>
          <cell r="F87">
            <v>6.7</v>
          </cell>
          <cell r="G87">
            <v>102</v>
          </cell>
          <cell r="N87">
            <v>6.7</v>
          </cell>
          <cell r="O87">
            <v>3</v>
          </cell>
        </row>
        <row r="88">
          <cell r="A88" t="str">
            <v>04</v>
          </cell>
          <cell r="B88" t="str">
            <v>MARIA EMILIA-QUERIDA</v>
          </cell>
          <cell r="C88" t="str">
            <v>L/V</v>
          </cell>
          <cell r="D88" t="str">
            <v>20:00</v>
          </cell>
          <cell r="E88" t="str">
            <v>21:01</v>
          </cell>
          <cell r="F88">
            <v>8.1999999999999993</v>
          </cell>
          <cell r="G88">
            <v>124</v>
          </cell>
          <cell r="H88">
            <v>9</v>
          </cell>
          <cell r="I88">
            <v>8.9</v>
          </cell>
          <cell r="J88">
            <v>7.1</v>
          </cell>
          <cell r="K88">
            <v>7.4</v>
          </cell>
          <cell r="L88">
            <v>8.5</v>
          </cell>
          <cell r="O88">
            <v>15</v>
          </cell>
        </row>
        <row r="89">
          <cell r="A89" t="str">
            <v>04</v>
          </cell>
          <cell r="B89" t="str">
            <v>DRAGON BALL Z</v>
          </cell>
          <cell r="C89" t="str">
            <v>DOM</v>
          </cell>
          <cell r="D89" t="str">
            <v>09:00</v>
          </cell>
          <cell r="E89" t="str">
            <v>09:33</v>
          </cell>
          <cell r="F89">
            <v>3</v>
          </cell>
          <cell r="G89">
            <v>45</v>
          </cell>
          <cell r="N89">
            <v>3</v>
          </cell>
          <cell r="O89">
            <v>3</v>
          </cell>
        </row>
        <row r="90">
          <cell r="A90" t="str">
            <v>04</v>
          </cell>
          <cell r="B90" t="str">
            <v>VARIEDADES AMERICA</v>
          </cell>
          <cell r="C90" t="str">
            <v>JUE</v>
          </cell>
          <cell r="D90" t="str">
            <v>23:00</v>
          </cell>
          <cell r="E90" t="str">
            <v>00:18</v>
          </cell>
          <cell r="F90">
            <v>6.4</v>
          </cell>
          <cell r="G90">
            <v>97</v>
          </cell>
          <cell r="K90">
            <v>6.4</v>
          </cell>
          <cell r="O90">
            <v>3</v>
          </cell>
        </row>
        <row r="91">
          <cell r="A91" t="str">
            <v>04</v>
          </cell>
          <cell r="B91" t="str">
            <v>MAS CHOLA QUE NUNCA</v>
          </cell>
          <cell r="C91" t="str">
            <v>SAP</v>
          </cell>
          <cell r="D91" t="str">
            <v>20:00</v>
          </cell>
          <cell r="E91" t="str">
            <v>21:31</v>
          </cell>
          <cell r="F91">
            <v>7.3</v>
          </cell>
          <cell r="G91">
            <v>111</v>
          </cell>
          <cell r="M91">
            <v>7.3</v>
          </cell>
          <cell r="O91">
            <v>3</v>
          </cell>
        </row>
        <row r="92">
          <cell r="A92" t="str">
            <v>04</v>
          </cell>
          <cell r="B92" t="str">
            <v>PRIMER IMPACTO</v>
          </cell>
          <cell r="C92" t="str">
            <v>LUN</v>
          </cell>
          <cell r="D92" t="str">
            <v>23.00</v>
          </cell>
          <cell r="E92" t="str">
            <v>00:13</v>
          </cell>
          <cell r="F92">
            <v>6.2</v>
          </cell>
          <cell r="G92">
            <v>94</v>
          </cell>
          <cell r="H92">
            <v>6.2</v>
          </cell>
          <cell r="O92">
            <v>3</v>
          </cell>
        </row>
        <row r="93">
          <cell r="A93" t="str">
            <v>04</v>
          </cell>
          <cell r="B93" t="str">
            <v>MARIA MERCEDES</v>
          </cell>
          <cell r="C93" t="str">
            <v>L/V</v>
          </cell>
          <cell r="D93" t="str">
            <v>19:00</v>
          </cell>
          <cell r="E93" t="str">
            <v>20:00</v>
          </cell>
          <cell r="F93">
            <v>6.2</v>
          </cell>
          <cell r="G93">
            <v>94</v>
          </cell>
          <cell r="H93">
            <v>5.8</v>
          </cell>
          <cell r="I93">
            <v>6.3</v>
          </cell>
          <cell r="J93">
            <v>6.8</v>
          </cell>
          <cell r="K93">
            <v>5.6</v>
          </cell>
          <cell r="L93">
            <v>6.4</v>
          </cell>
          <cell r="O93">
            <v>15</v>
          </cell>
        </row>
        <row r="94">
          <cell r="A94" t="str">
            <v>04</v>
          </cell>
          <cell r="B94" t="str">
            <v>RANMA 1/2</v>
          </cell>
          <cell r="C94" t="str">
            <v>DOM</v>
          </cell>
          <cell r="D94" t="str">
            <v>11:30</v>
          </cell>
          <cell r="E94" t="str">
            <v>12:00</v>
          </cell>
          <cell r="F94">
            <v>2.8</v>
          </cell>
          <cell r="G94">
            <v>42</v>
          </cell>
          <cell r="N94">
            <v>2.8</v>
          </cell>
          <cell r="O94">
            <v>3</v>
          </cell>
        </row>
        <row r="95">
          <cell r="A95" t="str">
            <v>04</v>
          </cell>
          <cell r="B95" t="str">
            <v>FURIAS Y DESASTRE</v>
          </cell>
          <cell r="C95" t="str">
            <v>MAR</v>
          </cell>
          <cell r="D95" t="str">
            <v>23.00</v>
          </cell>
          <cell r="E95" t="str">
            <v>00:17</v>
          </cell>
          <cell r="F95">
            <v>6.1</v>
          </cell>
          <cell r="G95">
            <v>92</v>
          </cell>
          <cell r="I95">
            <v>6.1</v>
          </cell>
          <cell r="O95">
            <v>3</v>
          </cell>
        </row>
        <row r="96">
          <cell r="A96" t="str">
            <v>04</v>
          </cell>
          <cell r="B96" t="str">
            <v>AMERICA NOTICIAS</v>
          </cell>
          <cell r="C96" t="str">
            <v>L/V</v>
          </cell>
          <cell r="D96" t="str">
            <v>22:00</v>
          </cell>
          <cell r="E96" t="str">
            <v>23:01</v>
          </cell>
          <cell r="F96">
            <v>7</v>
          </cell>
          <cell r="G96">
            <v>106</v>
          </cell>
          <cell r="H96">
            <v>8.3000000000000007</v>
          </cell>
          <cell r="I96">
            <v>6.6</v>
          </cell>
          <cell r="J96">
            <v>7.4</v>
          </cell>
          <cell r="K96">
            <v>6.2</v>
          </cell>
          <cell r="L96">
            <v>6.7</v>
          </cell>
          <cell r="O96">
            <v>15</v>
          </cell>
        </row>
        <row r="97">
          <cell r="A97" t="str">
            <v>04</v>
          </cell>
          <cell r="B97" t="str">
            <v>KARINA Y TIMOTEO</v>
          </cell>
          <cell r="C97" t="str">
            <v>SAP</v>
          </cell>
          <cell r="D97" t="str">
            <v>09:00</v>
          </cell>
          <cell r="E97" t="str">
            <v>13:02</v>
          </cell>
          <cell r="F97">
            <v>2.6</v>
          </cell>
          <cell r="G97">
            <v>39</v>
          </cell>
          <cell r="M97">
            <v>2.6</v>
          </cell>
          <cell r="O97">
            <v>2</v>
          </cell>
        </row>
        <row r="98">
          <cell r="A98" t="str">
            <v>04</v>
          </cell>
          <cell r="B98" t="str">
            <v>SABRINA LA BRUJA</v>
          </cell>
          <cell r="C98" t="str">
            <v>L/V</v>
          </cell>
          <cell r="D98" t="str">
            <v>11.00</v>
          </cell>
          <cell r="E98" t="str">
            <v>11:35</v>
          </cell>
          <cell r="F98">
            <v>2.5</v>
          </cell>
          <cell r="G98">
            <v>38</v>
          </cell>
          <cell r="H98">
            <v>2.2000000000000002</v>
          </cell>
          <cell r="I98">
            <v>2.5</v>
          </cell>
          <cell r="J98">
            <v>2</v>
          </cell>
          <cell r="K98">
            <v>2.4</v>
          </cell>
          <cell r="L98">
            <v>3.2</v>
          </cell>
          <cell r="O98">
            <v>15</v>
          </cell>
        </row>
        <row r="99">
          <cell r="A99" t="str">
            <v>04</v>
          </cell>
          <cell r="B99" t="str">
            <v>NUESTRO CINE</v>
          </cell>
          <cell r="C99" t="str">
            <v>VIE</v>
          </cell>
          <cell r="D99" t="str">
            <v>23:00</v>
          </cell>
          <cell r="E99" t="str">
            <v>01:15</v>
          </cell>
          <cell r="F99">
            <v>5.4</v>
          </cell>
          <cell r="G99">
            <v>82</v>
          </cell>
          <cell r="L99">
            <v>5.4</v>
          </cell>
          <cell r="O99">
            <v>3</v>
          </cell>
        </row>
        <row r="100">
          <cell r="A100" t="str">
            <v>04</v>
          </cell>
          <cell r="B100" t="str">
            <v>THUNDERCATS</v>
          </cell>
          <cell r="C100" t="str">
            <v>DOM</v>
          </cell>
          <cell r="D100" t="str">
            <v>11:00</v>
          </cell>
          <cell r="E100" t="str">
            <v>11:31</v>
          </cell>
          <cell r="F100">
            <v>2.2999999999999998</v>
          </cell>
          <cell r="G100">
            <v>35</v>
          </cell>
          <cell r="N100">
            <v>2.2999999999999998</v>
          </cell>
          <cell r="O100">
            <v>3</v>
          </cell>
        </row>
        <row r="101">
          <cell r="A101" t="str">
            <v>04</v>
          </cell>
          <cell r="B101" t="str">
            <v>LA USURPADORA</v>
          </cell>
          <cell r="C101" t="str">
            <v>L/V</v>
          </cell>
          <cell r="D101" t="str">
            <v>12:00</v>
          </cell>
          <cell r="E101" t="str">
            <v>13:04</v>
          </cell>
          <cell r="F101">
            <v>4.9000000000000004</v>
          </cell>
          <cell r="G101">
            <v>74</v>
          </cell>
          <cell r="H101">
            <v>4.9000000000000004</v>
          </cell>
          <cell r="I101">
            <v>5.2</v>
          </cell>
          <cell r="J101">
            <v>4</v>
          </cell>
          <cell r="K101">
            <v>5.4</v>
          </cell>
          <cell r="L101">
            <v>5.0999999999999996</v>
          </cell>
          <cell r="O101">
            <v>15</v>
          </cell>
        </row>
        <row r="102">
          <cell r="A102" t="str">
            <v>04</v>
          </cell>
          <cell r="B102" t="str">
            <v>SALVADO POR CAMPA-MA</v>
          </cell>
          <cell r="C102" t="str">
            <v>L/V</v>
          </cell>
          <cell r="D102" t="str">
            <v>11:30</v>
          </cell>
          <cell r="E102" t="str">
            <v>12:01</v>
          </cell>
          <cell r="F102">
            <v>2.1</v>
          </cell>
          <cell r="G102">
            <v>31</v>
          </cell>
          <cell r="H102">
            <v>2.2000000000000002</v>
          </cell>
          <cell r="I102">
            <v>2.2000000000000002</v>
          </cell>
          <cell r="J102">
            <v>1.4</v>
          </cell>
          <cell r="K102">
            <v>2.2000000000000002</v>
          </cell>
          <cell r="L102">
            <v>2.7</v>
          </cell>
          <cell r="O102">
            <v>15</v>
          </cell>
        </row>
        <row r="103">
          <cell r="A103" t="str">
            <v>04</v>
          </cell>
          <cell r="B103" t="str">
            <v>MATINEE DOMINGO II</v>
          </cell>
          <cell r="C103" t="str">
            <v>DOM</v>
          </cell>
          <cell r="D103" t="str">
            <v>14:00</v>
          </cell>
          <cell r="E103" t="str">
            <v>17:23</v>
          </cell>
          <cell r="F103">
            <v>4.5</v>
          </cell>
          <cell r="G103">
            <v>68</v>
          </cell>
          <cell r="N103">
            <v>4.5</v>
          </cell>
          <cell r="O103">
            <v>3</v>
          </cell>
        </row>
        <row r="104">
          <cell r="A104" t="str">
            <v>04</v>
          </cell>
          <cell r="B104" t="str">
            <v>MATINEE DOMINGO I</v>
          </cell>
          <cell r="C104" t="str">
            <v>DOM</v>
          </cell>
          <cell r="D104" t="str">
            <v>12:00</v>
          </cell>
          <cell r="E104" t="str">
            <v>15:00</v>
          </cell>
          <cell r="F104">
            <v>4.4000000000000004</v>
          </cell>
          <cell r="G104">
            <v>67</v>
          </cell>
          <cell r="N104">
            <v>4.4000000000000004</v>
          </cell>
          <cell r="O104">
            <v>3</v>
          </cell>
        </row>
        <row r="105">
          <cell r="A105" t="str">
            <v>04</v>
          </cell>
          <cell r="B105" t="str">
            <v>SUPER CAMPEONES</v>
          </cell>
          <cell r="C105" t="str">
            <v>DOM</v>
          </cell>
          <cell r="D105" t="str">
            <v>10:00</v>
          </cell>
          <cell r="E105" t="str">
            <v>10:33</v>
          </cell>
          <cell r="F105">
            <v>2</v>
          </cell>
          <cell r="G105">
            <v>30</v>
          </cell>
          <cell r="N105">
            <v>2</v>
          </cell>
          <cell r="O105">
            <v>3</v>
          </cell>
        </row>
        <row r="106">
          <cell r="A106" t="str">
            <v>04</v>
          </cell>
          <cell r="B106" t="str">
            <v>SABRINA LA BRUJA</v>
          </cell>
          <cell r="C106" t="str">
            <v>DOM</v>
          </cell>
          <cell r="D106" t="str">
            <v>10:30</v>
          </cell>
          <cell r="E106" t="str">
            <v>11:00</v>
          </cell>
          <cell r="F106">
            <v>2</v>
          </cell>
          <cell r="G106">
            <v>30</v>
          </cell>
          <cell r="N106">
            <v>2</v>
          </cell>
          <cell r="O106">
            <v>3</v>
          </cell>
        </row>
        <row r="107">
          <cell r="A107" t="str">
            <v>04</v>
          </cell>
          <cell r="B107" t="str">
            <v>HORA 20:00</v>
          </cell>
          <cell r="C107" t="str">
            <v>DOM</v>
          </cell>
          <cell r="D107" t="str">
            <v>20:00</v>
          </cell>
          <cell r="E107" t="str">
            <v>21:30</v>
          </cell>
          <cell r="F107">
            <v>8.6999999999999993</v>
          </cell>
          <cell r="G107">
            <v>132</v>
          </cell>
          <cell r="N107">
            <v>8.6999999999999993</v>
          </cell>
          <cell r="O107">
            <v>3</v>
          </cell>
        </row>
        <row r="108">
          <cell r="A108" t="str">
            <v>04</v>
          </cell>
          <cell r="B108" t="str">
            <v>EL HOMBRE</v>
          </cell>
          <cell r="C108" t="str">
            <v>DOM</v>
          </cell>
          <cell r="D108" t="str">
            <v>22:00</v>
          </cell>
          <cell r="E108" t="str">
            <v>00:04</v>
          </cell>
          <cell r="F108">
            <v>4.0999999999999996</v>
          </cell>
          <cell r="G108">
            <v>62</v>
          </cell>
          <cell r="N108">
            <v>4.0999999999999996</v>
          </cell>
          <cell r="O108">
            <v>3</v>
          </cell>
        </row>
        <row r="109">
          <cell r="A109" t="str">
            <v>04</v>
          </cell>
          <cell r="B109" t="str">
            <v>AMIGOS POR SIEMPRE</v>
          </cell>
          <cell r="C109" t="str">
            <v>L/V</v>
          </cell>
          <cell r="D109" t="str">
            <v>16:00</v>
          </cell>
          <cell r="E109" t="str">
            <v>17:00</v>
          </cell>
          <cell r="F109">
            <v>3.8</v>
          </cell>
          <cell r="G109">
            <v>57</v>
          </cell>
          <cell r="H109">
            <v>3.7</v>
          </cell>
          <cell r="I109">
            <v>3.5</v>
          </cell>
          <cell r="J109">
            <v>4.2</v>
          </cell>
          <cell r="K109">
            <v>3.4</v>
          </cell>
          <cell r="L109">
            <v>4</v>
          </cell>
          <cell r="O109">
            <v>15</v>
          </cell>
        </row>
        <row r="110">
          <cell r="A110" t="str">
            <v>04</v>
          </cell>
          <cell r="B110" t="str">
            <v>CHESPIRITO</v>
          </cell>
          <cell r="C110" t="str">
            <v>SAP</v>
          </cell>
          <cell r="D110" t="str">
            <v>13:00</v>
          </cell>
          <cell r="E110" t="str">
            <v>16:19</v>
          </cell>
          <cell r="F110">
            <v>3.6</v>
          </cell>
          <cell r="G110">
            <v>54</v>
          </cell>
          <cell r="M110">
            <v>3.6</v>
          </cell>
          <cell r="O110">
            <v>3</v>
          </cell>
        </row>
        <row r="111">
          <cell r="A111" t="str">
            <v>04</v>
          </cell>
          <cell r="B111" t="str">
            <v>BANANAS EN PIJAMAS</v>
          </cell>
          <cell r="C111" t="str">
            <v>SAP</v>
          </cell>
          <cell r="D111" t="str">
            <v>08:30</v>
          </cell>
          <cell r="E111" t="str">
            <v>08:59</v>
          </cell>
          <cell r="F111">
            <v>1.5</v>
          </cell>
          <cell r="G111">
            <v>22</v>
          </cell>
          <cell r="M111">
            <v>1.5</v>
          </cell>
          <cell r="O111">
            <v>3</v>
          </cell>
        </row>
        <row r="112">
          <cell r="A112" t="str">
            <v>04</v>
          </cell>
          <cell r="B112" t="str">
            <v xml:space="preserve">MATINEE </v>
          </cell>
          <cell r="C112" t="str">
            <v>SAP</v>
          </cell>
          <cell r="D112" t="str">
            <v>16.00</v>
          </cell>
          <cell r="E112" t="str">
            <v>18:06</v>
          </cell>
          <cell r="F112">
            <v>3.1</v>
          </cell>
          <cell r="G112">
            <v>47</v>
          </cell>
          <cell r="M112">
            <v>3.1</v>
          </cell>
          <cell r="O112">
            <v>2</v>
          </cell>
        </row>
        <row r="113">
          <cell r="A113" t="str">
            <v>04</v>
          </cell>
          <cell r="B113" t="str">
            <v>SHE-RA</v>
          </cell>
          <cell r="C113" t="str">
            <v>DOM</v>
          </cell>
          <cell r="D113" t="str">
            <v>07:00</v>
          </cell>
          <cell r="E113" t="str">
            <v>08:03</v>
          </cell>
          <cell r="F113">
            <v>0.9</v>
          </cell>
          <cell r="G113">
            <v>13</v>
          </cell>
          <cell r="N113">
            <v>0.9</v>
          </cell>
          <cell r="O113">
            <v>3</v>
          </cell>
        </row>
        <row r="114">
          <cell r="A114" t="str">
            <v>04</v>
          </cell>
          <cell r="B114" t="str">
            <v>BAMBOO BEARS</v>
          </cell>
          <cell r="C114" t="str">
            <v>SAP</v>
          </cell>
          <cell r="D114" t="str">
            <v>06:00</v>
          </cell>
          <cell r="E114" t="str">
            <v>06:32</v>
          </cell>
          <cell r="F114">
            <v>0.8</v>
          </cell>
          <cell r="G114">
            <v>12</v>
          </cell>
          <cell r="M114">
            <v>0.8</v>
          </cell>
          <cell r="O114">
            <v>3</v>
          </cell>
        </row>
        <row r="116">
          <cell r="A116" t="str">
            <v>05</v>
          </cell>
          <cell r="B116" t="str">
            <v>ALO GISELA</v>
          </cell>
          <cell r="C116" t="str">
            <v>L/V</v>
          </cell>
          <cell r="D116" t="str">
            <v>13:00</v>
          </cell>
          <cell r="E116" t="str">
            <v>14:36</v>
          </cell>
          <cell r="F116">
            <v>9.5</v>
          </cell>
          <cell r="G116">
            <v>144</v>
          </cell>
          <cell r="H116">
            <v>12</v>
          </cell>
          <cell r="I116">
            <v>9.5</v>
          </cell>
          <cell r="J116">
            <v>9.8000000000000007</v>
          </cell>
          <cell r="K116">
            <v>8.4</v>
          </cell>
          <cell r="L116">
            <v>7.5</v>
          </cell>
          <cell r="O116">
            <v>5</v>
          </cell>
        </row>
        <row r="117">
          <cell r="A117" t="str">
            <v>05</v>
          </cell>
          <cell r="B117" t="str">
            <v>MATRIMONIO CON HIJOS</v>
          </cell>
          <cell r="C117" t="str">
            <v>DOM</v>
          </cell>
          <cell r="D117" t="str">
            <v>23:30</v>
          </cell>
          <cell r="E117" t="str">
            <v>00:22</v>
          </cell>
          <cell r="F117">
            <v>2.8</v>
          </cell>
          <cell r="G117">
            <v>42</v>
          </cell>
          <cell r="N117">
            <v>2.8</v>
          </cell>
          <cell r="O117">
            <v>3</v>
          </cell>
        </row>
        <row r="118">
          <cell r="A118" t="str">
            <v>05</v>
          </cell>
          <cell r="B118" t="str">
            <v>24 MINUTOS</v>
          </cell>
          <cell r="C118" t="str">
            <v>L/V</v>
          </cell>
          <cell r="D118" t="str">
            <v>23:00</v>
          </cell>
          <cell r="E118" t="str">
            <v>23:57</v>
          </cell>
          <cell r="F118">
            <v>5.4</v>
          </cell>
          <cell r="G118">
            <v>82</v>
          </cell>
          <cell r="H118">
            <v>6</v>
          </cell>
          <cell r="I118">
            <v>5.3</v>
          </cell>
          <cell r="J118">
            <v>4.9000000000000004</v>
          </cell>
          <cell r="K118">
            <v>6.8</v>
          </cell>
          <cell r="L118">
            <v>4.0999999999999996</v>
          </cell>
          <cell r="O118">
            <v>15</v>
          </cell>
        </row>
        <row r="119">
          <cell r="A119" t="str">
            <v>05</v>
          </cell>
          <cell r="B119" t="str">
            <v>LA MOVIDA DE LOS SABADOS</v>
          </cell>
          <cell r="C119" t="str">
            <v>SAP</v>
          </cell>
          <cell r="D119" t="str">
            <v>17:00</v>
          </cell>
          <cell r="E119" t="str">
            <v>20:38</v>
          </cell>
          <cell r="F119">
            <v>5</v>
          </cell>
          <cell r="G119">
            <v>76</v>
          </cell>
          <cell r="M119">
            <v>5</v>
          </cell>
          <cell r="O119">
            <v>3</v>
          </cell>
        </row>
        <row r="120">
          <cell r="A120" t="str">
            <v>05</v>
          </cell>
          <cell r="B120" t="str">
            <v>24 HORAS-EDIC.MATINAL</v>
          </cell>
          <cell r="C120" t="str">
            <v>L/V</v>
          </cell>
          <cell r="D120" t="str">
            <v>06:30</v>
          </cell>
          <cell r="E120" t="str">
            <v>09:04</v>
          </cell>
          <cell r="F120">
            <v>2.1</v>
          </cell>
          <cell r="G120">
            <v>31</v>
          </cell>
          <cell r="H120">
            <v>2.5</v>
          </cell>
          <cell r="I120">
            <v>1.8</v>
          </cell>
          <cell r="J120">
            <v>2.2000000000000002</v>
          </cell>
          <cell r="K120">
            <v>2.4</v>
          </cell>
          <cell r="L120">
            <v>1.8</v>
          </cell>
          <cell r="O120">
            <v>15</v>
          </cell>
        </row>
        <row r="121">
          <cell r="A121" t="str">
            <v>05</v>
          </cell>
          <cell r="B121" t="str">
            <v>TOM Y JERRY</v>
          </cell>
          <cell r="C121" t="str">
            <v>SAP</v>
          </cell>
          <cell r="D121" t="str">
            <v>15:00</v>
          </cell>
          <cell r="E121" t="str">
            <v>15:29</v>
          </cell>
          <cell r="F121">
            <v>3.2</v>
          </cell>
          <cell r="G121">
            <v>48</v>
          </cell>
          <cell r="M121">
            <v>3.2</v>
          </cell>
          <cell r="O121">
            <v>1</v>
          </cell>
        </row>
        <row r="122">
          <cell r="A122" t="str">
            <v>05</v>
          </cell>
          <cell r="B122" t="str">
            <v>BAYWATCH</v>
          </cell>
          <cell r="C122" t="str">
            <v>L/V</v>
          </cell>
          <cell r="D122" t="str">
            <v>15:00</v>
          </cell>
          <cell r="E122" t="str">
            <v>16:01</v>
          </cell>
          <cell r="F122">
            <v>3.2</v>
          </cell>
          <cell r="G122">
            <v>48</v>
          </cell>
          <cell r="H122">
            <v>2.2999999999999998</v>
          </cell>
          <cell r="I122">
            <v>3.7</v>
          </cell>
          <cell r="J122">
            <v>2.1</v>
          </cell>
          <cell r="K122">
            <v>3</v>
          </cell>
          <cell r="L122">
            <v>5.0999999999999996</v>
          </cell>
          <cell r="O122">
            <v>5</v>
          </cell>
        </row>
        <row r="123">
          <cell r="A123" t="str">
            <v>05</v>
          </cell>
          <cell r="B123" t="str">
            <v>REPORTAJES</v>
          </cell>
          <cell r="C123" t="str">
            <v>DOM</v>
          </cell>
          <cell r="D123" t="str">
            <v>09:00</v>
          </cell>
          <cell r="E123" t="str">
            <v>10:11</v>
          </cell>
          <cell r="F123">
            <v>2.4</v>
          </cell>
          <cell r="G123">
            <v>36</v>
          </cell>
          <cell r="N123">
            <v>2.4</v>
          </cell>
          <cell r="O123">
            <v>3</v>
          </cell>
        </row>
        <row r="124">
          <cell r="A124" t="str">
            <v>05</v>
          </cell>
          <cell r="B124" t="str">
            <v>MUCHO GUSTO</v>
          </cell>
          <cell r="C124" t="str">
            <v>L/V</v>
          </cell>
          <cell r="D124" t="str">
            <v>11:00</v>
          </cell>
          <cell r="E124" t="str">
            <v>12:38</v>
          </cell>
          <cell r="F124">
            <v>0.9</v>
          </cell>
          <cell r="G124">
            <v>13</v>
          </cell>
          <cell r="H124">
            <v>0.6</v>
          </cell>
          <cell r="I124">
            <v>1.2</v>
          </cell>
          <cell r="J124">
            <v>1.2</v>
          </cell>
          <cell r="K124">
            <v>1</v>
          </cell>
          <cell r="L124">
            <v>0.7</v>
          </cell>
          <cell r="O124">
            <v>15</v>
          </cell>
        </row>
        <row r="125">
          <cell r="A125" t="str">
            <v>05</v>
          </cell>
          <cell r="B125" t="str">
            <v>CINE DE BARRIO</v>
          </cell>
          <cell r="C125" t="str">
            <v>SAP</v>
          </cell>
          <cell r="D125" t="str">
            <v>15:00</v>
          </cell>
          <cell r="E125" t="str">
            <v>16:59</v>
          </cell>
          <cell r="F125">
            <v>2.5</v>
          </cell>
          <cell r="G125">
            <v>38</v>
          </cell>
          <cell r="M125">
            <v>2.5</v>
          </cell>
          <cell r="O125">
            <v>2</v>
          </cell>
        </row>
        <row r="126">
          <cell r="A126" t="str">
            <v>05</v>
          </cell>
          <cell r="B126" t="str">
            <v>TOM Y JERRY</v>
          </cell>
          <cell r="C126" t="str">
            <v>DOM</v>
          </cell>
          <cell r="D126" t="str">
            <v>14:30</v>
          </cell>
          <cell r="E126" t="str">
            <v>16:14</v>
          </cell>
          <cell r="F126">
            <v>2.1</v>
          </cell>
          <cell r="G126">
            <v>31</v>
          </cell>
          <cell r="N126">
            <v>2.1</v>
          </cell>
          <cell r="O126">
            <v>2</v>
          </cell>
        </row>
        <row r="127">
          <cell r="A127" t="str">
            <v>05</v>
          </cell>
          <cell r="B127" t="str">
            <v>PANORAMA</v>
          </cell>
          <cell r="C127" t="str">
            <v>DOM</v>
          </cell>
          <cell r="D127" t="str">
            <v>20:00</v>
          </cell>
          <cell r="E127" t="str">
            <v>22:34</v>
          </cell>
          <cell r="F127">
            <v>10.9</v>
          </cell>
          <cell r="G127">
            <v>166</v>
          </cell>
          <cell r="N127">
            <v>10.9</v>
          </cell>
          <cell r="O127">
            <v>3</v>
          </cell>
        </row>
        <row r="128">
          <cell r="A128" t="str">
            <v>05</v>
          </cell>
          <cell r="B128" t="str">
            <v>EL REY DEL GANADO</v>
          </cell>
          <cell r="C128" t="str">
            <v>L/V</v>
          </cell>
          <cell r="D128" t="str">
            <v>14:00</v>
          </cell>
          <cell r="E128" t="str">
            <v>15:37</v>
          </cell>
          <cell r="F128">
            <v>2.5</v>
          </cell>
          <cell r="G128">
            <v>38</v>
          </cell>
          <cell r="H128">
            <v>2.8</v>
          </cell>
          <cell r="I128">
            <v>2.1</v>
          </cell>
          <cell r="J128">
            <v>2.4</v>
          </cell>
          <cell r="K128">
            <v>2.2000000000000002</v>
          </cell>
          <cell r="L128">
            <v>2.8</v>
          </cell>
          <cell r="O128">
            <v>5</v>
          </cell>
        </row>
        <row r="129">
          <cell r="A129" t="str">
            <v>05</v>
          </cell>
          <cell r="B129" t="str">
            <v>TOM Y JERRY</v>
          </cell>
          <cell r="C129" t="str">
            <v>L/V</v>
          </cell>
          <cell r="D129" t="str">
            <v>09:30</v>
          </cell>
          <cell r="E129" t="str">
            <v>09:56</v>
          </cell>
          <cell r="F129">
            <v>1</v>
          </cell>
          <cell r="G129">
            <v>15</v>
          </cell>
          <cell r="H129">
            <v>1.3</v>
          </cell>
          <cell r="I129">
            <v>0.8</v>
          </cell>
          <cell r="J129">
            <v>1</v>
          </cell>
          <cell r="K129">
            <v>0.8</v>
          </cell>
          <cell r="L129">
            <v>1</v>
          </cell>
          <cell r="O129">
            <v>15</v>
          </cell>
        </row>
        <row r="130">
          <cell r="A130" t="str">
            <v>05</v>
          </cell>
          <cell r="B130" t="str">
            <v>PEQUEÑA LULU</v>
          </cell>
          <cell r="C130" t="str">
            <v>SAP</v>
          </cell>
          <cell r="D130" t="str">
            <v>09:00</v>
          </cell>
          <cell r="E130" t="str">
            <v>09:48</v>
          </cell>
          <cell r="F130">
            <v>1.9</v>
          </cell>
          <cell r="G130">
            <v>28</v>
          </cell>
          <cell r="M130">
            <v>1.9</v>
          </cell>
          <cell r="O130">
            <v>3</v>
          </cell>
        </row>
        <row r="131">
          <cell r="A131" t="str">
            <v>05</v>
          </cell>
          <cell r="B131" t="str">
            <v>FEST.DE PORKY-S-MA</v>
          </cell>
          <cell r="C131" t="str">
            <v>SAP</v>
          </cell>
          <cell r="D131" t="str">
            <v>09:30</v>
          </cell>
          <cell r="E131" t="str">
            <v>10:15</v>
          </cell>
          <cell r="F131">
            <v>1.9</v>
          </cell>
          <cell r="G131">
            <v>28</v>
          </cell>
          <cell r="M131">
            <v>1.9</v>
          </cell>
          <cell r="O131">
            <v>3</v>
          </cell>
        </row>
        <row r="132">
          <cell r="A132" t="str">
            <v>05</v>
          </cell>
          <cell r="B132" t="str">
            <v>24 HORAS ED.DOMINICAL</v>
          </cell>
          <cell r="C132" t="str">
            <v>DOM</v>
          </cell>
          <cell r="D132" t="str">
            <v>07:30</v>
          </cell>
          <cell r="E132" t="str">
            <v>09:01</v>
          </cell>
          <cell r="F132">
            <v>1.8</v>
          </cell>
          <cell r="G132">
            <v>27</v>
          </cell>
          <cell r="N132">
            <v>1.8</v>
          </cell>
          <cell r="O132">
            <v>3</v>
          </cell>
        </row>
        <row r="133">
          <cell r="A133" t="str">
            <v>05</v>
          </cell>
          <cell r="B133" t="str">
            <v>CLUB LAS GEMELAS</v>
          </cell>
          <cell r="C133" t="str">
            <v>SAP</v>
          </cell>
          <cell r="D133" t="str">
            <v>13:00</v>
          </cell>
          <cell r="E133" t="str">
            <v>14:59</v>
          </cell>
          <cell r="F133">
            <v>1.7</v>
          </cell>
          <cell r="G133">
            <v>25</v>
          </cell>
          <cell r="M133">
            <v>1.7</v>
          </cell>
          <cell r="O133">
            <v>3</v>
          </cell>
        </row>
        <row r="134">
          <cell r="A134" t="str">
            <v>05</v>
          </cell>
          <cell r="B134" t="str">
            <v>TAZMANIA</v>
          </cell>
          <cell r="C134" t="str">
            <v>SAP</v>
          </cell>
          <cell r="D134" t="str">
            <v>11:00</v>
          </cell>
          <cell r="E134" t="str">
            <v>11:37</v>
          </cell>
          <cell r="F134">
            <v>1.6</v>
          </cell>
          <cell r="G134">
            <v>24</v>
          </cell>
          <cell r="M134">
            <v>1.6</v>
          </cell>
          <cell r="O134">
            <v>3</v>
          </cell>
        </row>
        <row r="135">
          <cell r="A135" t="str">
            <v>05</v>
          </cell>
          <cell r="B135" t="str">
            <v>YO SOY BETTY LA FEA</v>
          </cell>
          <cell r="C135" t="str">
            <v>L/V</v>
          </cell>
          <cell r="D135" t="str">
            <v>20:00</v>
          </cell>
          <cell r="E135" t="str">
            <v>20:59</v>
          </cell>
          <cell r="F135">
            <v>6.7</v>
          </cell>
          <cell r="G135">
            <v>102</v>
          </cell>
          <cell r="H135">
            <v>6.9</v>
          </cell>
          <cell r="I135">
            <v>6.6</v>
          </cell>
          <cell r="J135">
            <v>6.2</v>
          </cell>
          <cell r="K135">
            <v>7.4</v>
          </cell>
          <cell r="L135">
            <v>6.3</v>
          </cell>
          <cell r="O135">
            <v>15</v>
          </cell>
        </row>
        <row r="136">
          <cell r="A136" t="str">
            <v>05</v>
          </cell>
          <cell r="B136" t="str">
            <v>TV CINE</v>
          </cell>
          <cell r="C136" t="str">
            <v>L/V</v>
          </cell>
          <cell r="D136" t="str">
            <v>17:00</v>
          </cell>
          <cell r="E136" t="str">
            <v>18:58</v>
          </cell>
          <cell r="F136">
            <v>1.8</v>
          </cell>
          <cell r="G136">
            <v>27</v>
          </cell>
          <cell r="H136">
            <v>2.2000000000000002</v>
          </cell>
          <cell r="I136">
            <v>1.7</v>
          </cell>
          <cell r="J136">
            <v>1.8</v>
          </cell>
          <cell r="K136">
            <v>1.5</v>
          </cell>
          <cell r="L136">
            <v>1.6</v>
          </cell>
          <cell r="O136">
            <v>10</v>
          </cell>
        </row>
        <row r="137">
          <cell r="A137" t="str">
            <v>05</v>
          </cell>
          <cell r="B137" t="str">
            <v>AVENT.MICKEY-DONALD</v>
          </cell>
          <cell r="C137" t="str">
            <v>DOM</v>
          </cell>
          <cell r="D137" t="str">
            <v>10:00</v>
          </cell>
          <cell r="E137" t="str">
            <v>13:39</v>
          </cell>
          <cell r="F137">
            <v>1.5</v>
          </cell>
          <cell r="G137">
            <v>22</v>
          </cell>
          <cell r="N137">
            <v>1.5</v>
          </cell>
          <cell r="O137">
            <v>3</v>
          </cell>
        </row>
        <row r="138">
          <cell r="A138" t="str">
            <v>05</v>
          </cell>
          <cell r="B138" t="str">
            <v>SILVESTRE Y PIOLIN</v>
          </cell>
          <cell r="C138" t="str">
            <v>SAP</v>
          </cell>
          <cell r="D138" t="str">
            <v>10:00</v>
          </cell>
          <cell r="E138" t="str">
            <v>10:41</v>
          </cell>
          <cell r="F138">
            <v>1.5</v>
          </cell>
          <cell r="G138">
            <v>22</v>
          </cell>
          <cell r="M138">
            <v>1.5</v>
          </cell>
          <cell r="O138">
            <v>3</v>
          </cell>
        </row>
        <row r="139">
          <cell r="A139" t="str">
            <v>05</v>
          </cell>
          <cell r="B139" t="str">
            <v>LA FAMILIA INGALLS</v>
          </cell>
          <cell r="C139" t="str">
            <v>L/V</v>
          </cell>
          <cell r="D139" t="str">
            <v>15:00</v>
          </cell>
          <cell r="E139" t="str">
            <v>16:36</v>
          </cell>
          <cell r="F139">
            <v>1.9</v>
          </cell>
          <cell r="G139">
            <v>28</v>
          </cell>
          <cell r="H139">
            <v>1.4</v>
          </cell>
          <cell r="I139">
            <v>1.4</v>
          </cell>
          <cell r="J139">
            <v>1.6</v>
          </cell>
          <cell r="K139">
            <v>2.2999999999999998</v>
          </cell>
          <cell r="L139">
            <v>2.6</v>
          </cell>
          <cell r="O139">
            <v>15</v>
          </cell>
        </row>
        <row r="140">
          <cell r="A140" t="str">
            <v>05</v>
          </cell>
          <cell r="B140" t="str">
            <v>KANGOO</v>
          </cell>
          <cell r="C140" t="str">
            <v>SAP</v>
          </cell>
          <cell r="D140" t="str">
            <v>09:00</v>
          </cell>
          <cell r="E140" t="str">
            <v>09:19</v>
          </cell>
          <cell r="F140">
            <v>1.3</v>
          </cell>
          <cell r="G140">
            <v>19</v>
          </cell>
          <cell r="M140">
            <v>1.3</v>
          </cell>
          <cell r="O140">
            <v>2</v>
          </cell>
        </row>
        <row r="141">
          <cell r="A141" t="str">
            <v>05</v>
          </cell>
          <cell r="B141" t="str">
            <v>TRES CHIFLADOS</v>
          </cell>
          <cell r="C141" t="str">
            <v>L/V</v>
          </cell>
          <cell r="D141" t="str">
            <v>13:00</v>
          </cell>
          <cell r="E141" t="str">
            <v>17:02</v>
          </cell>
          <cell r="F141">
            <v>1.7</v>
          </cell>
          <cell r="G141">
            <v>25</v>
          </cell>
          <cell r="H141">
            <v>1</v>
          </cell>
          <cell r="I141">
            <v>2.2000000000000002</v>
          </cell>
          <cell r="J141">
            <v>1.1000000000000001</v>
          </cell>
          <cell r="K141">
            <v>2.2000000000000002</v>
          </cell>
          <cell r="L141">
            <v>1.9</v>
          </cell>
          <cell r="O141">
            <v>15</v>
          </cell>
        </row>
        <row r="142">
          <cell r="A142" t="str">
            <v>05</v>
          </cell>
          <cell r="B142" t="str">
            <v>Q-BERTO</v>
          </cell>
          <cell r="C142" t="str">
            <v>DOM</v>
          </cell>
          <cell r="D142" t="str">
            <v>12:30</v>
          </cell>
          <cell r="E142" t="str">
            <v>13:09</v>
          </cell>
          <cell r="F142">
            <v>0.9</v>
          </cell>
          <cell r="G142">
            <v>13</v>
          </cell>
          <cell r="N142">
            <v>0.9</v>
          </cell>
          <cell r="O142">
            <v>2</v>
          </cell>
        </row>
        <row r="143">
          <cell r="A143" t="str">
            <v>05</v>
          </cell>
          <cell r="B143" t="str">
            <v>CINE CINCO ESTRELLAS</v>
          </cell>
          <cell r="C143" t="str">
            <v>DOM</v>
          </cell>
          <cell r="D143" t="str">
            <v>17:00</v>
          </cell>
          <cell r="E143" t="str">
            <v>19:39</v>
          </cell>
          <cell r="F143">
            <v>4.2</v>
          </cell>
          <cell r="G143">
            <v>63</v>
          </cell>
          <cell r="N143">
            <v>4.2</v>
          </cell>
          <cell r="O143">
            <v>3</v>
          </cell>
        </row>
        <row r="144">
          <cell r="A144" t="str">
            <v>05</v>
          </cell>
          <cell r="B144" t="str">
            <v>MI FAMILIA ES UN DIBUJO</v>
          </cell>
          <cell r="C144" t="str">
            <v>L/V</v>
          </cell>
          <cell r="D144" t="str">
            <v>18.00</v>
          </cell>
          <cell r="E144" t="str">
            <v>18:55</v>
          </cell>
          <cell r="F144">
            <v>1.4</v>
          </cell>
          <cell r="G144">
            <v>21</v>
          </cell>
          <cell r="H144">
            <v>0.6</v>
          </cell>
          <cell r="I144">
            <v>1.9</v>
          </cell>
          <cell r="J144">
            <v>1.6</v>
          </cell>
          <cell r="K144">
            <v>1.2</v>
          </cell>
          <cell r="L144">
            <v>1.4</v>
          </cell>
          <cell r="O144">
            <v>5</v>
          </cell>
        </row>
        <row r="145">
          <cell r="A145" t="str">
            <v>05</v>
          </cell>
          <cell r="B145" t="str">
            <v xml:space="preserve">TRAVESURAS DEL CORAZON </v>
          </cell>
          <cell r="C145" t="str">
            <v>L/V</v>
          </cell>
          <cell r="D145" t="str">
            <v>16:00</v>
          </cell>
          <cell r="E145" t="str">
            <v>17:06</v>
          </cell>
          <cell r="F145">
            <v>1.4</v>
          </cell>
          <cell r="G145">
            <v>21</v>
          </cell>
          <cell r="H145">
            <v>1.9</v>
          </cell>
          <cell r="I145">
            <v>0.7</v>
          </cell>
          <cell r="J145">
            <v>1.2</v>
          </cell>
          <cell r="K145">
            <v>1.9</v>
          </cell>
          <cell r="L145">
            <v>1.4</v>
          </cell>
          <cell r="O145">
            <v>10</v>
          </cell>
        </row>
        <row r="146">
          <cell r="A146" t="str">
            <v>05</v>
          </cell>
          <cell r="B146" t="str">
            <v>CORRECAMINOS</v>
          </cell>
          <cell r="C146" t="str">
            <v>SAP</v>
          </cell>
          <cell r="D146" t="str">
            <v>10:30</v>
          </cell>
          <cell r="E146" t="str">
            <v>11:08</v>
          </cell>
          <cell r="F146">
            <v>1.2</v>
          </cell>
          <cell r="G146">
            <v>18</v>
          </cell>
          <cell r="M146">
            <v>1.2</v>
          </cell>
          <cell r="O146">
            <v>3</v>
          </cell>
        </row>
        <row r="147">
          <cell r="A147" t="str">
            <v>05</v>
          </cell>
          <cell r="B147" t="str">
            <v>EL GRAN CHAPARRAL</v>
          </cell>
          <cell r="C147" t="str">
            <v>L/V</v>
          </cell>
          <cell r="D147" t="str">
            <v>19:00</v>
          </cell>
          <cell r="E147" t="str">
            <v>20:01</v>
          </cell>
          <cell r="F147">
            <v>3.8</v>
          </cell>
          <cell r="G147">
            <v>57</v>
          </cell>
          <cell r="H147">
            <v>3.6</v>
          </cell>
          <cell r="I147">
            <v>4</v>
          </cell>
          <cell r="J147">
            <v>3.7</v>
          </cell>
          <cell r="K147">
            <v>4.2</v>
          </cell>
          <cell r="L147">
            <v>3.5</v>
          </cell>
          <cell r="O147">
            <v>15</v>
          </cell>
        </row>
        <row r="148">
          <cell r="A148" t="str">
            <v>05</v>
          </cell>
          <cell r="B148" t="str">
            <v>TELE DEPORTE</v>
          </cell>
          <cell r="C148" t="str">
            <v>DOM</v>
          </cell>
          <cell r="D148" t="str">
            <v>22:30</v>
          </cell>
          <cell r="E148" t="str">
            <v>23:56</v>
          </cell>
          <cell r="F148">
            <v>3.9</v>
          </cell>
          <cell r="G148">
            <v>59</v>
          </cell>
          <cell r="N148">
            <v>3.9</v>
          </cell>
          <cell r="O148">
            <v>3</v>
          </cell>
        </row>
        <row r="149">
          <cell r="A149" t="str">
            <v>05</v>
          </cell>
          <cell r="B149" t="str">
            <v>AMBULANTES DE LA RISA</v>
          </cell>
          <cell r="C149" t="str">
            <v>SAP</v>
          </cell>
          <cell r="D149" t="str">
            <v>20:00</v>
          </cell>
          <cell r="E149" t="str">
            <v>23:59</v>
          </cell>
          <cell r="F149">
            <v>6.8</v>
          </cell>
          <cell r="G149">
            <v>103</v>
          </cell>
          <cell r="M149">
            <v>6.8</v>
          </cell>
          <cell r="O149">
            <v>3</v>
          </cell>
        </row>
        <row r="150">
          <cell r="A150" t="str">
            <v>05</v>
          </cell>
          <cell r="B150" t="str">
            <v>NOCHES BAYWATCH</v>
          </cell>
          <cell r="C150" t="str">
            <v>L/V</v>
          </cell>
          <cell r="D150" t="str">
            <v>23:30</v>
          </cell>
          <cell r="E150" t="str">
            <v>00:40</v>
          </cell>
          <cell r="F150">
            <v>1.2</v>
          </cell>
          <cell r="G150">
            <v>18</v>
          </cell>
          <cell r="H150">
            <v>2</v>
          </cell>
          <cell r="I150">
            <v>0.6</v>
          </cell>
          <cell r="J150">
            <v>1.1000000000000001</v>
          </cell>
          <cell r="O150">
            <v>3</v>
          </cell>
        </row>
        <row r="151">
          <cell r="A151" t="str">
            <v>05</v>
          </cell>
          <cell r="B151" t="str">
            <v>LA 3ERA ROCA</v>
          </cell>
          <cell r="C151" t="str">
            <v>DOM</v>
          </cell>
          <cell r="D151" t="str">
            <v>19:00</v>
          </cell>
          <cell r="E151" t="str">
            <v>19:36</v>
          </cell>
          <cell r="F151">
            <v>2.7</v>
          </cell>
          <cell r="G151">
            <v>41</v>
          </cell>
          <cell r="N151">
            <v>2.7</v>
          </cell>
          <cell r="O151">
            <v>1</v>
          </cell>
        </row>
        <row r="152">
          <cell r="A152" t="str">
            <v>05</v>
          </cell>
          <cell r="B152" t="str">
            <v>24 HORAS EDIC.CENTRAL</v>
          </cell>
          <cell r="C152" t="str">
            <v>L/V</v>
          </cell>
          <cell r="D152" t="str">
            <v>22:00</v>
          </cell>
          <cell r="E152" t="str">
            <v>23:10</v>
          </cell>
          <cell r="F152">
            <v>4.5999999999999996</v>
          </cell>
          <cell r="G152">
            <v>70</v>
          </cell>
          <cell r="H152">
            <v>4.5</v>
          </cell>
          <cell r="I152">
            <v>4.7</v>
          </cell>
          <cell r="J152">
            <v>3.9</v>
          </cell>
          <cell r="K152">
            <v>5.6</v>
          </cell>
          <cell r="L152">
            <v>4.0999999999999996</v>
          </cell>
          <cell r="O152">
            <v>15</v>
          </cell>
        </row>
        <row r="153">
          <cell r="A153" t="str">
            <v>05</v>
          </cell>
          <cell r="B153" t="str">
            <v>FUERZA DEL DESEO</v>
          </cell>
          <cell r="C153" t="str">
            <v>L/V</v>
          </cell>
          <cell r="D153" t="str">
            <v>21:00</v>
          </cell>
          <cell r="E153" t="str">
            <v>22:05</v>
          </cell>
          <cell r="F153">
            <v>3.4</v>
          </cell>
          <cell r="G153">
            <v>51</v>
          </cell>
          <cell r="H153">
            <v>3.3</v>
          </cell>
          <cell r="I153">
            <v>2.9</v>
          </cell>
          <cell r="J153">
            <v>3.1</v>
          </cell>
          <cell r="K153">
            <v>3.8</v>
          </cell>
          <cell r="L153">
            <v>3.9</v>
          </cell>
          <cell r="O153">
            <v>15</v>
          </cell>
        </row>
        <row r="156">
          <cell r="A156" t="str">
            <v>09</v>
          </cell>
          <cell r="B156" t="str">
            <v>MONICA</v>
          </cell>
          <cell r="C156" t="str">
            <v>SAP</v>
          </cell>
          <cell r="D156" t="str">
            <v>22:00</v>
          </cell>
          <cell r="E156" t="str">
            <v>00:26</v>
          </cell>
          <cell r="F156">
            <v>6.4</v>
          </cell>
          <cell r="G156">
            <v>97</v>
          </cell>
          <cell r="M156">
            <v>6.4</v>
          </cell>
          <cell r="O156">
            <v>3</v>
          </cell>
        </row>
        <row r="157">
          <cell r="A157" t="str">
            <v>09</v>
          </cell>
          <cell r="B157" t="str">
            <v>EL EQUIPO DE GOLES</v>
          </cell>
          <cell r="C157" t="str">
            <v>DOM</v>
          </cell>
          <cell r="D157" t="str">
            <v>22:00</v>
          </cell>
          <cell r="E157" t="str">
            <v>00:16</v>
          </cell>
          <cell r="F157">
            <v>6.2</v>
          </cell>
          <cell r="G157">
            <v>94</v>
          </cell>
          <cell r="N157">
            <v>6.2</v>
          </cell>
          <cell r="O157">
            <v>3</v>
          </cell>
        </row>
        <row r="158">
          <cell r="A158" t="str">
            <v>09</v>
          </cell>
          <cell r="B158" t="str">
            <v>REP.MONICA</v>
          </cell>
          <cell r="C158" t="str">
            <v>DOM</v>
          </cell>
          <cell r="D158" t="str">
            <v>11:00</v>
          </cell>
          <cell r="E158" t="str">
            <v>13:01</v>
          </cell>
          <cell r="F158">
            <v>2.8</v>
          </cell>
          <cell r="G158">
            <v>42</v>
          </cell>
          <cell r="N158">
            <v>2.8</v>
          </cell>
          <cell r="O158">
            <v>3</v>
          </cell>
        </row>
        <row r="159">
          <cell r="A159" t="str">
            <v>09</v>
          </cell>
          <cell r="B159" t="str">
            <v>MONICA</v>
          </cell>
          <cell r="C159" t="str">
            <v>L/V</v>
          </cell>
          <cell r="D159" t="str">
            <v>20:00</v>
          </cell>
          <cell r="E159" t="str">
            <v>21:34</v>
          </cell>
          <cell r="F159">
            <v>4</v>
          </cell>
          <cell r="G159">
            <v>60</v>
          </cell>
          <cell r="H159">
            <v>3.8</v>
          </cell>
          <cell r="I159">
            <v>3.4</v>
          </cell>
          <cell r="J159">
            <v>4</v>
          </cell>
          <cell r="K159">
            <v>4.4000000000000004</v>
          </cell>
          <cell r="L159">
            <v>4.2</v>
          </cell>
          <cell r="O159">
            <v>15</v>
          </cell>
        </row>
        <row r="160">
          <cell r="A160" t="str">
            <v>09</v>
          </cell>
          <cell r="B160" t="str">
            <v>YO AMO A PAQUITA</v>
          </cell>
          <cell r="C160" t="str">
            <v>L/V</v>
          </cell>
          <cell r="D160" t="str">
            <v>18.00</v>
          </cell>
          <cell r="E160" t="str">
            <v>19:05</v>
          </cell>
          <cell r="F160">
            <v>2.2999999999999998</v>
          </cell>
          <cell r="G160">
            <v>35</v>
          </cell>
          <cell r="H160">
            <v>2.4</v>
          </cell>
          <cell r="I160">
            <v>2.2999999999999998</v>
          </cell>
          <cell r="J160">
            <v>2.1</v>
          </cell>
          <cell r="K160">
            <v>2.6</v>
          </cell>
          <cell r="L160">
            <v>2.2000000000000002</v>
          </cell>
          <cell r="O160">
            <v>15</v>
          </cell>
        </row>
        <row r="161">
          <cell r="A161" t="str">
            <v>09</v>
          </cell>
          <cell r="B161" t="str">
            <v>LA VIDA EN EL ESPEJO</v>
          </cell>
          <cell r="C161" t="str">
            <v>L/V</v>
          </cell>
          <cell r="D161" t="str">
            <v>21:00</v>
          </cell>
          <cell r="E161" t="str">
            <v>22:14</v>
          </cell>
          <cell r="F161">
            <v>3.7</v>
          </cell>
          <cell r="G161">
            <v>56</v>
          </cell>
          <cell r="H161">
            <v>3</v>
          </cell>
          <cell r="I161">
            <v>4.0999999999999996</v>
          </cell>
          <cell r="J161">
            <v>3.8</v>
          </cell>
          <cell r="K161">
            <v>4.0999999999999996</v>
          </cell>
          <cell r="L161">
            <v>3.3</v>
          </cell>
          <cell r="O161">
            <v>15</v>
          </cell>
        </row>
        <row r="162">
          <cell r="A162" t="str">
            <v>09</v>
          </cell>
          <cell r="B162" t="str">
            <v xml:space="preserve">EL EQUIPO </v>
          </cell>
          <cell r="C162" t="str">
            <v>DOM</v>
          </cell>
          <cell r="D162" t="str">
            <v>13:00</v>
          </cell>
          <cell r="E162" t="str">
            <v>15:08</v>
          </cell>
          <cell r="F162">
            <v>1.9</v>
          </cell>
          <cell r="G162">
            <v>28</v>
          </cell>
          <cell r="N162">
            <v>1.9</v>
          </cell>
          <cell r="O162">
            <v>3</v>
          </cell>
        </row>
        <row r="163">
          <cell r="A163" t="str">
            <v>09</v>
          </cell>
          <cell r="B163" t="str">
            <v xml:space="preserve">EL EQUIPO </v>
          </cell>
          <cell r="C163" t="str">
            <v>SAP</v>
          </cell>
          <cell r="D163" t="str">
            <v>13:00</v>
          </cell>
          <cell r="E163" t="str">
            <v>15:06</v>
          </cell>
          <cell r="F163">
            <v>1.9</v>
          </cell>
          <cell r="G163">
            <v>28</v>
          </cell>
          <cell r="M163">
            <v>1.9</v>
          </cell>
          <cell r="O163">
            <v>3</v>
          </cell>
        </row>
        <row r="164">
          <cell r="A164" t="str">
            <v>09</v>
          </cell>
          <cell r="B164" t="str">
            <v>EQUIPO AL DIA</v>
          </cell>
          <cell r="C164" t="str">
            <v>L/V</v>
          </cell>
          <cell r="D164" t="str">
            <v>23:00</v>
          </cell>
          <cell r="E164" t="str">
            <v>23:46</v>
          </cell>
          <cell r="F164">
            <v>3.1</v>
          </cell>
          <cell r="G164">
            <v>47</v>
          </cell>
          <cell r="H164">
            <v>3.5</v>
          </cell>
          <cell r="I164">
            <v>3.8</v>
          </cell>
          <cell r="J164">
            <v>2.6</v>
          </cell>
          <cell r="K164">
            <v>3.5</v>
          </cell>
          <cell r="L164">
            <v>2.2000000000000002</v>
          </cell>
          <cell r="O164">
            <v>15</v>
          </cell>
        </row>
        <row r="165">
          <cell r="A165" t="str">
            <v>09</v>
          </cell>
          <cell r="B165" t="str">
            <v>REP.MONICA</v>
          </cell>
          <cell r="C165" t="str">
            <v>L/V</v>
          </cell>
          <cell r="D165" t="str">
            <v>14:00</v>
          </cell>
          <cell r="E165" t="str">
            <v>15:20</v>
          </cell>
          <cell r="F165">
            <v>1.7</v>
          </cell>
          <cell r="G165">
            <v>25</v>
          </cell>
          <cell r="H165">
            <v>1.1000000000000001</v>
          </cell>
          <cell r="I165">
            <v>2.1</v>
          </cell>
          <cell r="J165">
            <v>1.3</v>
          </cell>
          <cell r="K165">
            <v>1.1000000000000001</v>
          </cell>
          <cell r="L165">
            <v>2.8</v>
          </cell>
          <cell r="O165">
            <v>15</v>
          </cell>
        </row>
        <row r="166">
          <cell r="A166" t="str">
            <v>09</v>
          </cell>
          <cell r="B166" t="str">
            <v>MUÑECA BRAVA</v>
          </cell>
          <cell r="C166" t="str">
            <v>L/V</v>
          </cell>
          <cell r="D166" t="str">
            <v>19:00</v>
          </cell>
          <cell r="E166" t="str">
            <v>19:55</v>
          </cell>
          <cell r="F166">
            <v>2.6</v>
          </cell>
          <cell r="G166">
            <v>39</v>
          </cell>
          <cell r="H166">
            <v>3.3</v>
          </cell>
          <cell r="I166">
            <v>2.7</v>
          </cell>
          <cell r="J166">
            <v>2.1</v>
          </cell>
          <cell r="K166">
            <v>3</v>
          </cell>
          <cell r="L166">
            <v>1.9</v>
          </cell>
          <cell r="O166">
            <v>15</v>
          </cell>
        </row>
        <row r="167">
          <cell r="A167" t="str">
            <v>09</v>
          </cell>
          <cell r="B167" t="str">
            <v xml:space="preserve">ATV NOTICIAS </v>
          </cell>
          <cell r="C167" t="str">
            <v>L/V</v>
          </cell>
          <cell r="D167" t="str">
            <v>22:00</v>
          </cell>
          <cell r="E167" t="str">
            <v>23:01</v>
          </cell>
          <cell r="F167">
            <v>2.4</v>
          </cell>
          <cell r="G167">
            <v>36</v>
          </cell>
          <cell r="H167">
            <v>2.2000000000000002</v>
          </cell>
          <cell r="I167">
            <v>2.5</v>
          </cell>
          <cell r="J167">
            <v>1.9</v>
          </cell>
          <cell r="K167">
            <v>3</v>
          </cell>
          <cell r="L167">
            <v>2.2000000000000002</v>
          </cell>
          <cell r="O167">
            <v>15</v>
          </cell>
        </row>
        <row r="168">
          <cell r="A168" t="str">
            <v>09</v>
          </cell>
          <cell r="B168" t="str">
            <v>TITANES EN RING</v>
          </cell>
          <cell r="C168" t="str">
            <v>SAP</v>
          </cell>
          <cell r="D168" t="str">
            <v>18:00</v>
          </cell>
          <cell r="E168" t="str">
            <v>20:58</v>
          </cell>
          <cell r="F168">
            <v>1.4</v>
          </cell>
          <cell r="G168">
            <v>21</v>
          </cell>
          <cell r="M168">
            <v>1.4</v>
          </cell>
          <cell r="O168">
            <v>3</v>
          </cell>
        </row>
        <row r="169">
          <cell r="A169" t="str">
            <v>09</v>
          </cell>
          <cell r="B169" t="str">
            <v>HECHICERAS</v>
          </cell>
          <cell r="C169" t="str">
            <v>SAP</v>
          </cell>
          <cell r="D169" t="str">
            <v>21:00</v>
          </cell>
          <cell r="E169" t="str">
            <v>21:55</v>
          </cell>
          <cell r="F169">
            <v>2</v>
          </cell>
          <cell r="G169">
            <v>30</v>
          </cell>
          <cell r="M169">
            <v>2</v>
          </cell>
          <cell r="O169">
            <v>3</v>
          </cell>
        </row>
        <row r="170">
          <cell r="A170" t="str">
            <v>09</v>
          </cell>
          <cell r="B170" t="str">
            <v>CUARTEL DE BROOKLYN</v>
          </cell>
          <cell r="C170" t="str">
            <v>SAP</v>
          </cell>
          <cell r="D170" t="str">
            <v>15:00</v>
          </cell>
          <cell r="E170" t="str">
            <v>16:03</v>
          </cell>
          <cell r="F170">
            <v>1.2</v>
          </cell>
          <cell r="G170">
            <v>18</v>
          </cell>
          <cell r="M170">
            <v>1.2</v>
          </cell>
          <cell r="O170">
            <v>3</v>
          </cell>
        </row>
        <row r="171">
          <cell r="A171" t="str">
            <v>09</v>
          </cell>
          <cell r="B171" t="str">
            <v>CINE SABADO</v>
          </cell>
          <cell r="C171" t="str">
            <v>SAP</v>
          </cell>
          <cell r="D171" t="str">
            <v>19:00</v>
          </cell>
          <cell r="E171" t="str">
            <v>21:05</v>
          </cell>
          <cell r="F171">
            <v>1.9</v>
          </cell>
          <cell r="G171">
            <v>28</v>
          </cell>
          <cell r="M171">
            <v>1.9</v>
          </cell>
          <cell r="O171">
            <v>2</v>
          </cell>
        </row>
        <row r="172">
          <cell r="A172" t="str">
            <v>09</v>
          </cell>
          <cell r="B172" t="str">
            <v>TARDES DE HOLLYWOOD</v>
          </cell>
          <cell r="C172" t="str">
            <v>DOM</v>
          </cell>
          <cell r="D172" t="str">
            <v>16:00</v>
          </cell>
          <cell r="E172" t="str">
            <v>17:53</v>
          </cell>
          <cell r="F172">
            <v>1.1000000000000001</v>
          </cell>
          <cell r="G172">
            <v>16</v>
          </cell>
          <cell r="N172">
            <v>1.1000000000000001</v>
          </cell>
          <cell r="O172">
            <v>3</v>
          </cell>
        </row>
        <row r="173">
          <cell r="A173" t="str">
            <v>09</v>
          </cell>
          <cell r="B173" t="str">
            <v>TOM Y JERRY KIDS</v>
          </cell>
          <cell r="C173" t="str">
            <v>L/V</v>
          </cell>
          <cell r="D173" t="str">
            <v>12:00</v>
          </cell>
          <cell r="E173" t="str">
            <v>12:26</v>
          </cell>
          <cell r="F173">
            <v>1.1000000000000001</v>
          </cell>
          <cell r="G173">
            <v>16</v>
          </cell>
          <cell r="H173">
            <v>1</v>
          </cell>
          <cell r="I173">
            <v>1.2</v>
          </cell>
          <cell r="O173">
            <v>2</v>
          </cell>
        </row>
        <row r="174">
          <cell r="A174" t="str">
            <v>09</v>
          </cell>
          <cell r="B174" t="str">
            <v>POWER RANGERS</v>
          </cell>
          <cell r="C174" t="str">
            <v>SAP</v>
          </cell>
          <cell r="D174" t="str">
            <v>11:30</v>
          </cell>
          <cell r="E174" t="str">
            <v>12:01</v>
          </cell>
          <cell r="F174">
            <v>1</v>
          </cell>
          <cell r="G174">
            <v>15</v>
          </cell>
          <cell r="M174">
            <v>1</v>
          </cell>
          <cell r="O174">
            <v>3</v>
          </cell>
        </row>
        <row r="175">
          <cell r="A175" t="str">
            <v>09</v>
          </cell>
          <cell r="B175" t="str">
            <v>SMACK DOWN</v>
          </cell>
          <cell r="C175" t="str">
            <v>DOM</v>
          </cell>
          <cell r="D175" t="str">
            <v>18:00</v>
          </cell>
          <cell r="E175" t="str">
            <v>19:07</v>
          </cell>
          <cell r="F175">
            <v>1</v>
          </cell>
          <cell r="G175">
            <v>15</v>
          </cell>
          <cell r="N175">
            <v>1</v>
          </cell>
          <cell r="O175">
            <v>3</v>
          </cell>
        </row>
        <row r="176">
          <cell r="A176" t="str">
            <v>09</v>
          </cell>
          <cell r="B176" t="str">
            <v>BIT EL CUPIDO</v>
          </cell>
          <cell r="C176" t="str">
            <v>SAP</v>
          </cell>
          <cell r="D176" t="str">
            <v>09:00</v>
          </cell>
          <cell r="E176" t="str">
            <v>09:39</v>
          </cell>
          <cell r="F176">
            <v>0.9</v>
          </cell>
          <cell r="G176">
            <v>13</v>
          </cell>
          <cell r="M176">
            <v>0.9</v>
          </cell>
          <cell r="O176">
            <v>3</v>
          </cell>
        </row>
        <row r="177">
          <cell r="A177" t="str">
            <v>09</v>
          </cell>
          <cell r="B177" t="str">
            <v>OLIVER TWIST</v>
          </cell>
          <cell r="C177" t="str">
            <v>SAP</v>
          </cell>
          <cell r="D177" t="str">
            <v>08:30</v>
          </cell>
          <cell r="E177" t="str">
            <v>09:10</v>
          </cell>
          <cell r="F177">
            <v>0.9</v>
          </cell>
          <cell r="G177">
            <v>13</v>
          </cell>
          <cell r="M177">
            <v>0.9</v>
          </cell>
          <cell r="O177">
            <v>3</v>
          </cell>
        </row>
        <row r="178">
          <cell r="A178" t="str">
            <v>09</v>
          </cell>
          <cell r="B178" t="str">
            <v>LA GRAN PREMIERE</v>
          </cell>
          <cell r="C178" t="str">
            <v>DOM</v>
          </cell>
          <cell r="D178" t="str">
            <v>20:00</v>
          </cell>
          <cell r="E178" t="str">
            <v>21:50</v>
          </cell>
          <cell r="F178">
            <v>1.4</v>
          </cell>
          <cell r="G178">
            <v>21</v>
          </cell>
          <cell r="N178">
            <v>1.4</v>
          </cell>
          <cell r="O178">
            <v>3</v>
          </cell>
        </row>
        <row r="179">
          <cell r="A179" t="str">
            <v>09</v>
          </cell>
          <cell r="B179" t="str">
            <v>EL SEPTIMO CIELO</v>
          </cell>
          <cell r="C179" t="str">
            <v>DOM</v>
          </cell>
          <cell r="D179" t="str">
            <v>15:00</v>
          </cell>
          <cell r="E179" t="str">
            <v>16:05</v>
          </cell>
          <cell r="F179">
            <v>0.8</v>
          </cell>
          <cell r="G179">
            <v>12</v>
          </cell>
          <cell r="N179">
            <v>0.8</v>
          </cell>
          <cell r="O179">
            <v>3</v>
          </cell>
        </row>
        <row r="180">
          <cell r="A180" t="str">
            <v>09</v>
          </cell>
          <cell r="B180" t="str">
            <v>REP.YO AMO PAQUIT</v>
          </cell>
          <cell r="C180" t="str">
            <v>L/V</v>
          </cell>
          <cell r="D180" t="str">
            <v>13:00</v>
          </cell>
          <cell r="E180" t="str">
            <v>14:01</v>
          </cell>
          <cell r="F180">
            <v>0.8</v>
          </cell>
          <cell r="G180">
            <v>12</v>
          </cell>
          <cell r="H180">
            <v>0.8</v>
          </cell>
          <cell r="I180">
            <v>0.5</v>
          </cell>
          <cell r="J180">
            <v>0.9</v>
          </cell>
          <cell r="K180">
            <v>0.7</v>
          </cell>
          <cell r="L180">
            <v>1.3</v>
          </cell>
          <cell r="O180">
            <v>15</v>
          </cell>
        </row>
        <row r="181">
          <cell r="A181" t="str">
            <v>09</v>
          </cell>
          <cell r="B181" t="str">
            <v>CEBOLLITAS</v>
          </cell>
          <cell r="C181" t="str">
            <v>L/V</v>
          </cell>
          <cell r="D181" t="str">
            <v>16:00</v>
          </cell>
          <cell r="E181" t="str">
            <v>18:15</v>
          </cell>
          <cell r="F181">
            <v>0.8</v>
          </cell>
          <cell r="G181">
            <v>12</v>
          </cell>
          <cell r="H181">
            <v>1.2</v>
          </cell>
          <cell r="I181">
            <v>0.7</v>
          </cell>
          <cell r="J181">
            <v>0.8</v>
          </cell>
          <cell r="K181">
            <v>0.7</v>
          </cell>
          <cell r="L181">
            <v>0.6</v>
          </cell>
          <cell r="O181">
            <v>15</v>
          </cell>
        </row>
        <row r="182">
          <cell r="A182" t="str">
            <v>09</v>
          </cell>
          <cell r="B182" t="str">
            <v>REP.MUÑECA BRAVA</v>
          </cell>
          <cell r="C182" t="str">
            <v>L/V</v>
          </cell>
          <cell r="D182" t="str">
            <v>15:00</v>
          </cell>
          <cell r="E182" t="str">
            <v>16:08</v>
          </cell>
          <cell r="F182">
            <v>0.7</v>
          </cell>
          <cell r="G182">
            <v>10</v>
          </cell>
          <cell r="H182">
            <v>0.5</v>
          </cell>
          <cell r="I182">
            <v>1</v>
          </cell>
          <cell r="J182">
            <v>0.5</v>
          </cell>
          <cell r="K182">
            <v>0.2</v>
          </cell>
          <cell r="L182">
            <v>1.1000000000000001</v>
          </cell>
          <cell r="O182">
            <v>10</v>
          </cell>
        </row>
        <row r="183">
          <cell r="A183" t="str">
            <v>09</v>
          </cell>
          <cell r="B183" t="str">
            <v>CEBOLLITAS</v>
          </cell>
          <cell r="C183" t="str">
            <v>SAP</v>
          </cell>
          <cell r="D183" t="str">
            <v>16:00</v>
          </cell>
          <cell r="E183" t="str">
            <v>18:02</v>
          </cell>
          <cell r="F183">
            <v>0.7</v>
          </cell>
          <cell r="G183">
            <v>10</v>
          </cell>
          <cell r="M183">
            <v>0.7</v>
          </cell>
          <cell r="O183">
            <v>3</v>
          </cell>
        </row>
        <row r="184">
          <cell r="A184" t="str">
            <v>09</v>
          </cell>
          <cell r="B184" t="str">
            <v>TELETUBBIES</v>
          </cell>
          <cell r="C184" t="str">
            <v>DOM</v>
          </cell>
          <cell r="D184" t="str">
            <v>08:30</v>
          </cell>
          <cell r="E184" t="str">
            <v>09:52</v>
          </cell>
          <cell r="F184">
            <v>0.7</v>
          </cell>
          <cell r="G184">
            <v>10</v>
          </cell>
          <cell r="N184">
            <v>0.7</v>
          </cell>
          <cell r="O184">
            <v>3</v>
          </cell>
        </row>
        <row r="185">
          <cell r="A185" t="str">
            <v>09</v>
          </cell>
          <cell r="B185" t="str">
            <v>CAMALEON</v>
          </cell>
          <cell r="C185" t="str">
            <v>DOM</v>
          </cell>
          <cell r="D185" t="str">
            <v>19:00</v>
          </cell>
          <cell r="E185" t="str">
            <v>20:02</v>
          </cell>
          <cell r="F185">
            <v>1</v>
          </cell>
          <cell r="G185">
            <v>15</v>
          </cell>
          <cell r="N185">
            <v>1</v>
          </cell>
          <cell r="O185">
            <v>3</v>
          </cell>
        </row>
        <row r="186">
          <cell r="A186" t="str">
            <v>09</v>
          </cell>
          <cell r="B186" t="str">
            <v>REP.VIDA EN ESPEJO</v>
          </cell>
          <cell r="C186" t="str">
            <v>L/V</v>
          </cell>
          <cell r="D186" t="str">
            <v>15:00</v>
          </cell>
          <cell r="E186" t="str">
            <v>16:09</v>
          </cell>
          <cell r="F186">
            <v>0.6</v>
          </cell>
          <cell r="G186">
            <v>9</v>
          </cell>
          <cell r="H186">
            <v>0.6</v>
          </cell>
          <cell r="I186">
            <v>0.2</v>
          </cell>
          <cell r="J186">
            <v>0.7</v>
          </cell>
          <cell r="K186">
            <v>0.6</v>
          </cell>
          <cell r="L186">
            <v>1</v>
          </cell>
          <cell r="O186">
            <v>5</v>
          </cell>
        </row>
        <row r="187">
          <cell r="A187" t="str">
            <v>09</v>
          </cell>
          <cell r="B187" t="str">
            <v>ESCALOFRIOS</v>
          </cell>
          <cell r="C187" t="str">
            <v>SAP</v>
          </cell>
          <cell r="D187" t="str">
            <v>12.00</v>
          </cell>
          <cell r="E187" t="str">
            <v>13:00</v>
          </cell>
          <cell r="F187">
            <v>0.6</v>
          </cell>
          <cell r="G187">
            <v>9</v>
          </cell>
          <cell r="M187">
            <v>0.6</v>
          </cell>
          <cell r="O187">
            <v>3</v>
          </cell>
        </row>
        <row r="188">
          <cell r="A188" t="str">
            <v>09</v>
          </cell>
          <cell r="B188" t="str">
            <v>INDIANA</v>
          </cell>
          <cell r="C188" t="str">
            <v>SAP</v>
          </cell>
          <cell r="D188" t="str">
            <v>12.00</v>
          </cell>
          <cell r="E188" t="str">
            <v>12:31</v>
          </cell>
          <cell r="F188">
            <v>0.6</v>
          </cell>
          <cell r="G188">
            <v>9</v>
          </cell>
          <cell r="M188">
            <v>0.6</v>
          </cell>
          <cell r="O188">
            <v>3</v>
          </cell>
        </row>
        <row r="189">
          <cell r="A189" t="str">
            <v>09</v>
          </cell>
          <cell r="B189" t="str">
            <v>FAMILIA POR QUE</v>
          </cell>
          <cell r="C189" t="str">
            <v>DOM</v>
          </cell>
          <cell r="D189" t="str">
            <v>09:30</v>
          </cell>
          <cell r="E189" t="str">
            <v>10:18</v>
          </cell>
          <cell r="F189">
            <v>0.6</v>
          </cell>
          <cell r="G189">
            <v>9</v>
          </cell>
          <cell r="N189">
            <v>0.6</v>
          </cell>
          <cell r="O189">
            <v>3</v>
          </cell>
        </row>
        <row r="190">
          <cell r="A190" t="str">
            <v>09</v>
          </cell>
          <cell r="B190" t="str">
            <v>EAGLE RIDERS</v>
          </cell>
          <cell r="C190" t="str">
            <v>DOM</v>
          </cell>
          <cell r="D190" t="str">
            <v>08:00</v>
          </cell>
          <cell r="E190" t="str">
            <v>09:00</v>
          </cell>
          <cell r="F190">
            <v>0.5</v>
          </cell>
          <cell r="G190">
            <v>7</v>
          </cell>
          <cell r="N190">
            <v>0.5</v>
          </cell>
          <cell r="O190">
            <v>3</v>
          </cell>
        </row>
        <row r="191">
          <cell r="A191" t="str">
            <v>09</v>
          </cell>
          <cell r="B191" t="str">
            <v>WALTER MELON</v>
          </cell>
          <cell r="C191" t="str">
            <v>DOM</v>
          </cell>
          <cell r="D191" t="str">
            <v>10:00</v>
          </cell>
          <cell r="E191" t="str">
            <v>10:46</v>
          </cell>
          <cell r="F191">
            <v>0.5</v>
          </cell>
          <cell r="G191">
            <v>7</v>
          </cell>
          <cell r="N191">
            <v>0.5</v>
          </cell>
          <cell r="O191">
            <v>3</v>
          </cell>
        </row>
        <row r="192">
          <cell r="A192" t="str">
            <v>09</v>
          </cell>
          <cell r="B192" t="str">
            <v>TORTUNINJAS</v>
          </cell>
          <cell r="C192" t="str">
            <v>SAP</v>
          </cell>
          <cell r="D192" t="str">
            <v>10:00</v>
          </cell>
          <cell r="E192" t="str">
            <v>11:11</v>
          </cell>
          <cell r="F192">
            <v>0.5</v>
          </cell>
          <cell r="G192">
            <v>7</v>
          </cell>
          <cell r="M192">
            <v>0.5</v>
          </cell>
          <cell r="O192">
            <v>3</v>
          </cell>
        </row>
        <row r="193">
          <cell r="A193" t="str">
            <v>09</v>
          </cell>
          <cell r="B193" t="str">
            <v>PRINCESA SISSY</v>
          </cell>
          <cell r="C193" t="str">
            <v>SAP</v>
          </cell>
          <cell r="D193" t="str">
            <v>09:00</v>
          </cell>
          <cell r="E193" t="str">
            <v>10:10</v>
          </cell>
          <cell r="F193">
            <v>0.5</v>
          </cell>
          <cell r="G193">
            <v>7</v>
          </cell>
          <cell r="M193">
            <v>0.5</v>
          </cell>
          <cell r="O193">
            <v>3</v>
          </cell>
        </row>
        <row r="194">
          <cell r="A194" t="str">
            <v>09</v>
          </cell>
          <cell r="B194" t="str">
            <v>BEETLEBORGS</v>
          </cell>
          <cell r="C194" t="str">
            <v>SAP</v>
          </cell>
          <cell r="D194" t="str">
            <v>11:00</v>
          </cell>
          <cell r="E194" t="str">
            <v>11:36</v>
          </cell>
          <cell r="F194">
            <v>0.4</v>
          </cell>
          <cell r="G194">
            <v>6</v>
          </cell>
          <cell r="M194">
            <v>0.4</v>
          </cell>
          <cell r="O194">
            <v>3</v>
          </cell>
        </row>
        <row r="195">
          <cell r="A195" t="str">
            <v>09</v>
          </cell>
          <cell r="B195" t="str">
            <v>SECUNDARIA A BORDO</v>
          </cell>
          <cell r="C195" t="str">
            <v>DOM</v>
          </cell>
          <cell r="D195" t="str">
            <v>10:30</v>
          </cell>
          <cell r="E195" t="str">
            <v>11:11</v>
          </cell>
          <cell r="F195">
            <v>0.4</v>
          </cell>
          <cell r="G195">
            <v>6</v>
          </cell>
          <cell r="N195">
            <v>0.4</v>
          </cell>
          <cell r="O195">
            <v>3</v>
          </cell>
        </row>
        <row r="196">
          <cell r="A196" t="str">
            <v>09</v>
          </cell>
          <cell r="B196" t="str">
            <v>EAGLE RIDERS</v>
          </cell>
          <cell r="C196" t="str">
            <v>SAP</v>
          </cell>
          <cell r="D196" t="str">
            <v>08:00</v>
          </cell>
          <cell r="E196" t="str">
            <v>08:38</v>
          </cell>
          <cell r="F196">
            <v>0.4</v>
          </cell>
          <cell r="G196">
            <v>6</v>
          </cell>
          <cell r="M196">
            <v>0.4</v>
          </cell>
          <cell r="O196">
            <v>3</v>
          </cell>
        </row>
        <row r="197">
          <cell r="A197" t="str">
            <v>09</v>
          </cell>
          <cell r="B197" t="str">
            <v>FLASH GORDON</v>
          </cell>
          <cell r="C197" t="str">
            <v>L/V</v>
          </cell>
          <cell r="D197" t="str">
            <v>11:30</v>
          </cell>
          <cell r="E197" t="str">
            <v>12:00</v>
          </cell>
          <cell r="F197">
            <v>0.4</v>
          </cell>
          <cell r="G197">
            <v>6</v>
          </cell>
          <cell r="H197">
            <v>0.7</v>
          </cell>
          <cell r="I197">
            <v>0.4</v>
          </cell>
          <cell r="J197">
            <v>0.5</v>
          </cell>
          <cell r="K197">
            <v>0.3</v>
          </cell>
          <cell r="L197">
            <v>0.3</v>
          </cell>
          <cell r="O197">
            <v>15</v>
          </cell>
        </row>
        <row r="198">
          <cell r="A198" t="str">
            <v>09</v>
          </cell>
          <cell r="B198" t="str">
            <v>POPEYE</v>
          </cell>
          <cell r="C198" t="str">
            <v>L/V</v>
          </cell>
          <cell r="D198" t="str">
            <v>10:30</v>
          </cell>
          <cell r="E198" t="str">
            <v>11:07</v>
          </cell>
          <cell r="F198">
            <v>0.3</v>
          </cell>
          <cell r="G198">
            <v>4</v>
          </cell>
          <cell r="H198">
            <v>0.2</v>
          </cell>
          <cell r="I198">
            <v>0.3</v>
          </cell>
          <cell r="J198">
            <v>0.1</v>
          </cell>
          <cell r="K198">
            <v>0.6</v>
          </cell>
          <cell r="L198">
            <v>0.1</v>
          </cell>
          <cell r="O198">
            <v>15</v>
          </cell>
        </row>
        <row r="199">
          <cell r="A199" t="str">
            <v>09</v>
          </cell>
          <cell r="B199" t="str">
            <v>PRINCESA SISSY</v>
          </cell>
          <cell r="C199" t="str">
            <v>L/V</v>
          </cell>
          <cell r="D199" t="str">
            <v>12.00</v>
          </cell>
          <cell r="E199" t="str">
            <v>12:41</v>
          </cell>
          <cell r="F199">
            <v>0.4</v>
          </cell>
          <cell r="G199">
            <v>6</v>
          </cell>
          <cell r="H199">
            <v>0.4</v>
          </cell>
          <cell r="I199">
            <v>0.4</v>
          </cell>
          <cell r="J199">
            <v>0.4</v>
          </cell>
          <cell r="K199">
            <v>0.4</v>
          </cell>
          <cell r="L199">
            <v>0.6</v>
          </cell>
          <cell r="O199">
            <v>13</v>
          </cell>
        </row>
        <row r="200">
          <cell r="A200" t="str">
            <v>09</v>
          </cell>
          <cell r="B200" t="str">
            <v>FAMILIA POR QUE</v>
          </cell>
          <cell r="C200" t="str">
            <v>L/V</v>
          </cell>
          <cell r="D200" t="str">
            <v>10:00</v>
          </cell>
          <cell r="E200" t="str">
            <v>10:36</v>
          </cell>
          <cell r="F200">
            <v>0.1</v>
          </cell>
          <cell r="G200">
            <v>1</v>
          </cell>
          <cell r="H200">
            <v>0.1</v>
          </cell>
          <cell r="I200">
            <v>0.2</v>
          </cell>
          <cell r="J200">
            <v>0.1</v>
          </cell>
          <cell r="K200">
            <v>0.2</v>
          </cell>
          <cell r="L200">
            <v>0.1</v>
          </cell>
          <cell r="O200">
            <v>15</v>
          </cell>
        </row>
        <row r="203">
          <cell r="A203" t="str">
            <v>11</v>
          </cell>
          <cell r="B203" t="str">
            <v>GENTE COMO UNO</v>
          </cell>
          <cell r="C203" t="str">
            <v>L/V</v>
          </cell>
          <cell r="D203" t="str">
            <v>21.00</v>
          </cell>
          <cell r="E203" t="str">
            <v>22:04</v>
          </cell>
          <cell r="F203">
            <v>4.9000000000000004</v>
          </cell>
          <cell r="G203">
            <v>74</v>
          </cell>
          <cell r="H203">
            <v>5.2</v>
          </cell>
          <cell r="I203">
            <v>4.4000000000000004</v>
          </cell>
          <cell r="J203">
            <v>5.3</v>
          </cell>
          <cell r="K203">
            <v>5.4</v>
          </cell>
          <cell r="L203">
            <v>3.4</v>
          </cell>
          <cell r="O203">
            <v>13</v>
          </cell>
        </row>
        <row r="204">
          <cell r="A204" t="str">
            <v>11</v>
          </cell>
          <cell r="B204" t="str">
            <v>BETO A SABER</v>
          </cell>
          <cell r="C204" t="str">
            <v>L/V</v>
          </cell>
          <cell r="D204" t="str">
            <v>22:00</v>
          </cell>
          <cell r="E204" t="str">
            <v>23:18</v>
          </cell>
          <cell r="F204">
            <v>4.4000000000000004</v>
          </cell>
          <cell r="G204">
            <v>67</v>
          </cell>
          <cell r="H204">
            <v>4.5999999999999996</v>
          </cell>
          <cell r="I204">
            <v>3.7</v>
          </cell>
          <cell r="J204">
            <v>4.5</v>
          </cell>
          <cell r="K204">
            <v>5.4</v>
          </cell>
          <cell r="L204">
            <v>3.8</v>
          </cell>
          <cell r="O204">
            <v>15</v>
          </cell>
        </row>
        <row r="205">
          <cell r="A205" t="str">
            <v>11</v>
          </cell>
          <cell r="B205" t="str">
            <v>GIRASOLES PARA LUCIA</v>
          </cell>
          <cell r="C205" t="str">
            <v>L/V</v>
          </cell>
          <cell r="D205" t="str">
            <v>20:00</v>
          </cell>
          <cell r="E205" t="str">
            <v>21:02</v>
          </cell>
          <cell r="F205">
            <v>3.8</v>
          </cell>
          <cell r="G205">
            <v>57</v>
          </cell>
          <cell r="H205">
            <v>3.7</v>
          </cell>
          <cell r="I205">
            <v>3.5</v>
          </cell>
          <cell r="J205">
            <v>3.6</v>
          </cell>
          <cell r="K205">
            <v>4.5999999999999996</v>
          </cell>
          <cell r="L205">
            <v>3.4</v>
          </cell>
          <cell r="O205">
            <v>15</v>
          </cell>
        </row>
        <row r="206">
          <cell r="A206" t="str">
            <v>11</v>
          </cell>
          <cell r="B206" t="str">
            <v>PARA TODOS</v>
          </cell>
          <cell r="C206" t="str">
            <v>L/V</v>
          </cell>
          <cell r="D206" t="str">
            <v>08:00</v>
          </cell>
          <cell r="E206" t="str">
            <v>11:15</v>
          </cell>
          <cell r="F206">
            <v>1.7</v>
          </cell>
          <cell r="G206">
            <v>25</v>
          </cell>
          <cell r="H206">
            <v>1.7</v>
          </cell>
          <cell r="I206">
            <v>1.8</v>
          </cell>
          <cell r="J206">
            <v>1.6</v>
          </cell>
          <cell r="K206">
            <v>2</v>
          </cell>
          <cell r="L206">
            <v>1.6</v>
          </cell>
          <cell r="O206">
            <v>15</v>
          </cell>
        </row>
        <row r="207">
          <cell r="A207" t="str">
            <v>11</v>
          </cell>
          <cell r="B207" t="str">
            <v>EL CENTINELA</v>
          </cell>
          <cell r="C207" t="str">
            <v>DOM</v>
          </cell>
          <cell r="D207" t="str">
            <v>16:00</v>
          </cell>
          <cell r="E207" t="str">
            <v>17:00</v>
          </cell>
          <cell r="F207">
            <v>1.6</v>
          </cell>
          <cell r="G207">
            <v>24</v>
          </cell>
          <cell r="N207">
            <v>1.6</v>
          </cell>
          <cell r="O207">
            <v>3</v>
          </cell>
        </row>
        <row r="208">
          <cell r="A208" t="str">
            <v>11</v>
          </cell>
          <cell r="B208" t="str">
            <v>MISION IMPOSIBL</v>
          </cell>
          <cell r="C208" t="str">
            <v>SAP</v>
          </cell>
          <cell r="D208" t="str">
            <v>17:00</v>
          </cell>
          <cell r="E208" t="str">
            <v>18:04</v>
          </cell>
          <cell r="F208">
            <v>1.5</v>
          </cell>
          <cell r="G208">
            <v>22</v>
          </cell>
          <cell r="M208">
            <v>1.5</v>
          </cell>
          <cell r="O208">
            <v>3</v>
          </cell>
        </row>
        <row r="209">
          <cell r="A209" t="str">
            <v>11</v>
          </cell>
          <cell r="B209" t="str">
            <v>SORPRESA SORPRESA</v>
          </cell>
          <cell r="C209" t="str">
            <v>DOM</v>
          </cell>
          <cell r="D209" t="str">
            <v>18:00</v>
          </cell>
          <cell r="E209" t="str">
            <v>20:10</v>
          </cell>
          <cell r="F209">
            <v>1.3</v>
          </cell>
          <cell r="G209">
            <v>19</v>
          </cell>
          <cell r="N209">
            <v>1.3</v>
          </cell>
          <cell r="O209">
            <v>2</v>
          </cell>
        </row>
        <row r="210">
          <cell r="A210" t="str">
            <v>11</v>
          </cell>
          <cell r="B210" t="str">
            <v>MI BELLA GENIO</v>
          </cell>
          <cell r="C210" t="str">
            <v>L/V</v>
          </cell>
          <cell r="D210" t="str">
            <v>17:30</v>
          </cell>
          <cell r="E210" t="str">
            <v>18:07</v>
          </cell>
          <cell r="F210">
            <v>1.2</v>
          </cell>
          <cell r="G210">
            <v>18</v>
          </cell>
          <cell r="H210">
            <v>0.7</v>
          </cell>
          <cell r="I210">
            <v>1.2</v>
          </cell>
          <cell r="J210">
            <v>1.1000000000000001</v>
          </cell>
          <cell r="K210">
            <v>1.7</v>
          </cell>
          <cell r="L210">
            <v>1.1000000000000001</v>
          </cell>
          <cell r="O210">
            <v>15</v>
          </cell>
        </row>
        <row r="211">
          <cell r="A211" t="str">
            <v>11</v>
          </cell>
          <cell r="B211" t="str">
            <v>EL CENTINELA</v>
          </cell>
          <cell r="C211" t="str">
            <v>SAP</v>
          </cell>
          <cell r="D211" t="str">
            <v>16:00</v>
          </cell>
          <cell r="E211" t="str">
            <v>17:02</v>
          </cell>
          <cell r="F211">
            <v>1.2</v>
          </cell>
          <cell r="G211">
            <v>18</v>
          </cell>
          <cell r="M211">
            <v>1.2</v>
          </cell>
          <cell r="O211">
            <v>3</v>
          </cell>
        </row>
        <row r="212">
          <cell r="A212" t="str">
            <v>11</v>
          </cell>
          <cell r="B212" t="str">
            <v>SUPER AGENTE 86</v>
          </cell>
          <cell r="C212" t="str">
            <v>SAP</v>
          </cell>
          <cell r="D212" t="str">
            <v>13:00</v>
          </cell>
          <cell r="E212" t="str">
            <v>14:03</v>
          </cell>
          <cell r="F212">
            <v>1.1000000000000001</v>
          </cell>
          <cell r="G212">
            <v>16</v>
          </cell>
          <cell r="M212">
            <v>1.1000000000000001</v>
          </cell>
          <cell r="O212">
            <v>3</v>
          </cell>
        </row>
        <row r="213">
          <cell r="A213" t="str">
            <v>11</v>
          </cell>
          <cell r="B213" t="str">
            <v>EL PELICULON</v>
          </cell>
          <cell r="C213" t="str">
            <v>L/V</v>
          </cell>
          <cell r="D213" t="str">
            <v>18:00</v>
          </cell>
          <cell r="E213" t="str">
            <v>20:02</v>
          </cell>
          <cell r="F213">
            <v>1.1000000000000001</v>
          </cell>
          <cell r="G213">
            <v>16</v>
          </cell>
          <cell r="H213">
            <v>0.9</v>
          </cell>
          <cell r="I213">
            <v>1.3</v>
          </cell>
          <cell r="J213">
            <v>0.8</v>
          </cell>
          <cell r="K213">
            <v>1.6</v>
          </cell>
          <cell r="L213">
            <v>0.8</v>
          </cell>
          <cell r="O213">
            <v>15</v>
          </cell>
        </row>
        <row r="214">
          <cell r="A214" t="str">
            <v>11</v>
          </cell>
          <cell r="B214" t="str">
            <v>VALE TODO</v>
          </cell>
          <cell r="C214" t="str">
            <v>L/V</v>
          </cell>
          <cell r="D214" t="str">
            <v>15:00</v>
          </cell>
          <cell r="E214" t="str">
            <v>16:13</v>
          </cell>
          <cell r="F214">
            <v>1.1000000000000001</v>
          </cell>
          <cell r="G214">
            <v>16</v>
          </cell>
          <cell r="H214">
            <v>1.2</v>
          </cell>
          <cell r="I214">
            <v>0.7</v>
          </cell>
          <cell r="J214">
            <v>1.1000000000000001</v>
          </cell>
          <cell r="K214">
            <v>1.7</v>
          </cell>
          <cell r="L214">
            <v>0.9</v>
          </cell>
          <cell r="O214">
            <v>15</v>
          </cell>
        </row>
        <row r="215">
          <cell r="A215" t="str">
            <v>11</v>
          </cell>
          <cell r="B215" t="str">
            <v>KASSANDRA</v>
          </cell>
          <cell r="C215" t="str">
            <v>L/V</v>
          </cell>
          <cell r="D215" t="str">
            <v>13:00</v>
          </cell>
          <cell r="E215" t="str">
            <v>14:04</v>
          </cell>
          <cell r="F215">
            <v>1.1000000000000001</v>
          </cell>
          <cell r="G215">
            <v>16</v>
          </cell>
          <cell r="H215">
            <v>1</v>
          </cell>
          <cell r="I215">
            <v>1</v>
          </cell>
          <cell r="J215">
            <v>1</v>
          </cell>
          <cell r="K215">
            <v>1.4</v>
          </cell>
          <cell r="L215">
            <v>1.1000000000000001</v>
          </cell>
          <cell r="O215">
            <v>15</v>
          </cell>
        </row>
        <row r="216">
          <cell r="A216" t="str">
            <v>11</v>
          </cell>
          <cell r="B216" t="str">
            <v>QUIEN MANDA QUIEN</v>
          </cell>
          <cell r="C216" t="str">
            <v>L/V</v>
          </cell>
          <cell r="D216" t="str">
            <v>11:00</v>
          </cell>
          <cell r="E216" t="str">
            <v>12:09</v>
          </cell>
          <cell r="F216">
            <v>1</v>
          </cell>
          <cell r="G216">
            <v>15</v>
          </cell>
          <cell r="H216">
            <v>1</v>
          </cell>
          <cell r="I216">
            <v>1.2</v>
          </cell>
          <cell r="J216">
            <v>0.9</v>
          </cell>
          <cell r="K216">
            <v>1.1000000000000001</v>
          </cell>
          <cell r="L216">
            <v>0.7</v>
          </cell>
          <cell r="O216">
            <v>15</v>
          </cell>
        </row>
        <row r="217">
          <cell r="A217" t="str">
            <v>11</v>
          </cell>
          <cell r="B217" t="str">
            <v>INCREIBLE HULK</v>
          </cell>
          <cell r="C217" t="str">
            <v>SAP</v>
          </cell>
          <cell r="D217" t="str">
            <v>15:00</v>
          </cell>
          <cell r="E217" t="str">
            <v>16:02</v>
          </cell>
          <cell r="F217">
            <v>1</v>
          </cell>
          <cell r="G217">
            <v>15</v>
          </cell>
          <cell r="M217">
            <v>1</v>
          </cell>
          <cell r="O217">
            <v>3</v>
          </cell>
        </row>
        <row r="218">
          <cell r="A218" t="str">
            <v>11</v>
          </cell>
          <cell r="B218" t="str">
            <v>MISION IMPOSIBL</v>
          </cell>
          <cell r="C218" t="str">
            <v>DOM</v>
          </cell>
          <cell r="D218" t="str">
            <v>17:00</v>
          </cell>
          <cell r="E218" t="str">
            <v>18:01</v>
          </cell>
          <cell r="F218">
            <v>1</v>
          </cell>
          <cell r="G218">
            <v>15</v>
          </cell>
          <cell r="N218">
            <v>1</v>
          </cell>
          <cell r="O218">
            <v>3</v>
          </cell>
        </row>
        <row r="219">
          <cell r="A219" t="str">
            <v>11</v>
          </cell>
          <cell r="B219" t="str">
            <v>RES.GIRASOLES PARA LUCIA</v>
          </cell>
          <cell r="C219" t="str">
            <v>SAP</v>
          </cell>
          <cell r="D219" t="str">
            <v>18:00</v>
          </cell>
          <cell r="E219" t="str">
            <v>20:07</v>
          </cell>
          <cell r="F219">
            <v>0.9</v>
          </cell>
          <cell r="G219">
            <v>13</v>
          </cell>
          <cell r="M219">
            <v>0.9</v>
          </cell>
          <cell r="O219">
            <v>3</v>
          </cell>
        </row>
        <row r="220">
          <cell r="A220" t="str">
            <v>11</v>
          </cell>
          <cell r="B220" t="str">
            <v>INCREIBLE HULK</v>
          </cell>
          <cell r="C220" t="str">
            <v>DOM</v>
          </cell>
          <cell r="D220" t="str">
            <v>15:00</v>
          </cell>
          <cell r="E220" t="str">
            <v>16:00</v>
          </cell>
          <cell r="F220">
            <v>0.9</v>
          </cell>
          <cell r="G220">
            <v>13</v>
          </cell>
          <cell r="N220">
            <v>0.9</v>
          </cell>
          <cell r="O220">
            <v>3</v>
          </cell>
        </row>
        <row r="221">
          <cell r="A221" t="str">
            <v>11</v>
          </cell>
          <cell r="B221" t="str">
            <v>HERCULES</v>
          </cell>
          <cell r="C221" t="str">
            <v>SAP</v>
          </cell>
          <cell r="D221" t="str">
            <v>14:00</v>
          </cell>
          <cell r="E221" t="str">
            <v>15:02</v>
          </cell>
          <cell r="F221">
            <v>0.9</v>
          </cell>
          <cell r="G221">
            <v>13</v>
          </cell>
          <cell r="M221">
            <v>0.9</v>
          </cell>
          <cell r="O221">
            <v>3</v>
          </cell>
        </row>
        <row r="222">
          <cell r="A222" t="str">
            <v>11</v>
          </cell>
          <cell r="B222" t="str">
            <v>LUISA FERNANDA</v>
          </cell>
          <cell r="C222" t="str">
            <v>L/V</v>
          </cell>
          <cell r="D222" t="str">
            <v>12.00</v>
          </cell>
          <cell r="E222" t="str">
            <v>13:06</v>
          </cell>
          <cell r="F222">
            <v>0.9</v>
          </cell>
          <cell r="G222">
            <v>13</v>
          </cell>
          <cell r="H222">
            <v>0.8</v>
          </cell>
          <cell r="I222">
            <v>1.1000000000000001</v>
          </cell>
          <cell r="J222">
            <v>0.7</v>
          </cell>
          <cell r="K222">
            <v>1</v>
          </cell>
          <cell r="L222">
            <v>0.8</v>
          </cell>
          <cell r="O222">
            <v>15</v>
          </cell>
        </row>
        <row r="223">
          <cell r="A223" t="str">
            <v>11</v>
          </cell>
          <cell r="B223" t="str">
            <v>QUIEN MANDA QUIEN</v>
          </cell>
          <cell r="C223" t="str">
            <v>DOM</v>
          </cell>
          <cell r="D223" t="str">
            <v>11:00</v>
          </cell>
          <cell r="E223" t="str">
            <v>12:02</v>
          </cell>
          <cell r="F223">
            <v>0.8</v>
          </cell>
          <cell r="G223">
            <v>12</v>
          </cell>
          <cell r="N223">
            <v>0.8</v>
          </cell>
          <cell r="O223">
            <v>3</v>
          </cell>
        </row>
        <row r="224">
          <cell r="A224" t="str">
            <v>11</v>
          </cell>
          <cell r="B224" t="str">
            <v>REINA LA CHATARRA</v>
          </cell>
          <cell r="C224" t="str">
            <v>L/V</v>
          </cell>
          <cell r="D224" t="str">
            <v>14:00</v>
          </cell>
          <cell r="E224" t="str">
            <v>15:07</v>
          </cell>
          <cell r="F224">
            <v>0.8</v>
          </cell>
          <cell r="G224">
            <v>12</v>
          </cell>
          <cell r="H224">
            <v>1</v>
          </cell>
          <cell r="I224">
            <v>0.6</v>
          </cell>
          <cell r="J224">
            <v>0.5</v>
          </cell>
          <cell r="K224">
            <v>1.4</v>
          </cell>
          <cell r="L224">
            <v>0.7</v>
          </cell>
          <cell r="O224">
            <v>15</v>
          </cell>
        </row>
        <row r="225">
          <cell r="A225" t="str">
            <v>11</v>
          </cell>
          <cell r="B225" t="str">
            <v>ESTA NOCHE NOTICIAS</v>
          </cell>
          <cell r="C225" t="str">
            <v>L/V</v>
          </cell>
          <cell r="D225" t="str">
            <v>23:00</v>
          </cell>
          <cell r="E225" t="str">
            <v>23:52</v>
          </cell>
          <cell r="F225">
            <v>1.5</v>
          </cell>
          <cell r="G225">
            <v>22</v>
          </cell>
          <cell r="H225">
            <v>1.6</v>
          </cell>
          <cell r="I225">
            <v>1.1000000000000001</v>
          </cell>
          <cell r="J225">
            <v>1.7</v>
          </cell>
          <cell r="K225">
            <v>1.7</v>
          </cell>
          <cell r="L225">
            <v>1.3</v>
          </cell>
          <cell r="O225">
            <v>15</v>
          </cell>
        </row>
        <row r="226">
          <cell r="A226" t="str">
            <v>11</v>
          </cell>
          <cell r="B226" t="str">
            <v>MI BELLA GENIO</v>
          </cell>
          <cell r="C226" t="str">
            <v>DOM</v>
          </cell>
          <cell r="D226" t="str">
            <v>23:30</v>
          </cell>
          <cell r="E226" t="str">
            <v>00:16</v>
          </cell>
          <cell r="F226">
            <v>1.4</v>
          </cell>
          <cell r="G226">
            <v>21</v>
          </cell>
          <cell r="N226">
            <v>1.4</v>
          </cell>
          <cell r="O226">
            <v>2</v>
          </cell>
        </row>
        <row r="227">
          <cell r="A227" t="str">
            <v>11</v>
          </cell>
          <cell r="B227" t="str">
            <v>HECHIZADA</v>
          </cell>
          <cell r="C227" t="str">
            <v>L/V</v>
          </cell>
          <cell r="D227" t="str">
            <v>17:00</v>
          </cell>
          <cell r="E227" t="str">
            <v>17:37</v>
          </cell>
          <cell r="F227">
            <v>0.7</v>
          </cell>
          <cell r="G227">
            <v>10</v>
          </cell>
          <cell r="H227">
            <v>0.5</v>
          </cell>
          <cell r="I227">
            <v>0.5</v>
          </cell>
          <cell r="J227">
            <v>0.5</v>
          </cell>
          <cell r="K227">
            <v>1.2</v>
          </cell>
          <cell r="L227">
            <v>0.8</v>
          </cell>
          <cell r="O227">
            <v>15</v>
          </cell>
        </row>
        <row r="228">
          <cell r="A228" t="str">
            <v>11</v>
          </cell>
          <cell r="B228" t="str">
            <v>LA MUJER ARAÑA</v>
          </cell>
          <cell r="C228" t="str">
            <v>DOM</v>
          </cell>
          <cell r="D228" t="str">
            <v>07:00</v>
          </cell>
          <cell r="E228" t="str">
            <v>08:03</v>
          </cell>
          <cell r="F228">
            <v>0.7</v>
          </cell>
          <cell r="G228">
            <v>10</v>
          </cell>
          <cell r="N228">
            <v>0.7</v>
          </cell>
          <cell r="O228">
            <v>3</v>
          </cell>
        </row>
        <row r="229">
          <cell r="A229" t="str">
            <v>11</v>
          </cell>
          <cell r="B229" t="str">
            <v>QUIEN MANDA QUIEN</v>
          </cell>
          <cell r="C229" t="str">
            <v>SAP</v>
          </cell>
          <cell r="D229" t="str">
            <v>11:00</v>
          </cell>
          <cell r="E229" t="str">
            <v>12:05</v>
          </cell>
          <cell r="F229">
            <v>0.7</v>
          </cell>
          <cell r="G229">
            <v>10</v>
          </cell>
          <cell r="M229">
            <v>0.7</v>
          </cell>
          <cell r="O229">
            <v>3</v>
          </cell>
        </row>
        <row r="230">
          <cell r="A230" t="str">
            <v>11</v>
          </cell>
          <cell r="B230" t="str">
            <v>HERCULES</v>
          </cell>
          <cell r="C230" t="str">
            <v>DOM</v>
          </cell>
          <cell r="D230" t="str">
            <v>14:00</v>
          </cell>
          <cell r="E230" t="str">
            <v>14:59</v>
          </cell>
          <cell r="F230">
            <v>0.7</v>
          </cell>
          <cell r="G230">
            <v>10</v>
          </cell>
          <cell r="N230">
            <v>0.7</v>
          </cell>
          <cell r="O230">
            <v>3</v>
          </cell>
        </row>
        <row r="231">
          <cell r="A231" t="str">
            <v>11</v>
          </cell>
          <cell r="B231" t="str">
            <v>DOMINGOS DE CINE</v>
          </cell>
          <cell r="C231" t="str">
            <v>DOM</v>
          </cell>
          <cell r="D231" t="str">
            <v>20:00</v>
          </cell>
          <cell r="E231" t="str">
            <v>22:13</v>
          </cell>
          <cell r="F231">
            <v>1.2</v>
          </cell>
          <cell r="G231">
            <v>18</v>
          </cell>
          <cell r="N231">
            <v>1.2</v>
          </cell>
          <cell r="O231">
            <v>3</v>
          </cell>
        </row>
        <row r="232">
          <cell r="A232" t="str">
            <v>11</v>
          </cell>
          <cell r="B232" t="str">
            <v>ANIMORPHS</v>
          </cell>
          <cell r="C232" t="str">
            <v>SAP</v>
          </cell>
          <cell r="D232" t="str">
            <v>12:30</v>
          </cell>
          <cell r="E232" t="str">
            <v>13:02</v>
          </cell>
          <cell r="F232">
            <v>0.6</v>
          </cell>
          <cell r="G232">
            <v>9</v>
          </cell>
          <cell r="M232">
            <v>0.6</v>
          </cell>
          <cell r="O232">
            <v>3</v>
          </cell>
        </row>
        <row r="233">
          <cell r="A233" t="str">
            <v>11</v>
          </cell>
          <cell r="B233" t="str">
            <v>SUPER AGENTE 86</v>
          </cell>
          <cell r="C233" t="str">
            <v>DOM</v>
          </cell>
          <cell r="D233" t="str">
            <v>13:00</v>
          </cell>
          <cell r="E233" t="str">
            <v>14:01</v>
          </cell>
          <cell r="F233">
            <v>0.6</v>
          </cell>
          <cell r="G233">
            <v>9</v>
          </cell>
          <cell r="N233">
            <v>0.6</v>
          </cell>
          <cell r="O233">
            <v>3</v>
          </cell>
        </row>
        <row r="234">
          <cell r="A234" t="str">
            <v>11</v>
          </cell>
          <cell r="B234" t="str">
            <v>CINE SABADO</v>
          </cell>
          <cell r="C234" t="str">
            <v>SAP</v>
          </cell>
          <cell r="D234" t="str">
            <v>22:00</v>
          </cell>
          <cell r="E234" t="str">
            <v>23:57</v>
          </cell>
          <cell r="F234">
            <v>1.1000000000000001</v>
          </cell>
          <cell r="G234">
            <v>16</v>
          </cell>
          <cell r="M234">
            <v>1.1000000000000001</v>
          </cell>
          <cell r="O234">
            <v>3</v>
          </cell>
        </row>
        <row r="235">
          <cell r="A235" t="str">
            <v>11</v>
          </cell>
          <cell r="B235" t="str">
            <v>HECHIZADA</v>
          </cell>
          <cell r="C235" t="str">
            <v>DOM</v>
          </cell>
          <cell r="D235" t="str">
            <v>23:00</v>
          </cell>
          <cell r="E235" t="str">
            <v>23:46</v>
          </cell>
          <cell r="F235">
            <v>1.1000000000000001</v>
          </cell>
          <cell r="G235">
            <v>16</v>
          </cell>
          <cell r="N235">
            <v>1.1000000000000001</v>
          </cell>
          <cell r="O235">
            <v>2</v>
          </cell>
        </row>
        <row r="236">
          <cell r="A236" t="str">
            <v>11</v>
          </cell>
          <cell r="B236" t="str">
            <v>LA MUJER ARAÑA</v>
          </cell>
          <cell r="C236" t="str">
            <v>SAP</v>
          </cell>
          <cell r="D236" t="str">
            <v>07:00</v>
          </cell>
          <cell r="E236" t="str">
            <v>08:01</v>
          </cell>
          <cell r="F236">
            <v>0.5</v>
          </cell>
          <cell r="G236">
            <v>7</v>
          </cell>
          <cell r="M236">
            <v>0.5</v>
          </cell>
          <cell r="O236">
            <v>3</v>
          </cell>
        </row>
        <row r="237">
          <cell r="A237" t="str">
            <v>11</v>
          </cell>
          <cell r="B237" t="str">
            <v>BEAST WARS TRAN</v>
          </cell>
          <cell r="C237" t="str">
            <v>DOM</v>
          </cell>
          <cell r="D237" t="str">
            <v>12:00</v>
          </cell>
          <cell r="E237" t="str">
            <v>12:30</v>
          </cell>
          <cell r="F237">
            <v>0.5</v>
          </cell>
          <cell r="G237">
            <v>7</v>
          </cell>
          <cell r="N237">
            <v>0.5</v>
          </cell>
          <cell r="O237">
            <v>3</v>
          </cell>
        </row>
        <row r="238">
          <cell r="A238" t="str">
            <v>11</v>
          </cell>
          <cell r="B238" t="str">
            <v>ANIMORPHS</v>
          </cell>
          <cell r="C238" t="str">
            <v>DOM</v>
          </cell>
          <cell r="D238" t="str">
            <v>12:30</v>
          </cell>
          <cell r="E238" t="str">
            <v>13:00</v>
          </cell>
          <cell r="F238">
            <v>0.5</v>
          </cell>
          <cell r="G238">
            <v>7</v>
          </cell>
          <cell r="N238">
            <v>0.5</v>
          </cell>
          <cell r="O238">
            <v>3</v>
          </cell>
        </row>
        <row r="239">
          <cell r="A239" t="str">
            <v>11</v>
          </cell>
          <cell r="B239" t="str">
            <v>ESTA MAÑANA NOTICIAS</v>
          </cell>
          <cell r="C239" t="str">
            <v>L/V</v>
          </cell>
          <cell r="D239" t="str">
            <v>07:00</v>
          </cell>
          <cell r="E239" t="str">
            <v>08:07</v>
          </cell>
          <cell r="F239">
            <v>0.4</v>
          </cell>
          <cell r="G239">
            <v>6</v>
          </cell>
          <cell r="H239">
            <v>0.9</v>
          </cell>
          <cell r="I239">
            <v>0.6</v>
          </cell>
          <cell r="J239">
            <v>0.3</v>
          </cell>
          <cell r="K239">
            <v>0.2</v>
          </cell>
          <cell r="L239">
            <v>0.2</v>
          </cell>
          <cell r="O239">
            <v>15</v>
          </cell>
        </row>
        <row r="240">
          <cell r="A240" t="str">
            <v>11</v>
          </cell>
          <cell r="B240" t="str">
            <v>ESP.GENTE COMO UNO</v>
          </cell>
          <cell r="C240" t="str">
            <v>SAP</v>
          </cell>
          <cell r="D240" t="str">
            <v>20.00</v>
          </cell>
          <cell r="E240" t="str">
            <v>22:04</v>
          </cell>
          <cell r="F240">
            <v>0.7</v>
          </cell>
          <cell r="G240">
            <v>10</v>
          </cell>
          <cell r="M240">
            <v>0.7</v>
          </cell>
          <cell r="O240">
            <v>3</v>
          </cell>
        </row>
        <row r="241">
          <cell r="A241" t="str">
            <v>11</v>
          </cell>
          <cell r="B241" t="str">
            <v>DIAS FELICES</v>
          </cell>
          <cell r="C241" t="str">
            <v>DOM</v>
          </cell>
          <cell r="D241" t="str">
            <v>23.00</v>
          </cell>
          <cell r="E241" t="str">
            <v>00:09</v>
          </cell>
          <cell r="F241">
            <v>0.6</v>
          </cell>
          <cell r="G241">
            <v>9</v>
          </cell>
          <cell r="N241">
            <v>0.6</v>
          </cell>
          <cell r="O241">
            <v>1</v>
          </cell>
        </row>
        <row r="242">
          <cell r="A242" t="str">
            <v>11</v>
          </cell>
          <cell r="B242" t="str">
            <v>AD SHOW</v>
          </cell>
          <cell r="C242" t="str">
            <v>DOM</v>
          </cell>
          <cell r="D242" t="str">
            <v>22:00</v>
          </cell>
          <cell r="E242" t="str">
            <v>23:13</v>
          </cell>
          <cell r="F242">
            <v>0.5</v>
          </cell>
          <cell r="G242">
            <v>7</v>
          </cell>
          <cell r="N242">
            <v>0.5</v>
          </cell>
          <cell r="O242">
            <v>3</v>
          </cell>
        </row>
        <row r="243">
          <cell r="A243" t="str">
            <v>11</v>
          </cell>
          <cell r="B243" t="str">
            <v>AVENT.DEL CIRCO</v>
          </cell>
          <cell r="C243" t="str">
            <v>DOM</v>
          </cell>
          <cell r="D243" t="str">
            <v>10:00</v>
          </cell>
          <cell r="E243" t="str">
            <v>11:02</v>
          </cell>
          <cell r="F243">
            <v>0.2</v>
          </cell>
          <cell r="G243">
            <v>3</v>
          </cell>
          <cell r="N243">
            <v>0.2</v>
          </cell>
          <cell r="O243">
            <v>3</v>
          </cell>
        </row>
        <row r="244">
          <cell r="A244" t="str">
            <v>11</v>
          </cell>
          <cell r="B244" t="str">
            <v>PEQUEÑO PONY</v>
          </cell>
          <cell r="C244" t="str">
            <v>SAP</v>
          </cell>
          <cell r="D244" t="str">
            <v>09:30</v>
          </cell>
          <cell r="E244" t="str">
            <v>10:02</v>
          </cell>
          <cell r="F244">
            <v>0.2</v>
          </cell>
          <cell r="G244">
            <v>3</v>
          </cell>
          <cell r="M244">
            <v>0.2</v>
          </cell>
          <cell r="O244">
            <v>3</v>
          </cell>
        </row>
        <row r="245">
          <cell r="A245" t="str">
            <v>11</v>
          </cell>
          <cell r="B245" t="str">
            <v>MI PEQUEÑO PONY</v>
          </cell>
          <cell r="C245" t="str">
            <v>DOM</v>
          </cell>
          <cell r="D245" t="str">
            <v>09:30</v>
          </cell>
          <cell r="E245" t="str">
            <v>10:00</v>
          </cell>
          <cell r="F245">
            <v>0.2</v>
          </cell>
          <cell r="G245">
            <v>3</v>
          </cell>
          <cell r="N245">
            <v>0.2</v>
          </cell>
          <cell r="O245">
            <v>3</v>
          </cell>
        </row>
        <row r="246">
          <cell r="A246" t="str">
            <v>11</v>
          </cell>
          <cell r="B246" t="str">
            <v>REP. ESTA MAÑANA NOTICIAS</v>
          </cell>
          <cell r="C246" t="str">
            <v>L/V</v>
          </cell>
          <cell r="D246" t="str">
            <v>23:30</v>
          </cell>
          <cell r="E246" t="str">
            <v>01:15</v>
          </cell>
          <cell r="F246">
            <v>0.4</v>
          </cell>
          <cell r="G246">
            <v>6</v>
          </cell>
          <cell r="H246">
            <v>0.6</v>
          </cell>
          <cell r="I246">
            <v>0.3</v>
          </cell>
          <cell r="J246">
            <v>0.3</v>
          </cell>
          <cell r="K246">
            <v>0.5</v>
          </cell>
          <cell r="L246">
            <v>0.4</v>
          </cell>
          <cell r="O246">
            <v>15</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Dialog1"/>
      <sheetName val="Fuente"/>
      <sheetName val="_CGO"/>
      <sheetName val="RANKING"/>
      <sheetName val="Schedule"/>
      <sheetName val="Rk"/>
      <sheetName val="Tablas Base"/>
      <sheetName val="P&amp;L x Pdto (Procesado)"/>
      <sheetName val="Tablas_Base"/>
      <sheetName val="P&amp;L_x_Pdto_(Procesado)"/>
      <sheetName val="Tablas_Base1"/>
      <sheetName val="P&amp;L_x_Pdto_(Procesado)1"/>
      <sheetName val="Alc_y_Fr_Nin"/>
      <sheetName val="Alc_y_Fre_Amas"/>
      <sheetName val="_CGO.XLS"/>
      <sheetName val="Tablas_Base2"/>
      <sheetName val="P&amp;L_x_Pdto_(Procesado)2"/>
      <sheetName val="Anunciantes"/>
      <sheetName val="MarcasCli"/>
      <sheetName val="Tablas"/>
      <sheetName val="Rubros"/>
      <sheetName val="expertisse"/>
      <sheetName val="#REF"/>
      <sheetName val="Plan"/>
      <sheetName val="01_2000"/>
      <sheetName val="Tarifas Enero 2009"/>
      <sheetName val="Rating"/>
      <sheetName val="tablas final 1°sem 2008"/>
      <sheetName val="Tapa"/>
      <sheetName val="Plan Tv Cable"/>
      <sheetName val="Tarifas_Enero_2009"/>
      <sheetName val="tablas_final_1°sem_2008"/>
      <sheetName val="regiones"/>
      <sheetName val="datos universos"/>
      <sheetName val="Resumen anual acumulado"/>
      <sheetName val="Caras"/>
      <sheetName val="Contratos"/>
      <sheetName val="datos_universos"/>
      <sheetName val="datos_universos1"/>
      <sheetName val="Resumen_anual_acumulado"/>
      <sheetName val="#¡REF"/>
      <sheetName val="rating "/>
      <sheetName val="Parámetros"/>
      <sheetName val="Data"/>
      <sheetName val="Marcas"/>
      <sheetName val="Salas 2"/>
      <sheetName val="P_Diarios Santiago"/>
      <sheetName val="analisis"/>
      <sheetName val="negociaciones1"/>
      <sheetName val="KPMG"/>
      <sheetName val="negociaciones"/>
      <sheetName val="1"/>
      <sheetName val="Regiones Noviembre 2002"/>
      <sheetName val="\\Public_exg\datos\WKS\CUANT-GO"/>
      <sheetName val="\\Server-ls\datos\WKS\CUANT-GO\"/>
      <sheetName val="\Users\richard\Library\Containe"/>
      <sheetName val="\C\Users\richard\Library\Contai"/>
      <sheetName val="Tarifas_Enero_20091"/>
      <sheetName val="tablas_final_1°sem_20081"/>
      <sheetName val="Plan_Tv_Cable"/>
      <sheetName val="datos_universos2"/>
      <sheetName val="Resumen_anual_acumulado1"/>
      <sheetName val="Salas_2"/>
      <sheetName val="rating_"/>
      <sheetName val="P_Diarios_Santiago"/>
      <sheetName val="Tablas_Base3"/>
      <sheetName val="P&amp;L_x_Pdto_(Procesado)3"/>
      <sheetName val="_CGO_XLS"/>
      <sheetName val="Regiones_Noviembre_2002"/>
      <sheetName val="Tablas_Base4"/>
      <sheetName val="P&amp;L_x_Pdto_(Procesado)4"/>
      <sheetName val="_CGO_XLS1"/>
      <sheetName val="Sheet1"/>
      <sheetName val="Base"/>
      <sheetName val="Legos 20&quot;"/>
      <sheetName val="Rank Tv"/>
    </sheetNames>
    <definedNames>
      <definedName name="calcula" sheetId="0"/>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C"/>
      <sheetName val="Module1"/>
      <sheetName val="ENC.XLS"/>
      <sheetName val="\\Server-ls\datos\WKS\CLAUDIO\C"/>
      <sheetName val="\Users\richard\Library\Containe"/>
      <sheetName val="\C\Users\richard\Library\Contai"/>
      <sheetName val="\Users\karina.moya\AppData\Lo"/>
      <sheetName val="ENC_XLS"/>
      <sheetName val="ENC_XLS1"/>
    </sheetNames>
    <definedNames>
      <definedName name="Calcular"/>
    </defined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_Diarios Santiago"/>
      <sheetName val="P_Revistas"/>
      <sheetName val="Plantilla Gráfica"/>
      <sheetName val="P_Suplementos"/>
      <sheetName val="P_Gráfica"/>
      <sheetName val="Venta"/>
      <sheetName val="Parámetros"/>
      <sheetName val="Calcular"/>
      <sheetName val="Diarios"/>
      <sheetName val="Revistas"/>
      <sheetName val="Suplementos"/>
      <sheetName val="d_Target"/>
      <sheetName val="Ingreso de GSE y +"/>
      <sheetName val="L x E, revistas"/>
      <sheetName val="LxE-Sup-LV"/>
      <sheetName val="LxE-Sup-Sáb"/>
      <sheetName val="LxE-Sup-Dom"/>
      <sheetName val="L x E, Diarios"/>
      <sheetName val="Borradorcillo"/>
      <sheetName val="Duende2"/>
      <sheetName val="Módulo1"/>
      <sheetName val="DIC'96"/>
      <sheetName val="P_Diarios_Santiago"/>
      <sheetName val="Plantilla_Gráfica"/>
      <sheetName val="Ingreso_de_GSE_y_+"/>
      <sheetName val="L_x_E,_revistas"/>
      <sheetName val="L_x_E,_Diarios"/>
      <sheetName val="Rk"/>
      <sheetName val="DATA BASE"/>
      <sheetName val="DATA_BASE"/>
      <sheetName val="Module1"/>
      <sheetName val="DIC'96.XLS"/>
      <sheetName val="P_Diarios_Santiago1"/>
      <sheetName val="Plantilla_Gráfica1"/>
      <sheetName val="Ingreso_de_GSE_y_+1"/>
      <sheetName val="L_x_E,_revistas1"/>
      <sheetName val="L_x_E,_Diarios1"/>
      <sheetName val="\\Server-ls\datos\WKS\CLAUDIO\D"/>
      <sheetName val="DATA_BASE1"/>
      <sheetName val="\\Server-ls\datos\WKS\ENC-REV\D"/>
      <sheetName val="\Users\richard\Library\Containe"/>
      <sheetName val="\C\Users\richard\Library\Contai"/>
      <sheetName val="Setup"/>
      <sheetName val="Resumen anual acumulado"/>
      <sheetName val="Resumen_anual_acumulado"/>
      <sheetName val="Base para buscarv"/>
      <sheetName val="Resumen_anual_acumulado1"/>
      <sheetName val="PLANGENERAL"/>
      <sheetName val="Notas"/>
      <sheetName val="Factura"/>
      <sheetName val="Personalizar"/>
      <sheetName val="Regiones Noviembre 2002"/>
      <sheetName val="P_Diarios_Santiago2"/>
      <sheetName val="Plantilla_Gráfica2"/>
      <sheetName val="Ingreso_de_GSE_y_+2"/>
      <sheetName val="L_x_E,_revistas2"/>
      <sheetName val="L_x_E,_Diarios2"/>
      <sheetName val="Resumen_anual_acumulado2"/>
      <sheetName val="DIC'96_XLS"/>
      <sheetName val="Base_para_buscarv"/>
      <sheetName val="DATA_BASE2"/>
      <sheetName val="Regiones_Noviembre_2002"/>
      <sheetName val="\@\Server-ls\datos\WKS\CLAUDIO\"/>
      <sheetName val="\F\@\Server-ls\datos\WKS\CLAUDI"/>
      <sheetName val="P_Diarios_Santiago3"/>
      <sheetName val="Plantilla_Gráfica3"/>
      <sheetName val="Ingreso_de_GSE_y_+3"/>
      <sheetName val="L_x_E,_revistas3"/>
      <sheetName val="L_x_E,_Diarios3"/>
      <sheetName val="DATA_BASE3"/>
      <sheetName val="DIC'96_XLS1"/>
    </sheetNames>
    <definedNames>
      <definedName name="Calcular.Calcular" sheetId="0"/>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efreshError="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sheetData sheetId="65"/>
      <sheetData sheetId="66"/>
      <sheetData sheetId="67"/>
      <sheetData sheetId="68"/>
      <sheetData sheetId="69"/>
      <sheetData sheetId="7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UTA TV MES TIPO - 30 SEGU (2)"/>
      <sheetName val="PARA ANALISIS PREPAUTA"/>
      <sheetName val="PARA ANALISIS PREPAUTA.xls"/>
      <sheetName val="PARA%20ANALISIS%20PREPAUTA.xls"/>
      <sheetName val="DATA BASE"/>
    </sheetNames>
    <definedNames>
      <definedName name="CGCG" refersTo="#¡REF!"/>
      <definedName name="CronoFeb" refersTo="#¡REF!"/>
      <definedName name="ddffgdf" refersTo="#¡REF!"/>
      <definedName name="ddfsf" refersTo="#¡REF!"/>
      <definedName name="DICIEMBRE" refersTo="#¡REF!"/>
      <definedName name="dss" refersTo="#¡REF!"/>
      <definedName name="FGFDFG" refersTo="#¡REF!"/>
      <definedName name="FGGD" refersTo="#¡REF!"/>
      <definedName name="HGFDF" refersTo="#¡REF!"/>
      <definedName name="kjnl" refersTo="#¡REF!"/>
      <definedName name="sdsdffs" refersTo="#¡REF!"/>
      <definedName name="SGS" refersTo="#¡REF!"/>
      <definedName name="STGH" refersTo="#¡REF!"/>
      <definedName name="VHS" refersTo="#¡REF!"/>
      <definedName name="vp" refersTo="#¡REF!"/>
      <definedName name="xx" refersTo="#¡REF!"/>
    </definedNames>
    <sheetDataSet>
      <sheetData sheetId="0" refreshError="1"/>
      <sheetData sheetId="1" refreshError="1"/>
      <sheetData sheetId="2" refreshError="1"/>
      <sheetData sheetId="3" refreshError="1"/>
      <sheetData sheetId="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k"/>
      <sheetName val="Pauta"/>
      <sheetName val="Curva50en50"/>
      <sheetName val="Curva25en25"/>
      <sheetName val="CRISTAL"/>
      <sheetName val="Tablas Base"/>
      <sheetName val="P&amp;L x Pdto (Procesado)"/>
      <sheetName val="RANKING"/>
      <sheetName val="RADIOYENTES POR MEDIAS HORAS"/>
      <sheetName val="NEWS PREV"/>
      <sheetName val="CALENP"/>
      <sheetName val="BASE"/>
      <sheetName val="Parameters"/>
      <sheetName val="Caras"/>
      <sheetName val="Tablas_Base"/>
      <sheetName val="P&amp;L_x_Pdto_(Procesado)"/>
      <sheetName val="Canal 4"/>
      <sheetName val="RADIOYENTES_POR_MEDIAS_HORAS"/>
      <sheetName val="NEWS_PREV"/>
    </sheetNames>
    <sheetDataSet>
      <sheetData sheetId="0" refreshError="1">
        <row r="5">
          <cell r="A5" t="str">
            <v>Can</v>
          </cell>
          <cell r="B5" t="str">
            <v>Genero</v>
          </cell>
          <cell r="C5" t="str">
            <v>Programa</v>
          </cell>
          <cell r="D5" t="str">
            <v>HoraI</v>
          </cell>
          <cell r="E5" t="str">
            <v>HoraF</v>
          </cell>
          <cell r="F5" t="str">
            <v>L/V</v>
          </cell>
          <cell r="G5" t="str">
            <v>Rat</v>
          </cell>
          <cell r="H5" t="str">
            <v>Costo</v>
          </cell>
          <cell r="I5" t="str">
            <v>CtoPto</v>
          </cell>
        </row>
        <row r="7">
          <cell r="A7" t="str">
            <v>02</v>
          </cell>
          <cell r="B7" t="str">
            <v>PELICULAS/CINE</v>
          </cell>
          <cell r="C7" t="str">
            <v>TDA. FUNCION ESTELAR</v>
          </cell>
          <cell r="D7" t="str">
            <v>14:48</v>
          </cell>
          <cell r="E7" t="str">
            <v>16:54</v>
          </cell>
          <cell r="F7" t="str">
            <v>Sab</v>
          </cell>
          <cell r="G7">
            <v>6.4</v>
          </cell>
          <cell r="H7">
            <v>200</v>
          </cell>
          <cell r="I7">
            <v>31.25</v>
          </cell>
        </row>
        <row r="8">
          <cell r="A8" t="str">
            <v>02</v>
          </cell>
          <cell r="B8" t="str">
            <v>SERIES</v>
          </cell>
          <cell r="C8" t="str">
            <v>TDA. EL NARRADOR D C</v>
          </cell>
          <cell r="D8" t="str">
            <v>18:23</v>
          </cell>
          <cell r="E8" t="str">
            <v>19:00</v>
          </cell>
          <cell r="F8" t="str">
            <v>Dom</v>
          </cell>
          <cell r="G8">
            <v>8.5</v>
          </cell>
          <cell r="H8">
            <v>300</v>
          </cell>
          <cell r="I8">
            <v>35.294117647058826</v>
          </cell>
        </row>
        <row r="9">
          <cell r="A9" t="str">
            <v>02</v>
          </cell>
          <cell r="B9" t="str">
            <v>COMEDIAS</v>
          </cell>
          <cell r="C9" t="str">
            <v>TDA. LA PEQUEÑA MARA</v>
          </cell>
          <cell r="D9" t="str">
            <v>18:56</v>
          </cell>
          <cell r="E9" t="str">
            <v>19:28</v>
          </cell>
          <cell r="F9" t="str">
            <v>Dom</v>
          </cell>
          <cell r="G9">
            <v>8.3000000000000007</v>
          </cell>
          <cell r="H9">
            <v>300</v>
          </cell>
          <cell r="I9">
            <v>36.144578313253007</v>
          </cell>
        </row>
        <row r="10">
          <cell r="A10" t="str">
            <v>02</v>
          </cell>
          <cell r="B10" t="str">
            <v>PELICULAS/CINE</v>
          </cell>
          <cell r="C10" t="str">
            <v>TDA. FUNCION ESTELAR</v>
          </cell>
          <cell r="D10" t="str">
            <v>16:53</v>
          </cell>
          <cell r="E10" t="str">
            <v>18:55</v>
          </cell>
          <cell r="F10" t="str">
            <v>Sab</v>
          </cell>
          <cell r="G10">
            <v>5.4</v>
          </cell>
          <cell r="H10">
            <v>200</v>
          </cell>
          <cell r="I10">
            <v>37.037037037037038</v>
          </cell>
        </row>
        <row r="11">
          <cell r="A11" t="str">
            <v>02</v>
          </cell>
          <cell r="B11" t="str">
            <v>PELICULAS/CINE</v>
          </cell>
          <cell r="C11" t="str">
            <v>TDA. FUNCION ESTELAR</v>
          </cell>
          <cell r="D11" t="str">
            <v>12:56</v>
          </cell>
          <cell r="E11" t="str">
            <v>14:47</v>
          </cell>
          <cell r="F11" t="str">
            <v>Sab</v>
          </cell>
          <cell r="G11">
            <v>5</v>
          </cell>
          <cell r="H11">
            <v>200</v>
          </cell>
          <cell r="I11">
            <v>40</v>
          </cell>
        </row>
        <row r="12">
          <cell r="A12" t="str">
            <v>02</v>
          </cell>
          <cell r="B12" t="str">
            <v>COMICOS</v>
          </cell>
          <cell r="C12" t="str">
            <v>TDA. JB NOTICIAS-S-N</v>
          </cell>
          <cell r="D12" t="str">
            <v>18:55</v>
          </cell>
          <cell r="E12" t="str">
            <v>19:49</v>
          </cell>
          <cell r="F12" t="str">
            <v>Sab</v>
          </cell>
          <cell r="G12">
            <v>4.2</v>
          </cell>
          <cell r="H12">
            <v>200</v>
          </cell>
          <cell r="I12">
            <v>47.61904761904762</v>
          </cell>
        </row>
        <row r="13">
          <cell r="A13" t="str">
            <v>02</v>
          </cell>
          <cell r="B13" t="str">
            <v>SERIES</v>
          </cell>
          <cell r="C13" t="str">
            <v>TDA. XENA LA PRINCES</v>
          </cell>
          <cell r="D13" t="str">
            <v>14:27</v>
          </cell>
          <cell r="E13" t="str">
            <v>15:24</v>
          </cell>
          <cell r="F13" t="str">
            <v>Dom</v>
          </cell>
          <cell r="G13">
            <v>6.1</v>
          </cell>
          <cell r="H13">
            <v>300</v>
          </cell>
          <cell r="I13">
            <v>49.180327868852459</v>
          </cell>
        </row>
        <row r="14">
          <cell r="A14" t="str">
            <v>02</v>
          </cell>
          <cell r="B14" t="str">
            <v>PELICULAS/CINE</v>
          </cell>
          <cell r="C14" t="str">
            <v>TDA. CINE D-TA</v>
          </cell>
          <cell r="D14" t="str">
            <v>16:24</v>
          </cell>
          <cell r="E14" t="str">
            <v>18:29</v>
          </cell>
          <cell r="F14" t="str">
            <v>Dom</v>
          </cell>
          <cell r="G14">
            <v>5.5</v>
          </cell>
          <cell r="H14">
            <v>300</v>
          </cell>
          <cell r="I14">
            <v>54.545454545454547</v>
          </cell>
        </row>
        <row r="15">
          <cell r="A15" t="str">
            <v>02</v>
          </cell>
          <cell r="B15" t="str">
            <v>NOTICIEROS</v>
          </cell>
          <cell r="C15" t="str">
            <v>TDA. AYER Y HOY-D-MA</v>
          </cell>
          <cell r="D15" t="str">
            <v>11:11</v>
          </cell>
          <cell r="E15" t="str">
            <v>12:38</v>
          </cell>
          <cell r="F15" t="str">
            <v>Dom</v>
          </cell>
          <cell r="G15">
            <v>3.9</v>
          </cell>
          <cell r="H15">
            <v>250</v>
          </cell>
          <cell r="I15">
            <v>64.102564102564102</v>
          </cell>
        </row>
        <row r="16">
          <cell r="A16" t="str">
            <v>02</v>
          </cell>
          <cell r="B16" t="str">
            <v>CONCURSO</v>
          </cell>
          <cell r="C16" t="str">
            <v>TDA. MAS CHOLA LATIN</v>
          </cell>
          <cell r="D16" t="str">
            <v>19:49</v>
          </cell>
          <cell r="E16" t="str">
            <v>21:56</v>
          </cell>
          <cell r="F16" t="str">
            <v>Sab</v>
          </cell>
          <cell r="G16">
            <v>6.7</v>
          </cell>
          <cell r="H16">
            <v>450</v>
          </cell>
          <cell r="I16">
            <v>67.164179104477611</v>
          </cell>
        </row>
        <row r="17">
          <cell r="A17" t="str">
            <v>02</v>
          </cell>
          <cell r="B17" t="str">
            <v>SERIES</v>
          </cell>
          <cell r="C17" t="str">
            <v>TDA. CONAN-D-TA</v>
          </cell>
          <cell r="D17" t="str">
            <v>15:23</v>
          </cell>
          <cell r="E17" t="str">
            <v>16:23</v>
          </cell>
          <cell r="F17" t="str">
            <v>Dom</v>
          </cell>
          <cell r="G17">
            <v>4.4000000000000004</v>
          </cell>
          <cell r="H17">
            <v>300</v>
          </cell>
          <cell r="I17">
            <v>68.181818181818173</v>
          </cell>
        </row>
        <row r="18">
          <cell r="A18" t="str">
            <v>02</v>
          </cell>
          <cell r="B18" t="str">
            <v>COMICOS</v>
          </cell>
          <cell r="C18" t="str">
            <v>TDA. PAISANA JACINTA</v>
          </cell>
          <cell r="D18" t="str">
            <v>19:28</v>
          </cell>
          <cell r="E18" t="str">
            <v>20:59</v>
          </cell>
          <cell r="F18" t="str">
            <v>Dom</v>
          </cell>
          <cell r="G18">
            <v>8</v>
          </cell>
          <cell r="H18">
            <v>600</v>
          </cell>
          <cell r="I18">
            <v>75</v>
          </cell>
        </row>
        <row r="19">
          <cell r="A19" t="str">
            <v>02</v>
          </cell>
          <cell r="B19" t="str">
            <v>COMICOS</v>
          </cell>
          <cell r="C19" t="str">
            <v>TDA. PAISANA JACINTA</v>
          </cell>
          <cell r="D19" t="str">
            <v>17:54</v>
          </cell>
          <cell r="E19" t="str">
            <v>19:01</v>
          </cell>
          <cell r="F19" t="str">
            <v>L/V</v>
          </cell>
          <cell r="G19">
            <v>3.5</v>
          </cell>
          <cell r="H19">
            <v>300</v>
          </cell>
          <cell r="I19">
            <v>85.714285714285708</v>
          </cell>
        </row>
        <row r="20">
          <cell r="A20" t="str">
            <v>02</v>
          </cell>
          <cell r="B20" t="str">
            <v>PELICULAS/CINE</v>
          </cell>
          <cell r="C20" t="str">
            <v>TDA. YAGO PASION MORENA</v>
          </cell>
          <cell r="D20" t="str">
            <v>18:50</v>
          </cell>
          <cell r="E20">
            <v>0.83333333333333337</v>
          </cell>
          <cell r="F20" t="str">
            <v>L/V</v>
          </cell>
          <cell r="G20">
            <v>5</v>
          </cell>
          <cell r="H20">
            <v>450</v>
          </cell>
          <cell r="I20">
            <v>90</v>
          </cell>
        </row>
        <row r="21">
          <cell r="A21" t="str">
            <v>02</v>
          </cell>
          <cell r="B21" t="str">
            <v>PELICULAS/CINE</v>
          </cell>
          <cell r="C21" t="str">
            <v>TDA. CINE MILLONARIO</v>
          </cell>
          <cell r="D21" t="str">
            <v>20:54</v>
          </cell>
          <cell r="E21" t="str">
            <v>23:26</v>
          </cell>
          <cell r="F21" t="str">
            <v>Dom</v>
          </cell>
          <cell r="G21">
            <v>9.1</v>
          </cell>
          <cell r="H21">
            <v>900</v>
          </cell>
          <cell r="I21">
            <v>98.901098901098905</v>
          </cell>
        </row>
        <row r="22">
          <cell r="A22" t="str">
            <v>02</v>
          </cell>
          <cell r="B22" t="str">
            <v>OTROS</v>
          </cell>
          <cell r="C22" t="str">
            <v>TDA. VALE LA PENA SO</v>
          </cell>
          <cell r="D22" t="str">
            <v>21:56</v>
          </cell>
          <cell r="E22" t="str">
            <v>01:08</v>
          </cell>
          <cell r="F22" t="str">
            <v>Sab</v>
          </cell>
          <cell r="G22">
            <v>7.5</v>
          </cell>
          <cell r="H22">
            <v>750</v>
          </cell>
          <cell r="I22">
            <v>100</v>
          </cell>
        </row>
        <row r="23">
          <cell r="A23" t="str">
            <v>02</v>
          </cell>
          <cell r="B23" t="str">
            <v>CONCURSO</v>
          </cell>
          <cell r="C23" t="str">
            <v>TDA. GANA CON METRO-</v>
          </cell>
          <cell r="D23" t="str">
            <v>13:57</v>
          </cell>
          <cell r="E23" t="str">
            <v>15:03</v>
          </cell>
          <cell r="F23" t="str">
            <v>L/V</v>
          </cell>
          <cell r="G23">
            <v>3.6</v>
          </cell>
          <cell r="H23">
            <v>400</v>
          </cell>
          <cell r="I23">
            <v>111.11111111111111</v>
          </cell>
        </row>
        <row r="24">
          <cell r="A24" t="str">
            <v>02</v>
          </cell>
          <cell r="B24" t="str">
            <v>PERIODISTICOS</v>
          </cell>
          <cell r="C24" t="str">
            <v>TDA. HASTA AQUI NOMA</v>
          </cell>
          <cell r="D24" t="str">
            <v>20:58</v>
          </cell>
          <cell r="E24" t="str">
            <v>22:17</v>
          </cell>
          <cell r="F24" t="str">
            <v>L/V</v>
          </cell>
          <cell r="G24">
            <v>3.8</v>
          </cell>
          <cell r="H24">
            <v>725</v>
          </cell>
          <cell r="I24">
            <v>190.78947368421055</v>
          </cell>
        </row>
        <row r="25">
          <cell r="A25" t="str">
            <v>02</v>
          </cell>
          <cell r="B25" t="str">
            <v>NOTICIEROS</v>
          </cell>
          <cell r="C25" t="str">
            <v>TDA. 90 SEGUNDOS-NO</v>
          </cell>
          <cell r="D25" t="str">
            <v>22:03</v>
          </cell>
          <cell r="E25" t="str">
            <v>23:05</v>
          </cell>
          <cell r="F25" t="str">
            <v>L/V</v>
          </cell>
          <cell r="G25">
            <v>3.3</v>
          </cell>
          <cell r="H25">
            <v>725</v>
          </cell>
          <cell r="I25">
            <v>219.69696969696972</v>
          </cell>
        </row>
        <row r="26">
          <cell r="A26" t="str">
            <v>02</v>
          </cell>
          <cell r="B26" t="str">
            <v>MAGAZINE</v>
          </cell>
          <cell r="C26" t="str">
            <v>TDA. NADIE SE DUERMA</v>
          </cell>
          <cell r="D26" t="str">
            <v>22:58</v>
          </cell>
          <cell r="E26" t="str">
            <v>00:30</v>
          </cell>
          <cell r="F26" t="str">
            <v>L/V</v>
          </cell>
          <cell r="G26">
            <v>2.7</v>
          </cell>
          <cell r="H26">
            <v>600</v>
          </cell>
          <cell r="I26">
            <v>222.2222222222222</v>
          </cell>
        </row>
        <row r="27">
          <cell r="A27" t="str">
            <v>02</v>
          </cell>
          <cell r="B27" t="str">
            <v>PERIODISTICOS</v>
          </cell>
          <cell r="C27" t="str">
            <v>TDA. CONTRAPUNTO</v>
          </cell>
          <cell r="D27" t="str">
            <v>08:58</v>
          </cell>
          <cell r="E27" t="str">
            <v>11:21</v>
          </cell>
          <cell r="F27" t="str">
            <v>Dom</v>
          </cell>
          <cell r="G27">
            <v>3.2</v>
          </cell>
          <cell r="H27">
            <v>800</v>
          </cell>
          <cell r="I27">
            <v>250</v>
          </cell>
        </row>
        <row r="28">
          <cell r="I28" t="str">
            <v xml:space="preserve"> </v>
          </cell>
        </row>
        <row r="29">
          <cell r="A29" t="str">
            <v>04</v>
          </cell>
          <cell r="B29" t="str">
            <v>NOVELAS</v>
          </cell>
          <cell r="C29" t="str">
            <v>TDA. SOÑADORAS-TA</v>
          </cell>
          <cell r="D29" t="str">
            <v>15:57</v>
          </cell>
          <cell r="E29" t="str">
            <v>16:57</v>
          </cell>
          <cell r="F29" t="str">
            <v>L/V</v>
          </cell>
          <cell r="G29">
            <v>8.6999999999999993</v>
          </cell>
          <cell r="H29">
            <v>425</v>
          </cell>
          <cell r="I29">
            <v>48.850574712643684</v>
          </cell>
        </row>
        <row r="30">
          <cell r="A30" t="str">
            <v>04</v>
          </cell>
          <cell r="B30" t="str">
            <v>NOVELAS</v>
          </cell>
          <cell r="C30" t="str">
            <v>TDA. AMIGAS Y RIVALE</v>
          </cell>
          <cell r="D30" t="str">
            <v>14:48</v>
          </cell>
          <cell r="E30" t="str">
            <v>16:06</v>
          </cell>
          <cell r="F30" t="str">
            <v>L/V</v>
          </cell>
          <cell r="G30">
            <v>10.1</v>
          </cell>
          <cell r="H30">
            <v>510</v>
          </cell>
          <cell r="I30">
            <v>50.495049504950494</v>
          </cell>
        </row>
        <row r="31">
          <cell r="A31" t="str">
            <v>04</v>
          </cell>
          <cell r="B31" t="str">
            <v>PELICULAS/CINE</v>
          </cell>
          <cell r="C31" t="str">
            <v>TDA. CINE AMERICA-NO</v>
          </cell>
          <cell r="D31" t="str">
            <v>23:27</v>
          </cell>
          <cell r="E31" t="str">
            <v>01:37</v>
          </cell>
          <cell r="F31" t="str">
            <v>L/V</v>
          </cell>
          <cell r="G31">
            <v>4.8</v>
          </cell>
          <cell r="H31">
            <v>255</v>
          </cell>
          <cell r="I31">
            <v>53.125</v>
          </cell>
        </row>
        <row r="32">
          <cell r="A32" t="str">
            <v>04</v>
          </cell>
          <cell r="B32" t="str">
            <v>PELICULAS/CINE</v>
          </cell>
          <cell r="C32" t="str">
            <v>TDA. MATINEE DOMINGO</v>
          </cell>
          <cell r="D32" t="str">
            <v>13:29</v>
          </cell>
          <cell r="E32" t="str">
            <v>16:54</v>
          </cell>
          <cell r="F32" t="str">
            <v>Dom</v>
          </cell>
          <cell r="G32">
            <v>6.8</v>
          </cell>
          <cell r="H32">
            <v>425</v>
          </cell>
          <cell r="I32">
            <v>62.5</v>
          </cell>
        </row>
        <row r="33">
          <cell r="A33" t="str">
            <v>04</v>
          </cell>
          <cell r="B33" t="str">
            <v>NOVELAS</v>
          </cell>
          <cell r="C33" t="str">
            <v>TDA. POBRE NIÑA RICA</v>
          </cell>
          <cell r="D33" t="str">
            <v>13:51</v>
          </cell>
          <cell r="E33" t="str">
            <v>14:59</v>
          </cell>
          <cell r="F33" t="str">
            <v>L/V</v>
          </cell>
          <cell r="G33">
            <v>8.1</v>
          </cell>
          <cell r="H33">
            <v>510</v>
          </cell>
          <cell r="I33">
            <v>62.962962962962969</v>
          </cell>
        </row>
        <row r="34">
          <cell r="A34" t="str">
            <v>04</v>
          </cell>
          <cell r="B34" t="str">
            <v>NOVELAS</v>
          </cell>
          <cell r="C34" t="str">
            <v>TDA. SOLEDAD-NO</v>
          </cell>
          <cell r="D34" t="str">
            <v>20:55</v>
          </cell>
          <cell r="E34" t="str">
            <v>22:00</v>
          </cell>
          <cell r="F34" t="str">
            <v>L/V</v>
          </cell>
          <cell r="G34">
            <v>9.1</v>
          </cell>
          <cell r="H34">
            <v>680</v>
          </cell>
          <cell r="I34">
            <v>74.72527472527473</v>
          </cell>
        </row>
        <row r="35">
          <cell r="A35" t="str">
            <v>04</v>
          </cell>
          <cell r="B35" t="str">
            <v>PELICULAS/CINE</v>
          </cell>
          <cell r="C35" t="str">
            <v>TDA. MATINEE DOMINGO</v>
          </cell>
          <cell r="D35" t="str">
            <v>11:58</v>
          </cell>
          <cell r="E35" t="str">
            <v>14:57</v>
          </cell>
          <cell r="F35" t="str">
            <v>Dom</v>
          </cell>
          <cell r="G35">
            <v>5.5</v>
          </cell>
          <cell r="H35">
            <v>425</v>
          </cell>
          <cell r="I35">
            <v>77.272727272727266</v>
          </cell>
        </row>
        <row r="36">
          <cell r="A36" t="str">
            <v>04</v>
          </cell>
          <cell r="B36" t="str">
            <v>NOVELAS</v>
          </cell>
          <cell r="C36" t="str">
            <v>TDA. EL DERECHO DE N</v>
          </cell>
          <cell r="D36" t="str">
            <v>12:54</v>
          </cell>
          <cell r="E36" t="str">
            <v>13:56</v>
          </cell>
          <cell r="F36" t="str">
            <v>L/V</v>
          </cell>
          <cell r="G36">
            <v>6.1</v>
          </cell>
          <cell r="H36">
            <v>510</v>
          </cell>
          <cell r="I36">
            <v>83.606557377049185</v>
          </cell>
        </row>
        <row r="37">
          <cell r="A37" t="str">
            <v>04</v>
          </cell>
          <cell r="B37" t="str">
            <v>NOVELAS</v>
          </cell>
          <cell r="C37" t="str">
            <v>TDA. POR UN BESO-NO</v>
          </cell>
          <cell r="D37" t="str">
            <v>19:23</v>
          </cell>
          <cell r="E37" t="str">
            <v>20:55</v>
          </cell>
          <cell r="F37" t="str">
            <v>L/V</v>
          </cell>
          <cell r="G37">
            <v>7.7</v>
          </cell>
          <cell r="H37">
            <v>680</v>
          </cell>
          <cell r="I37">
            <v>88.311688311688314</v>
          </cell>
        </row>
        <row r="38">
          <cell r="A38" t="str">
            <v>04</v>
          </cell>
          <cell r="B38" t="str">
            <v>PELICULAS/CINE</v>
          </cell>
          <cell r="C38" t="str">
            <v>TDA. MATINEE DOMINGO</v>
          </cell>
          <cell r="D38" t="str">
            <v>15:10</v>
          </cell>
          <cell r="E38" t="str">
            <v>17:03</v>
          </cell>
          <cell r="F38" t="str">
            <v>Dom</v>
          </cell>
          <cell r="G38">
            <v>4.7</v>
          </cell>
          <cell r="H38">
            <v>425</v>
          </cell>
          <cell r="I38">
            <v>90.425531914893611</v>
          </cell>
        </row>
        <row r="39">
          <cell r="A39" t="str">
            <v>04</v>
          </cell>
          <cell r="B39" t="str">
            <v>NOVELAS</v>
          </cell>
          <cell r="C39" t="str">
            <v>TDA. LA INTRUSA-NO</v>
          </cell>
          <cell r="D39" t="str">
            <v>19:50</v>
          </cell>
          <cell r="E39" t="str">
            <v>21:59</v>
          </cell>
          <cell r="F39" t="str">
            <v>L/V</v>
          </cell>
          <cell r="G39">
            <v>7.2</v>
          </cell>
          <cell r="H39">
            <v>680</v>
          </cell>
          <cell r="I39">
            <v>94.444444444444443</v>
          </cell>
        </row>
        <row r="40">
          <cell r="A40" t="str">
            <v>04</v>
          </cell>
          <cell r="B40" t="str">
            <v>INFANTILES</v>
          </cell>
          <cell r="C40" t="str">
            <v>TDA. SHOW DE LA RISA</v>
          </cell>
          <cell r="D40" t="str">
            <v>16:55</v>
          </cell>
          <cell r="E40" t="str">
            <v>19:01</v>
          </cell>
          <cell r="F40" t="str">
            <v>Dom</v>
          </cell>
          <cell r="G40">
            <v>4.5</v>
          </cell>
          <cell r="H40">
            <v>425</v>
          </cell>
          <cell r="I40">
            <v>94.444444444444443</v>
          </cell>
        </row>
        <row r="41">
          <cell r="A41" t="str">
            <v>04</v>
          </cell>
          <cell r="B41" t="str">
            <v>PELICULAS/CINE</v>
          </cell>
          <cell r="C41" t="str">
            <v>TDA. MATINEE SABADO</v>
          </cell>
          <cell r="D41" t="str">
            <v>16:04</v>
          </cell>
          <cell r="E41" t="str">
            <v>17:59</v>
          </cell>
          <cell r="F41" t="str">
            <v>Sab</v>
          </cell>
          <cell r="G41">
            <v>4.4000000000000004</v>
          </cell>
          <cell r="H41">
            <v>425</v>
          </cell>
          <cell r="I41">
            <v>96.590909090909079</v>
          </cell>
        </row>
        <row r="42">
          <cell r="A42" t="str">
            <v>04</v>
          </cell>
          <cell r="B42" t="str">
            <v>INFANTILES</v>
          </cell>
          <cell r="C42" t="str">
            <v>TDA. SHOW D LA REFUR</v>
          </cell>
          <cell r="D42" t="str">
            <v>16:56</v>
          </cell>
          <cell r="E42" t="str">
            <v>17:58</v>
          </cell>
          <cell r="F42" t="str">
            <v>L/V</v>
          </cell>
          <cell r="G42">
            <v>4.4000000000000004</v>
          </cell>
          <cell r="H42">
            <v>425</v>
          </cell>
          <cell r="I42">
            <v>96.590909090909079</v>
          </cell>
        </row>
        <row r="43">
          <cell r="A43" t="str">
            <v>04</v>
          </cell>
          <cell r="B43" t="str">
            <v>NOVELAS</v>
          </cell>
          <cell r="C43" t="str">
            <v>TDA. CAMILA-TA</v>
          </cell>
          <cell r="D43" t="str">
            <v>11:56</v>
          </cell>
          <cell r="E43" t="str">
            <v>13:00</v>
          </cell>
          <cell r="F43" t="str">
            <v>L/V</v>
          </cell>
          <cell r="G43">
            <v>4.9000000000000004</v>
          </cell>
          <cell r="H43">
            <v>510</v>
          </cell>
          <cell r="I43">
            <v>104.08163265306122</v>
          </cell>
        </row>
        <row r="44">
          <cell r="A44" t="str">
            <v>04</v>
          </cell>
          <cell r="B44" t="str">
            <v>NOTICIEROS</v>
          </cell>
          <cell r="C44" t="str">
            <v>TDA. AMERICA NOTICIA</v>
          </cell>
          <cell r="D44" t="str">
            <v>21:58</v>
          </cell>
          <cell r="E44" t="str">
            <v>23:59</v>
          </cell>
          <cell r="F44" t="str">
            <v>L/V</v>
          </cell>
          <cell r="G44">
            <v>6.3</v>
          </cell>
          <cell r="H44">
            <v>680</v>
          </cell>
          <cell r="I44">
            <v>107.93650793650794</v>
          </cell>
        </row>
        <row r="45">
          <cell r="A45" t="str">
            <v>04</v>
          </cell>
          <cell r="B45" t="str">
            <v>PELICULAS/CINE</v>
          </cell>
          <cell r="C45" t="str">
            <v>TDA. PEL.DEL DOMINGO</v>
          </cell>
          <cell r="D45" t="str">
            <v>22:33</v>
          </cell>
          <cell r="E45" t="str">
            <v>00:55</v>
          </cell>
          <cell r="F45" t="str">
            <v>Dom</v>
          </cell>
          <cell r="G45">
            <v>5.4</v>
          </cell>
          <cell r="H45">
            <v>680</v>
          </cell>
          <cell r="I45">
            <v>125.92592592592592</v>
          </cell>
        </row>
        <row r="46">
          <cell r="A46" t="str">
            <v>04</v>
          </cell>
          <cell r="B46" t="str">
            <v>PELICULAS/CINE</v>
          </cell>
          <cell r="C46" t="str">
            <v>TDA. CINE-S-NO</v>
          </cell>
          <cell r="D46" t="str">
            <v>22:55</v>
          </cell>
          <cell r="E46" t="str">
            <v>01:32</v>
          </cell>
          <cell r="F46" t="str">
            <v>Sab</v>
          </cell>
          <cell r="G46">
            <v>4.8</v>
          </cell>
          <cell r="H46">
            <v>680</v>
          </cell>
          <cell r="I46">
            <v>141.66666666666669</v>
          </cell>
        </row>
        <row r="47">
          <cell r="A47" t="str">
            <v>04</v>
          </cell>
          <cell r="B47" t="str">
            <v>NOVELAS</v>
          </cell>
          <cell r="C47" t="str">
            <v>TDA. NUNCA TE OLVIDA</v>
          </cell>
          <cell r="D47" t="str">
            <v>18:56</v>
          </cell>
          <cell r="E47" t="str">
            <v>19:59</v>
          </cell>
          <cell r="F47" t="str">
            <v>L/V</v>
          </cell>
          <cell r="G47">
            <v>4.5999999999999996</v>
          </cell>
          <cell r="H47">
            <v>680</v>
          </cell>
          <cell r="I47">
            <v>147.82608695652175</v>
          </cell>
        </row>
        <row r="48">
          <cell r="A48" t="str">
            <v>04</v>
          </cell>
          <cell r="B48" t="str">
            <v>COMICOS</v>
          </cell>
          <cell r="C48" t="str">
            <v>TDA. MEJ.RISAS AMERI</v>
          </cell>
          <cell r="D48" t="str">
            <v>20:01</v>
          </cell>
          <cell r="E48" t="str">
            <v>23:48</v>
          </cell>
          <cell r="F48" t="str">
            <v>Sab</v>
          </cell>
          <cell r="G48">
            <v>4.5</v>
          </cell>
          <cell r="H48">
            <v>680</v>
          </cell>
          <cell r="I48">
            <v>151.11111111111111</v>
          </cell>
        </row>
        <row r="49">
          <cell r="A49" t="str">
            <v>04</v>
          </cell>
          <cell r="B49" t="str">
            <v>DOCUMENTALES</v>
          </cell>
          <cell r="C49" t="str">
            <v>TDA. ESP.NATIONAL GE</v>
          </cell>
          <cell r="D49" t="str">
            <v>18:57</v>
          </cell>
          <cell r="E49" t="str">
            <v>20:10</v>
          </cell>
          <cell r="F49" t="str">
            <v>Dom</v>
          </cell>
          <cell r="G49">
            <v>4.2</v>
          </cell>
          <cell r="H49">
            <v>680</v>
          </cell>
          <cell r="I49">
            <v>161.9047619047619</v>
          </cell>
        </row>
        <row r="50">
          <cell r="A50" t="str">
            <v>04</v>
          </cell>
          <cell r="B50" t="str">
            <v>PELICULAS/CINE</v>
          </cell>
          <cell r="C50" t="str">
            <v>TDA. CINE DRAMA-D-NO</v>
          </cell>
          <cell r="D50" t="str">
            <v>20:09</v>
          </cell>
          <cell r="E50" t="str">
            <v>21:57</v>
          </cell>
          <cell r="F50" t="str">
            <v>Dom</v>
          </cell>
          <cell r="G50">
            <v>4.0999999999999996</v>
          </cell>
          <cell r="H50">
            <v>680</v>
          </cell>
          <cell r="I50">
            <v>165.85365853658539</v>
          </cell>
        </row>
        <row r="51">
          <cell r="I51" t="str">
            <v xml:space="preserve"> </v>
          </cell>
        </row>
        <row r="52">
          <cell r="A52" t="str">
            <v>05</v>
          </cell>
          <cell r="B52" t="str">
            <v>MUSICALES</v>
          </cell>
          <cell r="C52" t="str">
            <v>TDA. MUEVETE CON JAN</v>
          </cell>
          <cell r="D52" t="str">
            <v>05:59</v>
          </cell>
          <cell r="E52" t="str">
            <v>08:29</v>
          </cell>
          <cell r="F52" t="str">
            <v>Sab</v>
          </cell>
          <cell r="G52">
            <v>2.9</v>
          </cell>
          <cell r="H52">
            <v>50</v>
          </cell>
          <cell r="I52">
            <v>17.241379310344829</v>
          </cell>
        </row>
        <row r="53">
          <cell r="A53" t="str">
            <v>05</v>
          </cell>
          <cell r="B53" t="str">
            <v>PERIODISTICOS</v>
          </cell>
          <cell r="C53" t="str">
            <v>TDA. REPORTAJES-DO-M</v>
          </cell>
          <cell r="D53" t="str">
            <v>08:54</v>
          </cell>
          <cell r="E53" t="str">
            <v>11:25</v>
          </cell>
          <cell r="F53" t="str">
            <v>Dom</v>
          </cell>
          <cell r="G53">
            <v>4.0999999999999996</v>
          </cell>
          <cell r="H53">
            <v>115</v>
          </cell>
          <cell r="I53">
            <v>28.04878048780488</v>
          </cell>
        </row>
        <row r="54">
          <cell r="A54" t="str">
            <v>05</v>
          </cell>
          <cell r="B54" t="str">
            <v>NOTICIEROS</v>
          </cell>
          <cell r="C54" t="str">
            <v>TDA. 24 HORAS-ED.SAB</v>
          </cell>
          <cell r="D54" t="str">
            <v>08:29</v>
          </cell>
          <cell r="E54" t="str">
            <v>08:59</v>
          </cell>
          <cell r="F54" t="str">
            <v>Sab</v>
          </cell>
          <cell r="G54">
            <v>3.4</v>
          </cell>
          <cell r="H54">
            <v>115</v>
          </cell>
          <cell r="I54">
            <v>33.82352941176471</v>
          </cell>
        </row>
        <row r="55">
          <cell r="A55" t="str">
            <v>05</v>
          </cell>
          <cell r="B55" t="str">
            <v>NOTICIEROS</v>
          </cell>
          <cell r="C55" t="str">
            <v>TDA. 24 HORAS ED.DOM</v>
          </cell>
          <cell r="D55" t="str">
            <v>07:28</v>
          </cell>
          <cell r="E55" t="str">
            <v>08:54</v>
          </cell>
          <cell r="F55" t="str">
            <v>Dom</v>
          </cell>
          <cell r="G55">
            <v>2.7</v>
          </cell>
          <cell r="H55">
            <v>100</v>
          </cell>
          <cell r="I55">
            <v>37.037037037037038</v>
          </cell>
        </row>
        <row r="56">
          <cell r="A56" t="str">
            <v>05</v>
          </cell>
          <cell r="B56" t="str">
            <v>NOTICIEROS</v>
          </cell>
          <cell r="C56" t="str">
            <v>TDA. BUENOS DIAS PER</v>
          </cell>
          <cell r="D56" t="str">
            <v>05:47</v>
          </cell>
          <cell r="E56" t="str">
            <v>12:21</v>
          </cell>
          <cell r="F56" t="str">
            <v>L/V</v>
          </cell>
          <cell r="G56">
            <v>3.1</v>
          </cell>
          <cell r="H56">
            <v>200</v>
          </cell>
          <cell r="I56">
            <v>64.516129032258064</v>
          </cell>
        </row>
        <row r="57">
          <cell r="A57" t="str">
            <v>05</v>
          </cell>
          <cell r="B57" t="str">
            <v>OTROS</v>
          </cell>
          <cell r="C57" t="str">
            <v>TDA. RIPLEY AUNQU.UD</v>
          </cell>
          <cell r="D57" t="str">
            <v>11:51</v>
          </cell>
          <cell r="E57" t="str">
            <v>14:58</v>
          </cell>
          <cell r="F57" t="str">
            <v>Dom</v>
          </cell>
          <cell r="G57">
            <v>3.6</v>
          </cell>
          <cell r="H57">
            <v>250</v>
          </cell>
          <cell r="I57">
            <v>69.444444444444443</v>
          </cell>
        </row>
        <row r="58">
          <cell r="A58" t="str">
            <v>05</v>
          </cell>
          <cell r="B58" t="str">
            <v>COMEDIAS</v>
          </cell>
          <cell r="C58" t="str">
            <v>TDA. 1000 OFICIOS-NO</v>
          </cell>
          <cell r="D58" t="str">
            <v>19:56</v>
          </cell>
          <cell r="E58" t="str">
            <v>21:05</v>
          </cell>
          <cell r="F58" t="str">
            <v>L/V</v>
          </cell>
          <cell r="G58">
            <v>7.8</v>
          </cell>
          <cell r="H58">
            <v>740</v>
          </cell>
          <cell r="I58">
            <v>94.871794871794876</v>
          </cell>
        </row>
        <row r="59">
          <cell r="A59" t="str">
            <v>05</v>
          </cell>
          <cell r="B59" t="str">
            <v>COMICOS</v>
          </cell>
          <cell r="C59" t="str">
            <v>TDA. 24 MINUTOS-NO</v>
          </cell>
          <cell r="D59" t="str">
            <v>23:58</v>
          </cell>
          <cell r="E59" t="str">
            <v>01:04</v>
          </cell>
          <cell r="F59" t="str">
            <v>L/V</v>
          </cell>
          <cell r="G59">
            <v>3.5</v>
          </cell>
          <cell r="H59">
            <v>350</v>
          </cell>
          <cell r="I59">
            <v>100</v>
          </cell>
        </row>
        <row r="60">
          <cell r="A60" t="str">
            <v>05</v>
          </cell>
          <cell r="B60" t="str">
            <v>MAGAZINE</v>
          </cell>
          <cell r="C60" t="str">
            <v>TDA. LO MEJ.LA NOCHE</v>
          </cell>
          <cell r="D60" t="str">
            <v>00:09</v>
          </cell>
          <cell r="E60" t="str">
            <v>01:10</v>
          </cell>
          <cell r="F60" t="str">
            <v>Sab</v>
          </cell>
          <cell r="G60">
            <v>2.4</v>
          </cell>
          <cell r="H60">
            <v>250</v>
          </cell>
          <cell r="I60">
            <v>104.16666666666667</v>
          </cell>
        </row>
        <row r="61">
          <cell r="A61" t="str">
            <v>05</v>
          </cell>
          <cell r="B61" t="str">
            <v>MUSICALES</v>
          </cell>
          <cell r="C61" t="str">
            <v>TDA. LA MOVIDA DE LO</v>
          </cell>
          <cell r="D61" t="str">
            <v>17:26</v>
          </cell>
          <cell r="E61" t="str">
            <v>20:02</v>
          </cell>
          <cell r="F61" t="str">
            <v>Sab</v>
          </cell>
          <cell r="G61">
            <v>4.7</v>
          </cell>
          <cell r="H61">
            <v>500</v>
          </cell>
          <cell r="I61">
            <v>106.38297872340425</v>
          </cell>
        </row>
        <row r="62">
          <cell r="A62" t="str">
            <v>05</v>
          </cell>
          <cell r="B62" t="str">
            <v>CONCURSO</v>
          </cell>
          <cell r="C62" t="str">
            <v>TDA. R CON E RE-TA</v>
          </cell>
          <cell r="D62" t="str">
            <v>18:29</v>
          </cell>
          <cell r="E62" t="str">
            <v>20:00</v>
          </cell>
          <cell r="F62" t="str">
            <v>L/V</v>
          </cell>
          <cell r="G62">
            <v>4.9000000000000004</v>
          </cell>
          <cell r="H62">
            <v>575</v>
          </cell>
          <cell r="I62">
            <v>117.3469387755102</v>
          </cell>
        </row>
        <row r="63">
          <cell r="A63" t="str">
            <v>05</v>
          </cell>
          <cell r="B63" t="str">
            <v>PELICULAS/CINE</v>
          </cell>
          <cell r="C63" t="str">
            <v>TDA. CINE CINCO ESTR</v>
          </cell>
          <cell r="D63" t="str">
            <v>17:03</v>
          </cell>
          <cell r="E63" t="str">
            <v>19:39</v>
          </cell>
          <cell r="F63" t="str">
            <v>Dom</v>
          </cell>
          <cell r="G63">
            <v>3.7</v>
          </cell>
          <cell r="H63">
            <v>440</v>
          </cell>
          <cell r="I63">
            <v>118.91891891891892</v>
          </cell>
        </row>
        <row r="64">
          <cell r="A64" t="str">
            <v>05</v>
          </cell>
          <cell r="B64" t="str">
            <v>CONCURSO</v>
          </cell>
          <cell r="C64" t="str">
            <v>TDA. GISELA-S-NO</v>
          </cell>
          <cell r="D64" t="str">
            <v>21:29</v>
          </cell>
          <cell r="E64" t="str">
            <v>00:08</v>
          </cell>
          <cell r="F64" t="str">
            <v>Sab</v>
          </cell>
          <cell r="G64">
            <v>7.6</v>
          </cell>
          <cell r="H64">
            <v>1030</v>
          </cell>
          <cell r="I64">
            <v>135.5263157894737</v>
          </cell>
        </row>
        <row r="65">
          <cell r="A65" t="str">
            <v>05</v>
          </cell>
          <cell r="B65" t="str">
            <v>NOTICIEROS</v>
          </cell>
          <cell r="C65" t="str">
            <v>TDA. 24 HORAS EDIC.C</v>
          </cell>
          <cell r="D65" t="str">
            <v>19:58</v>
          </cell>
          <cell r="E65" t="str">
            <v>23:04</v>
          </cell>
          <cell r="F65" t="str">
            <v>L/V</v>
          </cell>
          <cell r="G65">
            <v>7.4</v>
          </cell>
          <cell r="H65">
            <v>1030</v>
          </cell>
          <cell r="I65">
            <v>139.18918918918919</v>
          </cell>
        </row>
        <row r="66">
          <cell r="A66" t="str">
            <v>05</v>
          </cell>
          <cell r="B66" t="str">
            <v>PERIODISTICOS</v>
          </cell>
          <cell r="C66" t="str">
            <v>TDA. PANORAMA</v>
          </cell>
          <cell r="D66" t="str">
            <v>19:50</v>
          </cell>
          <cell r="E66" t="str">
            <v>23:00</v>
          </cell>
          <cell r="F66" t="str">
            <v>Dom</v>
          </cell>
          <cell r="G66">
            <v>10.6</v>
          </cell>
          <cell r="H66">
            <v>1500</v>
          </cell>
          <cell r="I66">
            <v>141.50943396226415</v>
          </cell>
        </row>
        <row r="67">
          <cell r="A67" t="str">
            <v>05</v>
          </cell>
          <cell r="B67" t="str">
            <v>DEPORTIVOS</v>
          </cell>
          <cell r="C67" t="str">
            <v>TDA. TELE DEPORTE-DO</v>
          </cell>
          <cell r="D67" t="str">
            <v>22:56</v>
          </cell>
          <cell r="E67" t="str">
            <v>00:31</v>
          </cell>
          <cell r="F67" t="str">
            <v>Dom</v>
          </cell>
          <cell r="G67">
            <v>4.5999999999999996</v>
          </cell>
          <cell r="H67">
            <v>675</v>
          </cell>
          <cell r="I67">
            <v>146.73913043478262</v>
          </cell>
        </row>
        <row r="68">
          <cell r="A68" t="str">
            <v>05</v>
          </cell>
          <cell r="B68" t="str">
            <v>NOVELAS</v>
          </cell>
          <cell r="C68" t="str">
            <v>TDA. TERRA NOSTRA-NO</v>
          </cell>
          <cell r="D68" t="str">
            <v>20:57</v>
          </cell>
          <cell r="E68" t="str">
            <v>21:59</v>
          </cell>
          <cell r="F68" t="str">
            <v>L/V</v>
          </cell>
          <cell r="G68">
            <v>5.6</v>
          </cell>
          <cell r="H68">
            <v>875</v>
          </cell>
          <cell r="I68">
            <v>156.25</v>
          </cell>
        </row>
        <row r="69">
          <cell r="A69" t="str">
            <v>05</v>
          </cell>
          <cell r="B69" t="str">
            <v>MAGAZINE</v>
          </cell>
          <cell r="C69" t="str">
            <v>TDA. LA NOCHE ES VIR</v>
          </cell>
          <cell r="D69" t="str">
            <v>22:59</v>
          </cell>
          <cell r="E69" t="str">
            <v>00:06</v>
          </cell>
          <cell r="F69" t="str">
            <v>L/V</v>
          </cell>
          <cell r="G69">
            <v>5.0999999999999996</v>
          </cell>
          <cell r="H69">
            <v>1030</v>
          </cell>
          <cell r="I69">
            <v>201.9607843137255</v>
          </cell>
        </row>
        <row r="70">
          <cell r="A70" t="str">
            <v>05</v>
          </cell>
          <cell r="B70" t="str">
            <v>COMICOS</v>
          </cell>
          <cell r="C70" t="str">
            <v>TDA. XXIV MINUTAZOS-</v>
          </cell>
          <cell r="D70" t="str">
            <v>19:55</v>
          </cell>
          <cell r="E70" t="str">
            <v>21:29</v>
          </cell>
          <cell r="F70" t="str">
            <v>Sab</v>
          </cell>
          <cell r="G70">
            <v>4.7</v>
          </cell>
          <cell r="H70">
            <v>1025</v>
          </cell>
          <cell r="I70">
            <v>218.08510638297872</v>
          </cell>
        </row>
        <row r="71">
          <cell r="I71" t="str">
            <v xml:space="preserve"> </v>
          </cell>
        </row>
        <row r="72">
          <cell r="A72" t="str">
            <v>09</v>
          </cell>
          <cell r="B72" t="str">
            <v>MAGAZINE</v>
          </cell>
          <cell r="C72" t="str">
            <v>TDA. MAGALY TE VE-NO</v>
          </cell>
          <cell r="D72" t="str">
            <v>20:58</v>
          </cell>
          <cell r="E72" t="str">
            <v>22:05</v>
          </cell>
          <cell r="F72" t="str">
            <v>L/V</v>
          </cell>
          <cell r="G72">
            <v>6</v>
          </cell>
          <cell r="H72">
            <v>420</v>
          </cell>
          <cell r="I72">
            <v>70</v>
          </cell>
        </row>
        <row r="73">
          <cell r="A73" t="str">
            <v>09</v>
          </cell>
          <cell r="B73" t="str">
            <v>PELICULAS/CINE</v>
          </cell>
          <cell r="C73" t="str">
            <v>TDA. CINE-D-NO</v>
          </cell>
          <cell r="D73" t="str">
            <v>22:03</v>
          </cell>
          <cell r="E73" t="str">
            <v>00:06</v>
          </cell>
          <cell r="F73" t="str">
            <v>Dom</v>
          </cell>
          <cell r="G73">
            <v>4.2</v>
          </cell>
          <cell r="H73">
            <v>294</v>
          </cell>
          <cell r="I73">
            <v>70</v>
          </cell>
        </row>
        <row r="74">
          <cell r="A74" t="str">
            <v>09</v>
          </cell>
          <cell r="B74" t="str">
            <v>NOVELAS</v>
          </cell>
          <cell r="C74" t="str">
            <v>TDA. TODO POR AMOR-N</v>
          </cell>
          <cell r="D74" t="str">
            <v>21:58</v>
          </cell>
          <cell r="E74" t="str">
            <v>23:05</v>
          </cell>
          <cell r="F74" t="str">
            <v>L/V</v>
          </cell>
          <cell r="G74">
            <v>4</v>
          </cell>
          <cell r="H74">
            <v>280</v>
          </cell>
          <cell r="I74">
            <v>70</v>
          </cell>
        </row>
        <row r="75">
          <cell r="A75" t="str">
            <v>09</v>
          </cell>
          <cell r="B75" t="str">
            <v>SERIES</v>
          </cell>
          <cell r="C75" t="str">
            <v>TDA. MUNDO PERDIDO-S</v>
          </cell>
          <cell r="D75" t="str">
            <v>18:57</v>
          </cell>
          <cell r="E75" t="str">
            <v>19:58</v>
          </cell>
          <cell r="F75" t="str">
            <v>Sab</v>
          </cell>
          <cell r="G75">
            <v>3.7</v>
          </cell>
          <cell r="H75">
            <v>259</v>
          </cell>
          <cell r="I75">
            <v>70</v>
          </cell>
        </row>
        <row r="76">
          <cell r="A76" t="str">
            <v>09</v>
          </cell>
          <cell r="B76" t="str">
            <v>NOTICIEROS</v>
          </cell>
          <cell r="C76" t="str">
            <v>TDA. ATV NOTICIAS-NO</v>
          </cell>
          <cell r="D76" t="str">
            <v>23:00</v>
          </cell>
          <cell r="E76" t="str">
            <v>23:42</v>
          </cell>
          <cell r="F76" t="str">
            <v>L/V</v>
          </cell>
          <cell r="G76">
            <v>3.5</v>
          </cell>
          <cell r="H76">
            <v>245</v>
          </cell>
          <cell r="I76">
            <v>70</v>
          </cell>
        </row>
        <row r="77">
          <cell r="A77" t="str">
            <v>09</v>
          </cell>
          <cell r="B77" t="str">
            <v>SERIES</v>
          </cell>
          <cell r="C77" t="str">
            <v>TDA. MUNDO PERDIDO-D</v>
          </cell>
          <cell r="D77" t="str">
            <v>18:55</v>
          </cell>
          <cell r="E77" t="str">
            <v>19:56</v>
          </cell>
          <cell r="F77" t="str">
            <v>Dom</v>
          </cell>
          <cell r="G77">
            <v>2.8</v>
          </cell>
          <cell r="H77">
            <v>196</v>
          </cell>
          <cell r="I77">
            <v>70</v>
          </cell>
        </row>
        <row r="78">
          <cell r="A78" t="str">
            <v>09</v>
          </cell>
          <cell r="B78" t="str">
            <v>PELICULAS/CINE</v>
          </cell>
          <cell r="C78" t="str">
            <v>TDA. LA GRAN PREMIER</v>
          </cell>
          <cell r="D78" t="str">
            <v>19:57</v>
          </cell>
          <cell r="E78" t="str">
            <v>22:10</v>
          </cell>
          <cell r="F78" t="str">
            <v>Dom</v>
          </cell>
          <cell r="G78">
            <v>2.6</v>
          </cell>
          <cell r="H78">
            <v>182</v>
          </cell>
          <cell r="I78">
            <v>70</v>
          </cell>
        </row>
        <row r="79">
          <cell r="A79" t="str">
            <v>09</v>
          </cell>
          <cell r="B79" t="str">
            <v>SERIES</v>
          </cell>
          <cell r="C79" t="str">
            <v>TDA. AMAZONAS-D-NO</v>
          </cell>
          <cell r="D79" t="str">
            <v>18:57</v>
          </cell>
          <cell r="E79" t="str">
            <v>19:57</v>
          </cell>
          <cell r="F79" t="str">
            <v>Dom</v>
          </cell>
          <cell r="G79">
            <v>2.2999999999999998</v>
          </cell>
          <cell r="H79">
            <v>161</v>
          </cell>
          <cell r="I79">
            <v>70</v>
          </cell>
        </row>
        <row r="80">
          <cell r="A80" t="str">
            <v>09</v>
          </cell>
          <cell r="B80" t="str">
            <v>DOCUMENTALES</v>
          </cell>
          <cell r="C80" t="str">
            <v>TDA. ESP.NATI.GEOGRA</v>
          </cell>
          <cell r="D80" t="str">
            <v>21:00</v>
          </cell>
          <cell r="E80" t="str">
            <v>22:13</v>
          </cell>
          <cell r="F80" t="str">
            <v>Sab</v>
          </cell>
          <cell r="G80">
            <v>2.1</v>
          </cell>
          <cell r="H80">
            <v>147</v>
          </cell>
          <cell r="I80">
            <v>70</v>
          </cell>
        </row>
        <row r="81">
          <cell r="A81" t="str">
            <v>09</v>
          </cell>
          <cell r="B81" t="str">
            <v>SERIES</v>
          </cell>
          <cell r="C81" t="str">
            <v>TDA. HECHICERAS-D-TA</v>
          </cell>
          <cell r="D81" t="str">
            <v>15:56</v>
          </cell>
          <cell r="E81" t="str">
            <v>16:59</v>
          </cell>
          <cell r="F81" t="str">
            <v>Dom</v>
          </cell>
          <cell r="G81">
            <v>2.1</v>
          </cell>
          <cell r="H81">
            <v>147</v>
          </cell>
          <cell r="I81">
            <v>70</v>
          </cell>
        </row>
        <row r="82">
          <cell r="A82" t="str">
            <v>09</v>
          </cell>
          <cell r="B82" t="str">
            <v>SERIES</v>
          </cell>
          <cell r="C82" t="str">
            <v>TDA. AMAZONAS-S-NO</v>
          </cell>
          <cell r="D82" t="str">
            <v>18:58</v>
          </cell>
          <cell r="E82" t="str">
            <v>19:56</v>
          </cell>
          <cell r="F82" t="str">
            <v>Sab</v>
          </cell>
          <cell r="G82">
            <v>2</v>
          </cell>
          <cell r="H82">
            <v>140</v>
          </cell>
          <cell r="I82">
            <v>70</v>
          </cell>
        </row>
        <row r="83">
          <cell r="A83" t="str">
            <v>09</v>
          </cell>
          <cell r="B83" t="str">
            <v>SERIES</v>
          </cell>
          <cell r="C83" t="str">
            <v>TDA. HORA CHUCK NORR</v>
          </cell>
          <cell r="D83" t="str">
            <v>16:59</v>
          </cell>
          <cell r="E83" t="str">
            <v>17:59</v>
          </cell>
          <cell r="F83" t="str">
            <v>Sab</v>
          </cell>
          <cell r="G83">
            <v>1.9</v>
          </cell>
          <cell r="H83">
            <v>133</v>
          </cell>
          <cell r="I83">
            <v>70</v>
          </cell>
        </row>
        <row r="84">
          <cell r="A84" t="str">
            <v>09</v>
          </cell>
          <cell r="B84" t="str">
            <v>OTROS</v>
          </cell>
          <cell r="C84" t="str">
            <v>TDA. RAW-S-TA</v>
          </cell>
          <cell r="D84" t="str">
            <v>16:01</v>
          </cell>
          <cell r="E84" t="str">
            <v>18:57</v>
          </cell>
          <cell r="F84" t="str">
            <v>Sab</v>
          </cell>
          <cell r="G84">
            <v>1.8</v>
          </cell>
          <cell r="H84">
            <v>126</v>
          </cell>
          <cell r="I84">
            <v>70</v>
          </cell>
        </row>
        <row r="85">
          <cell r="A85" t="str">
            <v>09</v>
          </cell>
          <cell r="B85" t="str">
            <v>PELICULAS/CINE</v>
          </cell>
          <cell r="C85" t="str">
            <v>TDA. CINE-S-NO</v>
          </cell>
          <cell r="D85" t="str">
            <v>22:14</v>
          </cell>
          <cell r="E85" t="str">
            <v>00:23</v>
          </cell>
          <cell r="F85" t="str">
            <v>Sab</v>
          </cell>
          <cell r="G85">
            <v>1.7</v>
          </cell>
          <cell r="H85">
            <v>119</v>
          </cell>
          <cell r="I85">
            <v>70</v>
          </cell>
        </row>
        <row r="86">
          <cell r="A86" t="str">
            <v>09</v>
          </cell>
          <cell r="B86" t="str">
            <v>OTROS</v>
          </cell>
          <cell r="C86" t="str">
            <v>TDA. LUCHA POR SOBRE</v>
          </cell>
          <cell r="D86" t="str">
            <v>19:57</v>
          </cell>
          <cell r="E86" t="str">
            <v>21:00</v>
          </cell>
          <cell r="F86" t="str">
            <v>Sab</v>
          </cell>
          <cell r="G86">
            <v>1.7</v>
          </cell>
          <cell r="H86">
            <v>119</v>
          </cell>
          <cell r="I86">
            <v>70</v>
          </cell>
        </row>
        <row r="87">
          <cell r="A87" t="str">
            <v>09</v>
          </cell>
          <cell r="B87" t="str">
            <v>OTROS</v>
          </cell>
          <cell r="C87" t="str">
            <v>TDA. SMACK DOWN-D-TA</v>
          </cell>
          <cell r="D87" t="str">
            <v>17:00</v>
          </cell>
          <cell r="E87" t="str">
            <v>18:56</v>
          </cell>
          <cell r="F87" t="str">
            <v>Dom</v>
          </cell>
          <cell r="G87">
            <v>1.7</v>
          </cell>
          <cell r="H87">
            <v>119</v>
          </cell>
          <cell r="I87">
            <v>70</v>
          </cell>
        </row>
        <row r="88">
          <cell r="A88" t="str">
            <v>09</v>
          </cell>
          <cell r="B88" t="str">
            <v>SERIES</v>
          </cell>
          <cell r="C88" t="str">
            <v>TDA. HECHICERAS-S-TA</v>
          </cell>
          <cell r="D88" t="str">
            <v>16:02</v>
          </cell>
          <cell r="E88" t="str">
            <v>16:58</v>
          </cell>
          <cell r="F88" t="str">
            <v>Sab</v>
          </cell>
          <cell r="G88">
            <v>1.6</v>
          </cell>
          <cell r="H88">
            <v>112</v>
          </cell>
          <cell r="I88">
            <v>70</v>
          </cell>
        </row>
        <row r="89">
          <cell r="A89" t="str">
            <v>09</v>
          </cell>
          <cell r="B89" t="str">
            <v>NOVELAS</v>
          </cell>
          <cell r="C89" t="str">
            <v>TDA. XICA DA SILVA-N</v>
          </cell>
          <cell r="D89" t="str">
            <v>23:39</v>
          </cell>
          <cell r="E89" t="str">
            <v>00:32</v>
          </cell>
          <cell r="F89" t="str">
            <v>L/V</v>
          </cell>
          <cell r="G89">
            <v>1.6</v>
          </cell>
          <cell r="H89">
            <v>112</v>
          </cell>
          <cell r="I89">
            <v>70</v>
          </cell>
        </row>
        <row r="90">
          <cell r="A90" t="str">
            <v>09</v>
          </cell>
          <cell r="B90" t="str">
            <v>SERIES</v>
          </cell>
          <cell r="C90" t="str">
            <v>TDA. ESCALOFRIOS-D-T</v>
          </cell>
          <cell r="D90" t="str">
            <v>11:56</v>
          </cell>
          <cell r="E90" t="str">
            <v>12:28</v>
          </cell>
          <cell r="F90" t="str">
            <v>Dom</v>
          </cell>
          <cell r="G90">
            <v>1.5</v>
          </cell>
          <cell r="H90">
            <v>105</v>
          </cell>
          <cell r="I90">
            <v>70</v>
          </cell>
        </row>
        <row r="91">
          <cell r="A91" t="str">
            <v>09</v>
          </cell>
          <cell r="B91" t="str">
            <v>DIBUJOS ANIMADOS</v>
          </cell>
          <cell r="C91" t="str">
            <v>TDA. TIMON Y PUMBA-D</v>
          </cell>
          <cell r="D91" t="str">
            <v>09:56</v>
          </cell>
          <cell r="E91" t="str">
            <v>10:26</v>
          </cell>
          <cell r="F91" t="str">
            <v>Dom</v>
          </cell>
          <cell r="G91">
            <v>1.4</v>
          </cell>
          <cell r="H91">
            <v>98</v>
          </cell>
          <cell r="I91">
            <v>70</v>
          </cell>
        </row>
        <row r="92">
          <cell r="A92" t="str">
            <v>09</v>
          </cell>
          <cell r="B92" t="str">
            <v>DIBUJOS ANIMADOS</v>
          </cell>
          <cell r="C92" t="str">
            <v>TDA. LOS PICAPIEDRAS</v>
          </cell>
          <cell r="D92" t="str">
            <v>18:24</v>
          </cell>
          <cell r="E92" t="str">
            <v>19:00</v>
          </cell>
          <cell r="F92" t="str">
            <v>L/V</v>
          </cell>
          <cell r="G92">
            <v>1.3</v>
          </cell>
          <cell r="H92">
            <v>91</v>
          </cell>
          <cell r="I92">
            <v>70</v>
          </cell>
        </row>
        <row r="93">
          <cell r="A93" t="str">
            <v>09</v>
          </cell>
          <cell r="B93" t="str">
            <v>FUTBOLISTICOS</v>
          </cell>
          <cell r="C93" t="str">
            <v>TDA. MUND.S17-2001-D</v>
          </cell>
          <cell r="D93" t="str">
            <v>14:29</v>
          </cell>
          <cell r="E93" t="str">
            <v>16:27</v>
          </cell>
          <cell r="F93" t="str">
            <v>Dom</v>
          </cell>
          <cell r="G93">
            <v>1.3</v>
          </cell>
          <cell r="H93">
            <v>91</v>
          </cell>
          <cell r="I93">
            <v>70</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Dialog1"/>
      <sheetName val="Fuente"/>
      <sheetName val="_CGO"/>
      <sheetName val="Rk"/>
      <sheetName val="Tablas Base"/>
      <sheetName val="P&amp;L x Pdto (Procesado)"/>
      <sheetName val="Tablas_Base"/>
      <sheetName val="P&amp;L_x_Pdto_(Procesado)"/>
      <sheetName val="Tablas_Base1"/>
      <sheetName val="P&amp;L_x_Pdto_(Procesado)1"/>
      <sheetName val="Alc_y_Fr_Nin"/>
      <sheetName val="Alc_y_Fre_Amas"/>
      <sheetName val="Tablas_Base2"/>
      <sheetName val="P&amp;L_x_Pdto_(Procesado)2"/>
      <sheetName val="RANKING"/>
      <sheetName val="Schedule"/>
      <sheetName val="_CGO.XLS"/>
      <sheetName val="datos universos"/>
      <sheetName val="rating"/>
      <sheetName val="Resumen anual acumulado"/>
      <sheetName val="Caras"/>
      <sheetName val="Contratos"/>
      <sheetName val="datos_universos"/>
      <sheetName val="datos_universos1"/>
      <sheetName val="Resumen_anual_acumulado"/>
      <sheetName val="Tablas"/>
      <sheetName val="Marcas"/>
      <sheetName val="Anunciantes"/>
      <sheetName val="Salas 2"/>
      <sheetName val="P_Diarios Santiago"/>
      <sheetName val="#¡REF"/>
      <sheetName val="rating "/>
      <sheetName val="Parámetros"/>
      <sheetName val="Data"/>
      <sheetName val="MarcasCli"/>
      <sheetName val="Rubros"/>
      <sheetName val="expertisse"/>
      <sheetName val="#REF"/>
      <sheetName val="01_2000"/>
      <sheetName val="Plan"/>
      <sheetName val="Tarifas Enero 2009"/>
      <sheetName val="tablas final 1°sem 2008"/>
      <sheetName val="Tarifas_Enero_2009"/>
      <sheetName val="tablas_final_1°sem_2008"/>
      <sheetName val="Plan Tv Cable"/>
      <sheetName val="Tapa"/>
      <sheetName val="regiones"/>
      <sheetName val="1"/>
      <sheetName val="analisis"/>
      <sheetName val="negociaciones1"/>
      <sheetName val="KPMG"/>
      <sheetName val="negociaciones"/>
      <sheetName val="Regiones Noviembre 2002"/>
      <sheetName val="\\Public_exg\datos\WKS\CUANT-GO"/>
      <sheetName val="Tablas_Base3"/>
      <sheetName val="P&amp;L_x_Pdto_(Procesado)3"/>
      <sheetName val="Tarifas_Enero_20091"/>
      <sheetName val="tablas_final_1°sem_20081"/>
      <sheetName val="Plan_Tv_Cable"/>
      <sheetName val="datos_universos2"/>
      <sheetName val="Resumen_anual_acumulado1"/>
      <sheetName val="rating_"/>
      <sheetName val="Salas_2"/>
      <sheetName val="_CGO_XLS"/>
      <sheetName val="P_Diarios_Santiago"/>
      <sheetName val="Regiones_Noviembre_2002"/>
      <sheetName val="\\Server-ls\datos\WKS\CUANT-GO\"/>
      <sheetName val="\Users\richard\Library\Containe"/>
      <sheetName val="\C\Users\richard\Library\Contai"/>
      <sheetName val="Tablas_Base4"/>
      <sheetName val="P&amp;L_x_Pdto_(Procesado)4"/>
      <sheetName val="_CGO_XLS1"/>
    </sheetNames>
    <definedNames>
      <definedName name="calcula" sheetId="0"/>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sheetData sheetId="71"/>
      <sheetData sheetId="7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J2637"/>
      <sheetName val="CHANNEL"/>
      <sheetName val="DAYPART"/>
      <sheetName val="RANKING"/>
      <sheetName val="BASE"/>
      <sheetName val="500"/>
      <sheetName val="450"/>
      <sheetName val="400"/>
      <sheetName val="350"/>
      <sheetName val="300"/>
      <sheetName val="250"/>
      <sheetName val="200"/>
      <sheetName val="150"/>
      <sheetName val="100"/>
      <sheetName val="50"/>
      <sheetName val="CURVA"/>
      <sheetName val="COMBABY3"/>
      <sheetName val="Rk"/>
      <sheetName val="RADIOYENTES POR MEDIAS HORAS"/>
      <sheetName val="Canal 02 (provisional)"/>
      <sheetName val="Canal 04"/>
      <sheetName val="Canal 05"/>
      <sheetName val="Canal 09"/>
      <sheetName val="expertisse"/>
      <sheetName val="FLOW"/>
      <sheetName val="CANAL 2"/>
      <sheetName val="CANAL 4"/>
      <sheetName val="CANAL 9"/>
      <sheetName val="Ranking Tv"/>
      <sheetName val="M1735AB"/>
      <sheetName val="Module1"/>
      <sheetName val="Alc y Fr Nin"/>
      <sheetName val="Alc y Fre Amas"/>
    </sheetNames>
    <sheetDataSet>
      <sheetData sheetId="0" refreshError="1">
        <row r="6">
          <cell r="A6" t="str">
            <v>CAN</v>
          </cell>
          <cell r="B6" t="str">
            <v>PROGRAMA</v>
          </cell>
          <cell r="C6" t="str">
            <v>HORA</v>
          </cell>
          <cell r="D6" t="str">
            <v>RAT</v>
          </cell>
          <cell r="E6" t="str">
            <v>C.UNIT.30"</v>
          </cell>
          <cell r="F6" t="str">
            <v>Lun</v>
          </cell>
          <cell r="G6" t="str">
            <v>Mar</v>
          </cell>
          <cell r="H6" t="str">
            <v>Mie</v>
          </cell>
          <cell r="I6" t="str">
            <v>Jue</v>
          </cell>
          <cell r="J6" t="str">
            <v>Vie</v>
          </cell>
          <cell r="K6" t="str">
            <v>Sab</v>
          </cell>
          <cell r="L6" t="str">
            <v>Dom</v>
          </cell>
          <cell r="M6" t="str">
            <v>TPE</v>
          </cell>
        </row>
        <row r="7">
          <cell r="A7" t="str">
            <v>02</v>
          </cell>
          <cell r="B7" t="str">
            <v xml:space="preserve"> EL FOLKLORE DE</v>
          </cell>
          <cell r="C7" t="str">
            <v>06:51</v>
          </cell>
          <cell r="D7">
            <v>0.7</v>
          </cell>
          <cell r="E7">
            <v>330</v>
          </cell>
          <cell r="L7">
            <v>0.7</v>
          </cell>
          <cell r="M7">
            <v>3</v>
          </cell>
        </row>
        <row r="8">
          <cell r="A8" t="str">
            <v>02</v>
          </cell>
          <cell r="B8" t="str">
            <v xml:space="preserve"> CONTRAPUNTO-MAÑ</v>
          </cell>
          <cell r="C8" t="str">
            <v>06:52</v>
          </cell>
          <cell r="D8">
            <v>0.6</v>
          </cell>
          <cell r="E8">
            <v>330</v>
          </cell>
          <cell r="F8">
            <v>0.6</v>
          </cell>
          <cell r="M8">
            <v>2</v>
          </cell>
        </row>
        <row r="9">
          <cell r="A9" t="str">
            <v>02</v>
          </cell>
          <cell r="B9" t="str">
            <v xml:space="preserve"> REP.90 SEGUNDOS</v>
          </cell>
          <cell r="C9" t="str">
            <v>06:59</v>
          </cell>
          <cell r="D9">
            <v>0.3</v>
          </cell>
          <cell r="E9">
            <v>330</v>
          </cell>
          <cell r="K9">
            <v>0.3</v>
          </cell>
          <cell r="M9">
            <v>3</v>
          </cell>
        </row>
        <row r="10">
          <cell r="A10" t="str">
            <v>02</v>
          </cell>
          <cell r="B10" t="str">
            <v xml:space="preserve"> REP.90 SEGUNDOS</v>
          </cell>
          <cell r="C10" t="str">
            <v>07:00</v>
          </cell>
          <cell r="D10">
            <v>0.6</v>
          </cell>
          <cell r="E10">
            <v>330</v>
          </cell>
          <cell r="G10">
            <v>0.5</v>
          </cell>
          <cell r="H10">
            <v>1</v>
          </cell>
          <cell r="I10">
            <v>0.6</v>
          </cell>
          <cell r="J10">
            <v>0.3</v>
          </cell>
          <cell r="M10">
            <v>12</v>
          </cell>
        </row>
        <row r="11">
          <cell r="A11" t="str">
            <v>02</v>
          </cell>
          <cell r="B11" t="str">
            <v xml:space="preserve"> DIALOGO-DOM.</v>
          </cell>
          <cell r="C11" t="str">
            <v>07:52</v>
          </cell>
          <cell r="D11">
            <v>4.4000000000000004</v>
          </cell>
          <cell r="E11">
            <v>400</v>
          </cell>
          <cell r="L11">
            <v>4.4000000000000004</v>
          </cell>
          <cell r="M11">
            <v>3</v>
          </cell>
        </row>
        <row r="12">
          <cell r="A12" t="str">
            <v>02</v>
          </cell>
          <cell r="B12" t="str">
            <v xml:space="preserve"> CARNECITAS-SAB</v>
          </cell>
          <cell r="C12" t="str">
            <v>07:55</v>
          </cell>
          <cell r="D12">
            <v>1.5</v>
          </cell>
          <cell r="E12">
            <v>330</v>
          </cell>
          <cell r="K12">
            <v>1.5</v>
          </cell>
          <cell r="M12">
            <v>3</v>
          </cell>
        </row>
        <row r="13">
          <cell r="A13" t="str">
            <v>02</v>
          </cell>
          <cell r="B13" t="str">
            <v xml:space="preserve"> SHOW DE KOKO GI</v>
          </cell>
          <cell r="C13" t="str">
            <v>07:59</v>
          </cell>
          <cell r="D13">
            <v>1.7</v>
          </cell>
          <cell r="E13">
            <v>330</v>
          </cell>
          <cell r="G13">
            <v>1.2</v>
          </cell>
          <cell r="H13">
            <v>1.9</v>
          </cell>
          <cell r="I13">
            <v>1.9</v>
          </cell>
          <cell r="J13">
            <v>2</v>
          </cell>
          <cell r="M13">
            <v>12</v>
          </cell>
        </row>
        <row r="14">
          <cell r="A14" t="str">
            <v>02</v>
          </cell>
          <cell r="B14" t="str">
            <v xml:space="preserve"> CONTRAPUNTO</v>
          </cell>
          <cell r="C14" t="str">
            <v>09:00</v>
          </cell>
          <cell r="D14">
            <v>5.6</v>
          </cell>
          <cell r="E14">
            <v>800</v>
          </cell>
          <cell r="L14">
            <v>5.6</v>
          </cell>
          <cell r="M14">
            <v>3</v>
          </cell>
        </row>
        <row r="15">
          <cell r="A15" t="str">
            <v>02</v>
          </cell>
          <cell r="B15" t="str">
            <v xml:space="preserve"> DIALOGO</v>
          </cell>
          <cell r="C15" t="str">
            <v>09:00</v>
          </cell>
          <cell r="D15">
            <v>4.5</v>
          </cell>
          <cell r="E15">
            <v>400</v>
          </cell>
          <cell r="K15">
            <v>4.5</v>
          </cell>
          <cell r="M15">
            <v>3</v>
          </cell>
        </row>
        <row r="16">
          <cell r="A16" t="str">
            <v>02</v>
          </cell>
          <cell r="B16" t="str">
            <v xml:space="preserve"> LA COCINA DE DO</v>
          </cell>
          <cell r="C16" t="str">
            <v>09:00</v>
          </cell>
          <cell r="D16">
            <v>2.2000000000000002</v>
          </cell>
          <cell r="E16">
            <v>330</v>
          </cell>
          <cell r="F16">
            <v>1.6</v>
          </cell>
          <cell r="G16">
            <v>2.4</v>
          </cell>
          <cell r="H16">
            <v>2</v>
          </cell>
          <cell r="I16">
            <v>2.7</v>
          </cell>
          <cell r="J16">
            <v>2.1</v>
          </cell>
          <cell r="M16">
            <v>14</v>
          </cell>
        </row>
        <row r="17">
          <cell r="A17" t="str">
            <v>02</v>
          </cell>
          <cell r="B17" t="str">
            <v xml:space="preserve"> CARNECITAS</v>
          </cell>
          <cell r="C17" t="str">
            <v>10:01</v>
          </cell>
          <cell r="D17">
            <v>0.8</v>
          </cell>
          <cell r="E17">
            <v>300</v>
          </cell>
          <cell r="F17">
            <v>1.6</v>
          </cell>
          <cell r="G17">
            <v>0.7</v>
          </cell>
          <cell r="H17">
            <v>0.5</v>
          </cell>
          <cell r="I17">
            <v>0.5</v>
          </cell>
          <cell r="J17">
            <v>1.1000000000000001</v>
          </cell>
          <cell r="M17">
            <v>14</v>
          </cell>
        </row>
        <row r="18">
          <cell r="A18" t="str">
            <v>02</v>
          </cell>
          <cell r="B18" t="str">
            <v xml:space="preserve"> LA COCINA DE DO</v>
          </cell>
          <cell r="C18" t="str">
            <v>10:06</v>
          </cell>
          <cell r="D18">
            <v>1.8</v>
          </cell>
          <cell r="E18">
            <v>330</v>
          </cell>
          <cell r="K18">
            <v>1.8</v>
          </cell>
          <cell r="M18">
            <v>3</v>
          </cell>
        </row>
        <row r="19">
          <cell r="A19" t="str">
            <v>02</v>
          </cell>
          <cell r="B19" t="str">
            <v xml:space="preserve"> LO MEJOR HABLEM</v>
          </cell>
          <cell r="C19" t="str">
            <v>11:01</v>
          </cell>
          <cell r="D19">
            <v>1.5</v>
          </cell>
          <cell r="E19">
            <v>350</v>
          </cell>
          <cell r="F19">
            <v>2</v>
          </cell>
          <cell r="G19">
            <v>1.1000000000000001</v>
          </cell>
          <cell r="H19">
            <v>2</v>
          </cell>
          <cell r="I19">
            <v>0.6</v>
          </cell>
          <cell r="J19">
            <v>1.7</v>
          </cell>
          <cell r="M19">
            <v>14</v>
          </cell>
        </row>
        <row r="20">
          <cell r="A20" t="str">
            <v>02</v>
          </cell>
          <cell r="B20" t="str">
            <v xml:space="preserve"> LOS PITUFOS-SAB</v>
          </cell>
          <cell r="C20" t="str">
            <v>11:07</v>
          </cell>
          <cell r="D20">
            <v>1.1000000000000001</v>
          </cell>
          <cell r="E20">
            <v>300</v>
          </cell>
          <cell r="K20">
            <v>1.1000000000000001</v>
          </cell>
          <cell r="M20">
            <v>3</v>
          </cell>
        </row>
        <row r="21">
          <cell r="A21" t="str">
            <v>02</v>
          </cell>
          <cell r="B21" t="str">
            <v xml:space="preserve"> AYER Y HOY</v>
          </cell>
          <cell r="C21" t="str">
            <v>11:09</v>
          </cell>
          <cell r="D21">
            <v>1.6</v>
          </cell>
          <cell r="E21">
            <v>400</v>
          </cell>
          <cell r="L21">
            <v>1.6</v>
          </cell>
          <cell r="M21">
            <v>3</v>
          </cell>
        </row>
        <row r="22">
          <cell r="A22" t="str">
            <v>02</v>
          </cell>
          <cell r="B22" t="str">
            <v xml:space="preserve"> DINOPLATIBOLOS-</v>
          </cell>
          <cell r="C22" t="str">
            <v>11:33</v>
          </cell>
          <cell r="D22">
            <v>0.4</v>
          </cell>
          <cell r="E22">
            <v>300</v>
          </cell>
          <cell r="K22">
            <v>0.4</v>
          </cell>
          <cell r="M22">
            <v>3</v>
          </cell>
        </row>
        <row r="23">
          <cell r="A23" t="str">
            <v>02</v>
          </cell>
          <cell r="B23" t="str">
            <v xml:space="preserve"> FEST.CANTINFLAS</v>
          </cell>
          <cell r="C23" t="str">
            <v>11:58</v>
          </cell>
          <cell r="D23">
            <v>1.2</v>
          </cell>
          <cell r="E23">
            <v>300</v>
          </cell>
          <cell r="K23">
            <v>1.2</v>
          </cell>
          <cell r="M23">
            <v>3</v>
          </cell>
        </row>
        <row r="24">
          <cell r="A24" t="str">
            <v>02</v>
          </cell>
          <cell r="B24" t="str">
            <v xml:space="preserve"> MARIELENA</v>
          </cell>
          <cell r="C24" t="str">
            <v>12:00</v>
          </cell>
          <cell r="D24">
            <v>3.2</v>
          </cell>
          <cell r="E24">
            <v>300</v>
          </cell>
          <cell r="F24">
            <v>3.7</v>
          </cell>
          <cell r="G24">
            <v>3.1</v>
          </cell>
          <cell r="H24">
            <v>2.6</v>
          </cell>
          <cell r="I24">
            <v>4.3</v>
          </cell>
          <cell r="J24">
            <v>2.5</v>
          </cell>
          <cell r="M24">
            <v>14</v>
          </cell>
        </row>
        <row r="25">
          <cell r="A25" t="str">
            <v>02</v>
          </cell>
          <cell r="B25" t="str">
            <v xml:space="preserve"> CLUB DISNEY-SAB</v>
          </cell>
          <cell r="C25" t="str">
            <v>12:01</v>
          </cell>
          <cell r="D25">
            <v>0.9</v>
          </cell>
          <cell r="E25">
            <v>300</v>
          </cell>
          <cell r="K25">
            <v>0.9</v>
          </cell>
          <cell r="M25">
            <v>1</v>
          </cell>
        </row>
        <row r="26">
          <cell r="A26" t="str">
            <v>02</v>
          </cell>
          <cell r="B26" t="str">
            <v xml:space="preserve"> CLUB DISNEY-DOM</v>
          </cell>
          <cell r="C26" t="str">
            <v>12:09</v>
          </cell>
          <cell r="D26">
            <v>1</v>
          </cell>
          <cell r="E26">
            <v>400</v>
          </cell>
          <cell r="L26">
            <v>1</v>
          </cell>
          <cell r="M26">
            <v>3</v>
          </cell>
        </row>
        <row r="27">
          <cell r="A27" t="str">
            <v>02</v>
          </cell>
          <cell r="B27" t="str">
            <v xml:space="preserve"> ESCANDALO L-V</v>
          </cell>
          <cell r="C27" t="str">
            <v>12:56</v>
          </cell>
          <cell r="D27">
            <v>1.8</v>
          </cell>
          <cell r="E27">
            <v>400</v>
          </cell>
          <cell r="F27">
            <v>1.6</v>
          </cell>
          <cell r="G27">
            <v>1.7</v>
          </cell>
          <cell r="H27">
            <v>2.1</v>
          </cell>
          <cell r="I27">
            <v>2.2000000000000002</v>
          </cell>
          <cell r="J27">
            <v>1.5</v>
          </cell>
          <cell r="M27">
            <v>14</v>
          </cell>
        </row>
        <row r="28">
          <cell r="A28" t="str">
            <v>02</v>
          </cell>
          <cell r="B28" t="str">
            <v xml:space="preserve"> RUGRATS-DOM</v>
          </cell>
          <cell r="C28" t="str">
            <v>13:39</v>
          </cell>
          <cell r="D28">
            <v>1.7</v>
          </cell>
          <cell r="E28">
            <v>400</v>
          </cell>
          <cell r="L28">
            <v>1.7</v>
          </cell>
          <cell r="M28">
            <v>3</v>
          </cell>
        </row>
        <row r="29">
          <cell r="A29" t="str">
            <v>02</v>
          </cell>
          <cell r="B29" t="str">
            <v xml:space="preserve"> FEST.CANTINFLAS</v>
          </cell>
          <cell r="C29" t="str">
            <v>13:54</v>
          </cell>
          <cell r="D29">
            <v>2.2999999999999998</v>
          </cell>
          <cell r="E29">
            <v>300</v>
          </cell>
          <cell r="K29">
            <v>2.2999999999999998</v>
          </cell>
          <cell r="M29">
            <v>2</v>
          </cell>
        </row>
        <row r="30">
          <cell r="A30" t="str">
            <v>02</v>
          </cell>
          <cell r="B30" t="str">
            <v xml:space="preserve"> TRES VECES SOFI</v>
          </cell>
          <cell r="C30" t="str">
            <v>14:01</v>
          </cell>
          <cell r="D30">
            <v>1.8</v>
          </cell>
          <cell r="E30">
            <v>350</v>
          </cell>
          <cell r="F30">
            <v>0.6</v>
          </cell>
          <cell r="G30">
            <v>1.9</v>
          </cell>
          <cell r="H30">
            <v>2.2000000000000002</v>
          </cell>
          <cell r="I30">
            <v>1.8</v>
          </cell>
          <cell r="J30">
            <v>2.1</v>
          </cell>
          <cell r="M30">
            <v>14</v>
          </cell>
        </row>
        <row r="31">
          <cell r="A31" t="str">
            <v>02</v>
          </cell>
          <cell r="B31" t="str">
            <v xml:space="preserve"> POKEMON-DOM</v>
          </cell>
          <cell r="C31" t="str">
            <v>14:11</v>
          </cell>
          <cell r="D31">
            <v>0.9</v>
          </cell>
          <cell r="E31">
            <v>400</v>
          </cell>
          <cell r="L31">
            <v>0.9</v>
          </cell>
          <cell r="M31">
            <v>3</v>
          </cell>
        </row>
        <row r="32">
          <cell r="A32" t="str">
            <v>02</v>
          </cell>
          <cell r="B32" t="str">
            <v xml:space="preserve"> CINE I-DOM</v>
          </cell>
          <cell r="C32" t="str">
            <v>14:41</v>
          </cell>
          <cell r="D32">
            <v>1.4</v>
          </cell>
          <cell r="E32">
            <v>400</v>
          </cell>
          <cell r="L32">
            <v>1.4</v>
          </cell>
          <cell r="M32">
            <v>3</v>
          </cell>
        </row>
        <row r="33">
          <cell r="A33" t="str">
            <v>02</v>
          </cell>
          <cell r="B33" t="str">
            <v xml:space="preserve"> PAIS DE LAS MUJ</v>
          </cell>
          <cell r="C33" t="str">
            <v>14:58</v>
          </cell>
          <cell r="D33">
            <v>0.3</v>
          </cell>
          <cell r="E33">
            <v>300</v>
          </cell>
          <cell r="F33">
            <v>0.4</v>
          </cell>
          <cell r="G33">
            <v>0.3</v>
          </cell>
          <cell r="H33">
            <v>0.1</v>
          </cell>
          <cell r="I33">
            <v>0.4</v>
          </cell>
          <cell r="J33">
            <v>0.4</v>
          </cell>
          <cell r="M33">
            <v>15</v>
          </cell>
        </row>
        <row r="34">
          <cell r="A34" t="str">
            <v>02</v>
          </cell>
          <cell r="B34" t="str">
            <v xml:space="preserve"> RUGRATS-TARDE</v>
          </cell>
          <cell r="C34" t="str">
            <v>15:50</v>
          </cell>
          <cell r="D34">
            <v>1.2</v>
          </cell>
          <cell r="E34">
            <v>300</v>
          </cell>
          <cell r="F34">
            <v>0.8</v>
          </cell>
          <cell r="G34">
            <v>1.2</v>
          </cell>
          <cell r="H34">
            <v>2.1</v>
          </cell>
          <cell r="I34">
            <v>1.4</v>
          </cell>
          <cell r="J34">
            <v>0.4</v>
          </cell>
          <cell r="M34">
            <v>15</v>
          </cell>
        </row>
        <row r="35">
          <cell r="A35" t="str">
            <v>02</v>
          </cell>
          <cell r="B35" t="str">
            <v xml:space="preserve"> SUPER ACCION-SA</v>
          </cell>
          <cell r="C35" t="str">
            <v>15:57</v>
          </cell>
          <cell r="D35">
            <v>1.4</v>
          </cell>
          <cell r="E35">
            <v>300</v>
          </cell>
          <cell r="K35">
            <v>1.4</v>
          </cell>
          <cell r="M35">
            <v>3</v>
          </cell>
        </row>
        <row r="36">
          <cell r="A36" t="str">
            <v>02</v>
          </cell>
          <cell r="B36" t="str">
            <v xml:space="preserve"> CINE II-DOM</v>
          </cell>
          <cell r="C36" t="str">
            <v>16:17</v>
          </cell>
          <cell r="D36">
            <v>2.2000000000000002</v>
          </cell>
          <cell r="E36">
            <v>400</v>
          </cell>
          <cell r="L36">
            <v>2.2000000000000002</v>
          </cell>
          <cell r="M36">
            <v>3</v>
          </cell>
        </row>
        <row r="37">
          <cell r="A37" t="str">
            <v>02</v>
          </cell>
          <cell r="B37" t="str">
            <v xml:space="preserve"> POKEMON-TARDE</v>
          </cell>
          <cell r="C37" t="str">
            <v>16:24</v>
          </cell>
          <cell r="D37">
            <v>0.8</v>
          </cell>
          <cell r="E37">
            <v>350</v>
          </cell>
          <cell r="F37">
            <v>0.6</v>
          </cell>
          <cell r="G37">
            <v>1</v>
          </cell>
          <cell r="H37">
            <v>1.4</v>
          </cell>
          <cell r="I37">
            <v>0.5</v>
          </cell>
          <cell r="J37">
            <v>0.3</v>
          </cell>
          <cell r="M37">
            <v>15</v>
          </cell>
        </row>
        <row r="38">
          <cell r="A38" t="str">
            <v>02</v>
          </cell>
          <cell r="B38" t="str">
            <v xml:space="preserve"> TARDES ESPECTAC</v>
          </cell>
          <cell r="C38" t="str">
            <v>16:51</v>
          </cell>
          <cell r="D38">
            <v>1.6</v>
          </cell>
          <cell r="E38">
            <v>350</v>
          </cell>
          <cell r="F38">
            <v>1.1000000000000001</v>
          </cell>
          <cell r="G38">
            <v>1.6</v>
          </cell>
          <cell r="H38">
            <v>2</v>
          </cell>
          <cell r="I38">
            <v>2.2999999999999998</v>
          </cell>
          <cell r="J38">
            <v>0.9</v>
          </cell>
          <cell r="M38">
            <v>15</v>
          </cell>
        </row>
        <row r="39">
          <cell r="A39" t="str">
            <v>02</v>
          </cell>
          <cell r="B39" t="str">
            <v xml:space="preserve"> SUPER ACCION II</v>
          </cell>
          <cell r="C39" t="str">
            <v>17:56</v>
          </cell>
          <cell r="D39">
            <v>1.4</v>
          </cell>
          <cell r="E39">
            <v>600</v>
          </cell>
          <cell r="K39">
            <v>1.4</v>
          </cell>
          <cell r="M39">
            <v>3</v>
          </cell>
        </row>
        <row r="40">
          <cell r="A40" t="str">
            <v>02</v>
          </cell>
          <cell r="B40" t="str">
            <v xml:space="preserve"> PATACLAUN-DOM</v>
          </cell>
          <cell r="C40" t="str">
            <v>18:42</v>
          </cell>
          <cell r="D40">
            <v>7.1</v>
          </cell>
          <cell r="E40">
            <v>800</v>
          </cell>
          <cell r="L40">
            <v>7.1</v>
          </cell>
          <cell r="M40">
            <v>3</v>
          </cell>
        </row>
        <row r="41">
          <cell r="A41" t="str">
            <v>02</v>
          </cell>
          <cell r="B41" t="str">
            <v xml:space="preserve"> SUEÑOS</v>
          </cell>
          <cell r="C41" t="str">
            <v>18:54</v>
          </cell>
          <cell r="D41">
            <v>6.1</v>
          </cell>
          <cell r="E41">
            <v>750</v>
          </cell>
          <cell r="F41">
            <v>6.8</v>
          </cell>
          <cell r="G41">
            <v>6.7</v>
          </cell>
          <cell r="H41">
            <v>5.3</v>
          </cell>
          <cell r="I41">
            <v>6.9</v>
          </cell>
          <cell r="J41">
            <v>5.0999999999999996</v>
          </cell>
          <cell r="M41">
            <v>15</v>
          </cell>
        </row>
        <row r="42">
          <cell r="A42" t="str">
            <v>02</v>
          </cell>
          <cell r="B42" t="str">
            <v xml:space="preserve"> HOMBRES DEL SIG</v>
          </cell>
          <cell r="C42" t="str">
            <v>19:54</v>
          </cell>
          <cell r="D42">
            <v>1.2</v>
          </cell>
          <cell r="E42">
            <v>850</v>
          </cell>
          <cell r="L42">
            <v>1.2</v>
          </cell>
          <cell r="M42">
            <v>1</v>
          </cell>
        </row>
        <row r="43">
          <cell r="A43" t="str">
            <v>02</v>
          </cell>
          <cell r="B43" t="str">
            <v xml:space="preserve"> ESP.COMICOS AMB</v>
          </cell>
          <cell r="C43" t="str">
            <v>19:55</v>
          </cell>
          <cell r="D43">
            <v>2.7</v>
          </cell>
          <cell r="E43">
            <v>600</v>
          </cell>
          <cell r="K43">
            <v>2.7</v>
          </cell>
          <cell r="M43">
            <v>3</v>
          </cell>
        </row>
        <row r="44">
          <cell r="A44" t="str">
            <v>02</v>
          </cell>
          <cell r="B44" t="str">
            <v xml:space="preserve"> MAGALY TV</v>
          </cell>
          <cell r="C44" t="str">
            <v>19:59</v>
          </cell>
          <cell r="D44">
            <v>8.6999999999999993</v>
          </cell>
          <cell r="E44">
            <v>750</v>
          </cell>
          <cell r="F44">
            <v>9.4</v>
          </cell>
          <cell r="G44">
            <v>8.6</v>
          </cell>
          <cell r="H44">
            <v>8.8000000000000007</v>
          </cell>
          <cell r="I44">
            <v>7.9</v>
          </cell>
          <cell r="J44">
            <v>8.9</v>
          </cell>
          <cell r="M44">
            <v>15</v>
          </cell>
        </row>
        <row r="45">
          <cell r="A45" t="str">
            <v>02</v>
          </cell>
          <cell r="B45" t="str">
            <v xml:space="preserve"> LO MEJOR DE LA</v>
          </cell>
          <cell r="C45" t="str">
            <v>20:10</v>
          </cell>
          <cell r="D45">
            <v>4.4000000000000004</v>
          </cell>
          <cell r="E45">
            <v>500</v>
          </cell>
          <cell r="L45">
            <v>4.4000000000000004</v>
          </cell>
          <cell r="M45">
            <v>2</v>
          </cell>
        </row>
        <row r="46">
          <cell r="A46" t="str">
            <v>02</v>
          </cell>
          <cell r="B46" t="str">
            <v xml:space="preserve"> CINE MILLONARIO</v>
          </cell>
          <cell r="C46" t="str">
            <v>20:26</v>
          </cell>
          <cell r="D46">
            <v>5.6</v>
          </cell>
          <cell r="E46">
            <v>850</v>
          </cell>
          <cell r="L46">
            <v>5.6</v>
          </cell>
          <cell r="M46">
            <v>3</v>
          </cell>
        </row>
        <row r="47">
          <cell r="A47" t="str">
            <v>02</v>
          </cell>
          <cell r="B47" t="str">
            <v xml:space="preserve"> 90 SEGUNDOS L-V</v>
          </cell>
          <cell r="C47" t="str">
            <v>21:02</v>
          </cell>
          <cell r="D47">
            <v>4.7</v>
          </cell>
          <cell r="E47">
            <v>650</v>
          </cell>
          <cell r="F47">
            <v>3.8</v>
          </cell>
          <cell r="G47">
            <v>5.7</v>
          </cell>
          <cell r="H47">
            <v>4.5999999999999996</v>
          </cell>
          <cell r="I47">
            <v>4.8</v>
          </cell>
          <cell r="J47">
            <v>4.4000000000000004</v>
          </cell>
          <cell r="M47">
            <v>15</v>
          </cell>
        </row>
        <row r="48">
          <cell r="A48" t="str">
            <v>02</v>
          </cell>
          <cell r="B48" t="str">
            <v xml:space="preserve"> MARITERE</v>
          </cell>
          <cell r="C48" t="str">
            <v>21:56</v>
          </cell>
          <cell r="D48">
            <v>4.3</v>
          </cell>
          <cell r="E48">
            <v>800</v>
          </cell>
          <cell r="K48">
            <v>4.3</v>
          </cell>
          <cell r="M48">
            <v>3</v>
          </cell>
        </row>
        <row r="49">
          <cell r="A49" t="str">
            <v>02</v>
          </cell>
          <cell r="B49" t="str">
            <v xml:space="preserve"> PAISANA JACINTA</v>
          </cell>
          <cell r="C49" t="str">
            <v>22:02</v>
          </cell>
          <cell r="D49">
            <v>11.1</v>
          </cell>
          <cell r="E49">
            <v>850</v>
          </cell>
          <cell r="G49">
            <v>11.1</v>
          </cell>
          <cell r="M49">
            <v>3</v>
          </cell>
        </row>
        <row r="50">
          <cell r="A50" t="str">
            <v>02</v>
          </cell>
          <cell r="B50" t="str">
            <v xml:space="preserve"> JB NOTICIAS-NOC</v>
          </cell>
          <cell r="C50" t="str">
            <v>22:02</v>
          </cell>
          <cell r="D50">
            <v>5.9</v>
          </cell>
          <cell r="E50">
            <v>850</v>
          </cell>
          <cell r="F50">
            <v>5.9</v>
          </cell>
          <cell r="M50">
            <v>3</v>
          </cell>
        </row>
        <row r="51">
          <cell r="A51" t="str">
            <v>02</v>
          </cell>
          <cell r="B51" t="str">
            <v xml:space="preserve"> FUNC. ESTELAR</v>
          </cell>
          <cell r="C51" t="str">
            <v>22:02</v>
          </cell>
          <cell r="D51">
            <v>3.9</v>
          </cell>
          <cell r="E51">
            <v>600</v>
          </cell>
          <cell r="H51">
            <v>2.6</v>
          </cell>
          <cell r="I51">
            <v>5.0999999999999996</v>
          </cell>
          <cell r="M51">
            <v>6</v>
          </cell>
        </row>
        <row r="52">
          <cell r="A52" t="str">
            <v>02</v>
          </cell>
          <cell r="B52" t="str">
            <v xml:space="preserve"> ESP.COMICOS AMB</v>
          </cell>
          <cell r="C52" t="str">
            <v>22:03</v>
          </cell>
          <cell r="D52">
            <v>6.1</v>
          </cell>
          <cell r="E52">
            <v>850</v>
          </cell>
          <cell r="J52">
            <v>6.1</v>
          </cell>
          <cell r="M52">
            <v>3</v>
          </cell>
        </row>
        <row r="53">
          <cell r="A53" t="str">
            <v>02</v>
          </cell>
          <cell r="B53" t="str">
            <v xml:space="preserve"> EL VISITANTE-DO</v>
          </cell>
          <cell r="C53" t="str">
            <v>22:37</v>
          </cell>
          <cell r="D53">
            <v>2.4</v>
          </cell>
          <cell r="E53">
            <v>600</v>
          </cell>
          <cell r="L53">
            <v>2.4</v>
          </cell>
          <cell r="M53">
            <v>3</v>
          </cell>
        </row>
        <row r="54">
          <cell r="A54" t="str">
            <v>02</v>
          </cell>
          <cell r="B54" t="str">
            <v xml:space="preserve"> BUFFY LA CAZAVA</v>
          </cell>
          <cell r="C54" t="str">
            <v>23:19</v>
          </cell>
          <cell r="D54">
            <v>3.6</v>
          </cell>
          <cell r="E54">
            <v>600</v>
          </cell>
          <cell r="G54">
            <v>3.6</v>
          </cell>
          <cell r="M54">
            <v>3</v>
          </cell>
        </row>
        <row r="55">
          <cell r="A55" t="str">
            <v>02</v>
          </cell>
          <cell r="B55" t="str">
            <v xml:space="preserve"> ULTIMA FUNCION-</v>
          </cell>
          <cell r="C55" t="str">
            <v>23:24</v>
          </cell>
          <cell r="D55">
            <v>1.7</v>
          </cell>
          <cell r="E55">
            <v>600</v>
          </cell>
          <cell r="K55">
            <v>1.7</v>
          </cell>
          <cell r="M55">
            <v>3</v>
          </cell>
        </row>
        <row r="56">
          <cell r="A56" t="str">
            <v>02</v>
          </cell>
          <cell r="B56" t="str">
            <v xml:space="preserve"> ALTO RIESGO</v>
          </cell>
          <cell r="C56" t="str">
            <v>23:34</v>
          </cell>
          <cell r="D56">
            <v>1.7</v>
          </cell>
          <cell r="E56">
            <v>600</v>
          </cell>
          <cell r="F56">
            <v>1.7</v>
          </cell>
          <cell r="M56">
            <v>3</v>
          </cell>
        </row>
        <row r="57">
          <cell r="A57" t="str">
            <v>02</v>
          </cell>
          <cell r="B57" t="str">
            <v xml:space="preserve"> ULTIMA FUNCION</v>
          </cell>
          <cell r="C57" t="str">
            <v>23:42</v>
          </cell>
          <cell r="D57">
            <v>3</v>
          </cell>
          <cell r="E57">
            <v>600</v>
          </cell>
          <cell r="J57">
            <v>3</v>
          </cell>
          <cell r="M57">
            <v>3</v>
          </cell>
        </row>
        <row r="58">
          <cell r="A58" t="str">
            <v>02</v>
          </cell>
          <cell r="B58" t="str">
            <v xml:space="preserve"> NIKITA-SAB</v>
          </cell>
          <cell r="C58" t="str">
            <v>23:45</v>
          </cell>
          <cell r="D58">
            <v>2.5</v>
          </cell>
          <cell r="E58">
            <v>600</v>
          </cell>
          <cell r="K58">
            <v>2.5</v>
          </cell>
          <cell r="M58">
            <v>1</v>
          </cell>
        </row>
        <row r="59">
          <cell r="A59" t="str">
            <v>02</v>
          </cell>
          <cell r="B59" t="str">
            <v xml:space="preserve"> DHARMA Y GREG-D</v>
          </cell>
          <cell r="C59" t="str">
            <v>23:49</v>
          </cell>
          <cell r="D59">
            <v>3</v>
          </cell>
          <cell r="E59">
            <v>600</v>
          </cell>
          <cell r="L59">
            <v>3</v>
          </cell>
          <cell r="M59">
            <v>2</v>
          </cell>
        </row>
        <row r="60">
          <cell r="A60" t="str">
            <v>04</v>
          </cell>
          <cell r="B60" t="str">
            <v xml:space="preserve"> PRIMERA EDICION</v>
          </cell>
          <cell r="C60" t="str">
            <v>05:59</v>
          </cell>
          <cell r="D60">
            <v>5.2</v>
          </cell>
          <cell r="E60">
            <v>850</v>
          </cell>
          <cell r="F60">
            <v>5.6</v>
          </cell>
          <cell r="G60">
            <v>5.3</v>
          </cell>
          <cell r="H60">
            <v>5.4</v>
          </cell>
          <cell r="I60">
            <v>4.5999999999999996</v>
          </cell>
          <cell r="J60">
            <v>5.3</v>
          </cell>
          <cell r="M60">
            <v>15</v>
          </cell>
        </row>
        <row r="61">
          <cell r="A61" t="str">
            <v>04</v>
          </cell>
          <cell r="B61" t="str">
            <v xml:space="preserve"> LAS AVENTURAS F</v>
          </cell>
          <cell r="C61" t="str">
            <v>06:00</v>
          </cell>
          <cell r="D61">
            <v>0.6</v>
          </cell>
          <cell r="E61">
            <v>700</v>
          </cell>
          <cell r="K61">
            <v>0.6</v>
          </cell>
          <cell r="M61">
            <v>3</v>
          </cell>
        </row>
        <row r="62">
          <cell r="A62" t="str">
            <v>04</v>
          </cell>
          <cell r="B62" t="str">
            <v xml:space="preserve"> LAS AVENTURAS F</v>
          </cell>
          <cell r="C62" t="str">
            <v>06:01</v>
          </cell>
          <cell r="D62">
            <v>0</v>
          </cell>
          <cell r="E62">
            <v>700</v>
          </cell>
          <cell r="L62">
            <v>0</v>
          </cell>
          <cell r="M62">
            <v>3</v>
          </cell>
        </row>
        <row r="63">
          <cell r="A63" t="str">
            <v>04</v>
          </cell>
          <cell r="B63" t="str">
            <v xml:space="preserve"> PRINCIPE ATLANT</v>
          </cell>
          <cell r="C63" t="str">
            <v>06:30</v>
          </cell>
          <cell r="D63">
            <v>0.9</v>
          </cell>
          <cell r="E63">
            <v>700</v>
          </cell>
          <cell r="K63">
            <v>0.9</v>
          </cell>
          <cell r="M63">
            <v>3</v>
          </cell>
        </row>
        <row r="64">
          <cell r="A64" t="str">
            <v>04</v>
          </cell>
          <cell r="B64" t="str">
            <v xml:space="preserve"> BAMBOO BEARS-DO</v>
          </cell>
          <cell r="C64" t="str">
            <v>06:31</v>
          </cell>
          <cell r="D64">
            <v>0.9</v>
          </cell>
          <cell r="E64">
            <v>700</v>
          </cell>
          <cell r="L64">
            <v>0.9</v>
          </cell>
          <cell r="M64">
            <v>3</v>
          </cell>
        </row>
        <row r="65">
          <cell r="A65" t="str">
            <v>04</v>
          </cell>
          <cell r="B65" t="str">
            <v xml:space="preserve"> LA BANDA MOZART</v>
          </cell>
          <cell r="C65" t="str">
            <v>07:00</v>
          </cell>
          <cell r="D65">
            <v>0.5</v>
          </cell>
          <cell r="E65">
            <v>700</v>
          </cell>
          <cell r="L65">
            <v>0.5</v>
          </cell>
          <cell r="M65">
            <v>3</v>
          </cell>
        </row>
        <row r="66">
          <cell r="A66" t="str">
            <v>04</v>
          </cell>
          <cell r="B66" t="str">
            <v xml:space="preserve"> SAMURAI CIBERNE</v>
          </cell>
          <cell r="C66" t="str">
            <v>07:28</v>
          </cell>
          <cell r="D66">
            <v>1.2</v>
          </cell>
          <cell r="E66">
            <v>700</v>
          </cell>
          <cell r="K66">
            <v>1.2</v>
          </cell>
          <cell r="M66">
            <v>3</v>
          </cell>
        </row>
        <row r="67">
          <cell r="A67" t="str">
            <v>04</v>
          </cell>
          <cell r="B67" t="str">
            <v xml:space="preserve"> EL CHAPULIN COL</v>
          </cell>
          <cell r="C67" t="str">
            <v>07:58</v>
          </cell>
          <cell r="D67">
            <v>2.2999999999999998</v>
          </cell>
          <cell r="E67">
            <v>700</v>
          </cell>
          <cell r="L67">
            <v>2.2999999999999998</v>
          </cell>
          <cell r="M67">
            <v>3</v>
          </cell>
        </row>
        <row r="68">
          <cell r="A68" t="str">
            <v>04</v>
          </cell>
          <cell r="B68" t="str">
            <v xml:space="preserve"> BANANAS EN PIJA</v>
          </cell>
          <cell r="C68" t="str">
            <v>08:25</v>
          </cell>
          <cell r="D68">
            <v>3.1</v>
          </cell>
          <cell r="E68">
            <v>700</v>
          </cell>
          <cell r="K68">
            <v>3.1</v>
          </cell>
          <cell r="M68">
            <v>3</v>
          </cell>
        </row>
        <row r="69">
          <cell r="A69" t="str">
            <v>04</v>
          </cell>
          <cell r="B69" t="str">
            <v xml:space="preserve"> KARINA Y TIMOTE</v>
          </cell>
          <cell r="C69" t="str">
            <v>08:54</v>
          </cell>
          <cell r="D69">
            <v>5.0999999999999996</v>
          </cell>
          <cell r="E69">
            <v>700</v>
          </cell>
          <cell r="K69">
            <v>5.0999999999999996</v>
          </cell>
          <cell r="M69">
            <v>3</v>
          </cell>
        </row>
        <row r="70">
          <cell r="A70" t="str">
            <v>04</v>
          </cell>
          <cell r="B70" t="str">
            <v xml:space="preserve"> DRAGON BALL Z-D</v>
          </cell>
          <cell r="C70" t="str">
            <v>08:54</v>
          </cell>
          <cell r="D70">
            <v>4</v>
          </cell>
          <cell r="E70">
            <v>700</v>
          </cell>
          <cell r="L70">
            <v>4</v>
          </cell>
          <cell r="M70">
            <v>3</v>
          </cell>
        </row>
        <row r="71">
          <cell r="A71" t="str">
            <v>04</v>
          </cell>
          <cell r="B71" t="str">
            <v xml:space="preserve"> ZENKI-DOM</v>
          </cell>
          <cell r="C71" t="str">
            <v>09:28</v>
          </cell>
          <cell r="D71">
            <v>5.7</v>
          </cell>
          <cell r="E71">
            <v>700</v>
          </cell>
          <cell r="L71">
            <v>5.7</v>
          </cell>
          <cell r="M71">
            <v>3</v>
          </cell>
        </row>
        <row r="72">
          <cell r="A72" t="str">
            <v>04</v>
          </cell>
          <cell r="B72" t="str">
            <v xml:space="preserve"> DRAGON BALL-MAÑ</v>
          </cell>
          <cell r="C72" t="str">
            <v>09:28</v>
          </cell>
          <cell r="D72">
            <v>4.5999999999999996</v>
          </cell>
          <cell r="E72">
            <v>700</v>
          </cell>
          <cell r="F72">
            <v>4.9000000000000004</v>
          </cell>
          <cell r="G72">
            <v>4</v>
          </cell>
          <cell r="H72">
            <v>5.6</v>
          </cell>
          <cell r="I72">
            <v>4.5</v>
          </cell>
          <cell r="J72">
            <v>4.0999999999999996</v>
          </cell>
          <cell r="M72">
            <v>15</v>
          </cell>
        </row>
        <row r="73">
          <cell r="A73" t="str">
            <v>04</v>
          </cell>
          <cell r="B73" t="str">
            <v xml:space="preserve"> SUPER CAMPEONES</v>
          </cell>
          <cell r="C73" t="str">
            <v>09:55</v>
          </cell>
          <cell r="D73">
            <v>4.4000000000000004</v>
          </cell>
          <cell r="E73">
            <v>700</v>
          </cell>
          <cell r="L73">
            <v>4.4000000000000004</v>
          </cell>
          <cell r="M73">
            <v>3</v>
          </cell>
        </row>
        <row r="74">
          <cell r="A74" t="str">
            <v>04</v>
          </cell>
          <cell r="B74" t="str">
            <v xml:space="preserve"> DRAGON BALL Z</v>
          </cell>
          <cell r="C74" t="str">
            <v>09:59</v>
          </cell>
          <cell r="D74">
            <v>7.6</v>
          </cell>
          <cell r="E74">
            <v>700</v>
          </cell>
          <cell r="F74">
            <v>8</v>
          </cell>
          <cell r="G74">
            <v>7.2</v>
          </cell>
          <cell r="H74">
            <v>7.9</v>
          </cell>
          <cell r="I74">
            <v>8.3000000000000007</v>
          </cell>
          <cell r="J74">
            <v>6.4</v>
          </cell>
          <cell r="M74">
            <v>15</v>
          </cell>
        </row>
        <row r="75">
          <cell r="A75" t="str">
            <v>04</v>
          </cell>
          <cell r="B75" t="str">
            <v xml:space="preserve"> SABRINA LA BRUJ</v>
          </cell>
          <cell r="C75" t="str">
            <v>10:26</v>
          </cell>
          <cell r="D75">
            <v>1.8</v>
          </cell>
          <cell r="E75">
            <v>700</v>
          </cell>
          <cell r="L75">
            <v>1.8</v>
          </cell>
          <cell r="M75">
            <v>3</v>
          </cell>
        </row>
        <row r="76">
          <cell r="A76" t="str">
            <v>04</v>
          </cell>
          <cell r="B76" t="str">
            <v xml:space="preserve"> SABRINA LA BRUJ</v>
          </cell>
          <cell r="C76" t="str">
            <v>10:30</v>
          </cell>
          <cell r="D76">
            <v>5.2</v>
          </cell>
          <cell r="E76">
            <v>700</v>
          </cell>
          <cell r="F76">
            <v>4.5999999999999996</v>
          </cell>
          <cell r="G76">
            <v>4.0999999999999996</v>
          </cell>
          <cell r="H76">
            <v>5.3</v>
          </cell>
          <cell r="I76">
            <v>7.1</v>
          </cell>
          <cell r="J76">
            <v>5</v>
          </cell>
          <cell r="M76">
            <v>15</v>
          </cell>
        </row>
        <row r="77">
          <cell r="A77" t="str">
            <v>04</v>
          </cell>
          <cell r="B77" t="str">
            <v xml:space="preserve"> SANTA MISA</v>
          </cell>
          <cell r="C77" t="str">
            <v>10:54</v>
          </cell>
          <cell r="D77">
            <v>0</v>
          </cell>
          <cell r="E77">
            <v>700</v>
          </cell>
          <cell r="L77">
            <v>0</v>
          </cell>
          <cell r="M77">
            <v>3</v>
          </cell>
        </row>
        <row r="78">
          <cell r="A78" t="str">
            <v>04</v>
          </cell>
          <cell r="B78" t="str">
            <v xml:space="preserve"> MI PEQ.TRAVIESA</v>
          </cell>
          <cell r="C78" t="str">
            <v>10:59</v>
          </cell>
          <cell r="D78">
            <v>4.7</v>
          </cell>
          <cell r="E78">
            <v>700</v>
          </cell>
          <cell r="F78">
            <v>4.4000000000000004</v>
          </cell>
          <cell r="G78">
            <v>4.0999999999999996</v>
          </cell>
          <cell r="H78">
            <v>3.5</v>
          </cell>
          <cell r="I78">
            <v>6.7</v>
          </cell>
          <cell r="J78">
            <v>5.0999999999999996</v>
          </cell>
          <cell r="M78">
            <v>15</v>
          </cell>
        </row>
        <row r="79">
          <cell r="A79" t="str">
            <v>04</v>
          </cell>
          <cell r="B79" t="str">
            <v xml:space="preserve"> SESION SOLEMNE</v>
          </cell>
          <cell r="C79" t="str">
            <v>11:25</v>
          </cell>
          <cell r="D79">
            <v>0</v>
          </cell>
          <cell r="E79">
            <v>700</v>
          </cell>
          <cell r="J79">
            <v>0</v>
          </cell>
          <cell r="M79">
            <v>1</v>
          </cell>
        </row>
        <row r="80">
          <cell r="A80" t="str">
            <v>04</v>
          </cell>
          <cell r="B80" t="str">
            <v xml:space="preserve"> SOÑADORAS</v>
          </cell>
          <cell r="C80" t="str">
            <v>11:59</v>
          </cell>
          <cell r="D80">
            <v>11.3</v>
          </cell>
          <cell r="E80">
            <v>1200</v>
          </cell>
          <cell r="F80">
            <v>9.8000000000000007</v>
          </cell>
          <cell r="G80">
            <v>11.2</v>
          </cell>
          <cell r="H80">
            <v>9.5</v>
          </cell>
          <cell r="I80">
            <v>13.8</v>
          </cell>
          <cell r="J80">
            <v>12.4</v>
          </cell>
          <cell r="M80">
            <v>15</v>
          </cell>
        </row>
        <row r="81">
          <cell r="A81" t="str">
            <v>04</v>
          </cell>
          <cell r="B81" t="str">
            <v xml:space="preserve"> MATINEE DOMINGO</v>
          </cell>
          <cell r="C81" t="str">
            <v>12:00</v>
          </cell>
          <cell r="D81">
            <v>1.3</v>
          </cell>
          <cell r="E81">
            <v>1200</v>
          </cell>
          <cell r="L81">
            <v>1.3</v>
          </cell>
          <cell r="M81">
            <v>3</v>
          </cell>
        </row>
        <row r="82">
          <cell r="A82" t="str">
            <v>04</v>
          </cell>
          <cell r="B82" t="str">
            <v xml:space="preserve"> LAURA EN AMERIC</v>
          </cell>
          <cell r="C82" t="str">
            <v>12:52</v>
          </cell>
          <cell r="D82">
            <v>21.7</v>
          </cell>
          <cell r="E82">
            <v>1200</v>
          </cell>
          <cell r="F82">
            <v>19.8</v>
          </cell>
          <cell r="G82">
            <v>22.4</v>
          </cell>
          <cell r="H82">
            <v>21</v>
          </cell>
          <cell r="I82">
            <v>24.3</v>
          </cell>
          <cell r="J82">
            <v>20.399999999999999</v>
          </cell>
          <cell r="M82">
            <v>15</v>
          </cell>
        </row>
        <row r="83">
          <cell r="A83" t="str">
            <v>04</v>
          </cell>
          <cell r="B83" t="str">
            <v xml:space="preserve"> CHESPIRITO-SAB</v>
          </cell>
          <cell r="C83" t="str">
            <v>12:57</v>
          </cell>
          <cell r="D83">
            <v>3.8</v>
          </cell>
          <cell r="E83">
            <v>1200</v>
          </cell>
          <cell r="K83">
            <v>3.8</v>
          </cell>
          <cell r="M83">
            <v>3</v>
          </cell>
        </row>
        <row r="84">
          <cell r="A84" t="str">
            <v>04</v>
          </cell>
          <cell r="B84" t="str">
            <v xml:space="preserve"> MATINEE DOMINGO</v>
          </cell>
          <cell r="C84" t="str">
            <v>13:48</v>
          </cell>
          <cell r="D84">
            <v>2.2000000000000002</v>
          </cell>
          <cell r="E84">
            <v>1200</v>
          </cell>
          <cell r="L84">
            <v>2.2000000000000002</v>
          </cell>
          <cell r="M84">
            <v>2</v>
          </cell>
        </row>
        <row r="85">
          <cell r="A85" t="str">
            <v>04</v>
          </cell>
          <cell r="B85" t="str">
            <v xml:space="preserve"> POR TU AMOR</v>
          </cell>
          <cell r="C85" t="str">
            <v>14:00</v>
          </cell>
          <cell r="D85">
            <v>17.5</v>
          </cell>
          <cell r="E85">
            <v>1200</v>
          </cell>
          <cell r="F85">
            <v>15.5</v>
          </cell>
          <cell r="G85">
            <v>18.5</v>
          </cell>
          <cell r="H85">
            <v>15</v>
          </cell>
          <cell r="I85">
            <v>19.399999999999999</v>
          </cell>
          <cell r="J85">
            <v>19.399999999999999</v>
          </cell>
          <cell r="M85">
            <v>15</v>
          </cell>
        </row>
        <row r="86">
          <cell r="A86" t="str">
            <v>04</v>
          </cell>
          <cell r="B86" t="str">
            <v xml:space="preserve"> TRES MUJERES</v>
          </cell>
          <cell r="C86" t="str">
            <v>14:59</v>
          </cell>
          <cell r="D86">
            <v>12.2</v>
          </cell>
          <cell r="E86">
            <v>1200</v>
          </cell>
          <cell r="F86">
            <v>12.2</v>
          </cell>
          <cell r="G86">
            <v>11.9</v>
          </cell>
          <cell r="H86">
            <v>11.5</v>
          </cell>
          <cell r="I86">
            <v>13.2</v>
          </cell>
          <cell r="J86">
            <v>12.2</v>
          </cell>
          <cell r="M86">
            <v>15</v>
          </cell>
        </row>
        <row r="87">
          <cell r="A87" t="str">
            <v>04</v>
          </cell>
          <cell r="B87" t="str">
            <v xml:space="preserve"> MATINEE DOMINGO</v>
          </cell>
          <cell r="C87" t="str">
            <v>15:37</v>
          </cell>
          <cell r="D87">
            <v>4.7</v>
          </cell>
          <cell r="E87">
            <v>1200</v>
          </cell>
          <cell r="L87">
            <v>4.7</v>
          </cell>
          <cell r="M87">
            <v>1</v>
          </cell>
        </row>
        <row r="88">
          <cell r="A88" t="str">
            <v>04</v>
          </cell>
          <cell r="B88" t="str">
            <v xml:space="preserve"> GOTITAS DE AMOR</v>
          </cell>
          <cell r="C88" t="str">
            <v>16:01</v>
          </cell>
          <cell r="D88">
            <v>7.3</v>
          </cell>
          <cell r="E88">
            <v>1200</v>
          </cell>
          <cell r="F88">
            <v>8.8000000000000007</v>
          </cell>
          <cell r="G88">
            <v>6.3</v>
          </cell>
          <cell r="H88">
            <v>7.2</v>
          </cell>
          <cell r="I88">
            <v>7</v>
          </cell>
          <cell r="J88">
            <v>7.2</v>
          </cell>
          <cell r="M88">
            <v>15</v>
          </cell>
        </row>
        <row r="89">
          <cell r="A89" t="str">
            <v>04</v>
          </cell>
          <cell r="B89" t="str">
            <v xml:space="preserve"> MATINEE SABADO</v>
          </cell>
          <cell r="C89" t="str">
            <v>16:15</v>
          </cell>
          <cell r="D89">
            <v>0.9</v>
          </cell>
          <cell r="E89">
            <v>1200</v>
          </cell>
          <cell r="K89">
            <v>0.9</v>
          </cell>
          <cell r="M89">
            <v>3</v>
          </cell>
        </row>
        <row r="90">
          <cell r="A90" t="str">
            <v>04</v>
          </cell>
          <cell r="B90" t="str">
            <v xml:space="preserve"> EL SHOW DEL CHA</v>
          </cell>
          <cell r="C90" t="str">
            <v>17:01</v>
          </cell>
          <cell r="D90">
            <v>3.1</v>
          </cell>
          <cell r="E90">
            <v>900</v>
          </cell>
          <cell r="F90">
            <v>2.7</v>
          </cell>
          <cell r="G90">
            <v>3.9</v>
          </cell>
          <cell r="H90">
            <v>2.7</v>
          </cell>
          <cell r="I90">
            <v>3</v>
          </cell>
          <cell r="J90">
            <v>3.3</v>
          </cell>
          <cell r="M90">
            <v>15</v>
          </cell>
        </row>
        <row r="91">
          <cell r="A91" t="str">
            <v>04</v>
          </cell>
          <cell r="B91" t="str">
            <v xml:space="preserve"> ESP.DEL CHAVO D</v>
          </cell>
          <cell r="C91" t="str">
            <v>17:27</v>
          </cell>
          <cell r="D91">
            <v>2.1</v>
          </cell>
          <cell r="E91">
            <v>900</v>
          </cell>
          <cell r="L91">
            <v>2.1</v>
          </cell>
          <cell r="M91">
            <v>3</v>
          </cell>
        </row>
        <row r="92">
          <cell r="A92" t="str">
            <v>04</v>
          </cell>
          <cell r="B92" t="str">
            <v xml:space="preserve"> MATINEE SABADO</v>
          </cell>
          <cell r="C92" t="str">
            <v>17:55</v>
          </cell>
          <cell r="D92">
            <v>4.0999999999999996</v>
          </cell>
          <cell r="E92">
            <v>900</v>
          </cell>
          <cell r="K92">
            <v>4.0999999999999996</v>
          </cell>
          <cell r="M92">
            <v>3</v>
          </cell>
        </row>
        <row r="93">
          <cell r="A93" t="str">
            <v>04</v>
          </cell>
          <cell r="B93" t="str">
            <v xml:space="preserve"> ESP.NATIONAL GE</v>
          </cell>
          <cell r="C93" t="str">
            <v>18:47</v>
          </cell>
          <cell r="D93">
            <v>7.6</v>
          </cell>
          <cell r="E93">
            <v>1200</v>
          </cell>
          <cell r="L93">
            <v>7.6</v>
          </cell>
          <cell r="M93">
            <v>1</v>
          </cell>
        </row>
        <row r="94">
          <cell r="A94" t="str">
            <v>04</v>
          </cell>
          <cell r="B94" t="str">
            <v xml:space="preserve"> ESP.DISCOVERY C</v>
          </cell>
          <cell r="C94" t="str">
            <v>18:49</v>
          </cell>
          <cell r="D94">
            <v>5.6</v>
          </cell>
          <cell r="E94">
            <v>1200</v>
          </cell>
          <cell r="L94">
            <v>5.6</v>
          </cell>
          <cell r="M94">
            <v>2</v>
          </cell>
        </row>
        <row r="95">
          <cell r="A95" t="str">
            <v>04</v>
          </cell>
          <cell r="B95" t="str">
            <v xml:space="preserve"> INFIERNO EN EL</v>
          </cell>
          <cell r="C95" t="str">
            <v>19:00</v>
          </cell>
          <cell r="D95">
            <v>7.2</v>
          </cell>
          <cell r="E95">
            <v>1200</v>
          </cell>
          <cell r="F95">
            <v>9.3000000000000007</v>
          </cell>
          <cell r="G95">
            <v>10.199999999999999</v>
          </cell>
          <cell r="H95">
            <v>7.5</v>
          </cell>
          <cell r="I95">
            <v>5.6</v>
          </cell>
          <cell r="J95">
            <v>5.3</v>
          </cell>
          <cell r="M95">
            <v>15</v>
          </cell>
        </row>
        <row r="96">
          <cell r="A96" t="str">
            <v>04</v>
          </cell>
          <cell r="B96" t="str">
            <v xml:space="preserve"> ROSALINDA</v>
          </cell>
          <cell r="C96" t="str">
            <v>19:29</v>
          </cell>
          <cell r="D96">
            <v>14.5</v>
          </cell>
          <cell r="E96">
            <v>1200</v>
          </cell>
          <cell r="F96">
            <v>15.1</v>
          </cell>
          <cell r="G96">
            <v>14.9</v>
          </cell>
          <cell r="H96">
            <v>15.3</v>
          </cell>
          <cell r="I96">
            <v>13.7</v>
          </cell>
          <cell r="J96">
            <v>12.5</v>
          </cell>
          <cell r="M96">
            <v>13</v>
          </cell>
        </row>
        <row r="97">
          <cell r="A97" t="str">
            <v>04</v>
          </cell>
          <cell r="B97" t="str">
            <v xml:space="preserve"> RISAS EN AMERIC</v>
          </cell>
          <cell r="C97" t="str">
            <v>19:49</v>
          </cell>
          <cell r="D97">
            <v>10.5</v>
          </cell>
          <cell r="E97">
            <v>2600</v>
          </cell>
          <cell r="K97">
            <v>10.5</v>
          </cell>
          <cell r="M97">
            <v>2</v>
          </cell>
        </row>
        <row r="98">
          <cell r="A98" t="str">
            <v>04</v>
          </cell>
          <cell r="B98" t="str">
            <v xml:space="preserve"> ESPEC.DEL DOMIN</v>
          </cell>
          <cell r="C98" t="str">
            <v>19:49</v>
          </cell>
          <cell r="D98">
            <v>8.5</v>
          </cell>
          <cell r="E98">
            <v>1200</v>
          </cell>
          <cell r="L98">
            <v>8.5</v>
          </cell>
          <cell r="M98">
            <v>3</v>
          </cell>
        </row>
        <row r="99">
          <cell r="A99" t="str">
            <v>04</v>
          </cell>
          <cell r="B99" t="str">
            <v xml:space="preserve"> MEJ.RISAS EN AM</v>
          </cell>
          <cell r="C99" t="str">
            <v>19:54</v>
          </cell>
          <cell r="D99">
            <v>5.2</v>
          </cell>
          <cell r="E99">
            <v>2600</v>
          </cell>
          <cell r="K99">
            <v>5.2</v>
          </cell>
          <cell r="M99">
            <v>1</v>
          </cell>
        </row>
        <row r="100">
          <cell r="A100" t="str">
            <v>04</v>
          </cell>
          <cell r="B100" t="str">
            <v xml:space="preserve"> AMERICA NOTICIA</v>
          </cell>
          <cell r="C100" t="str">
            <v>20:11</v>
          </cell>
          <cell r="D100">
            <v>8.9</v>
          </cell>
          <cell r="E100">
            <v>1200</v>
          </cell>
          <cell r="F100">
            <v>7.7</v>
          </cell>
          <cell r="G100">
            <v>8.5</v>
          </cell>
          <cell r="H100">
            <v>10.6</v>
          </cell>
          <cell r="I100">
            <v>9</v>
          </cell>
          <cell r="J100">
            <v>8.6999999999999993</v>
          </cell>
          <cell r="M100">
            <v>15</v>
          </cell>
        </row>
        <row r="101">
          <cell r="A101" t="str">
            <v>04</v>
          </cell>
          <cell r="B101" t="str">
            <v xml:space="preserve"> ISABELLA</v>
          </cell>
          <cell r="C101" t="str">
            <v>21:00</v>
          </cell>
          <cell r="D101">
            <v>12.5</v>
          </cell>
          <cell r="E101">
            <v>1400</v>
          </cell>
          <cell r="F101">
            <v>12.1</v>
          </cell>
          <cell r="G101">
            <v>12.8</v>
          </cell>
          <cell r="H101">
            <v>13.9</v>
          </cell>
          <cell r="I101">
            <v>13</v>
          </cell>
          <cell r="J101">
            <v>10.8</v>
          </cell>
          <cell r="M101">
            <v>15</v>
          </cell>
        </row>
        <row r="102">
          <cell r="A102" t="str">
            <v>04</v>
          </cell>
          <cell r="B102" t="str">
            <v xml:space="preserve"> FUTBOL TOTAL-DO</v>
          </cell>
          <cell r="C102" t="str">
            <v>21:28</v>
          </cell>
          <cell r="D102">
            <v>5.4</v>
          </cell>
          <cell r="E102">
            <v>1200</v>
          </cell>
          <cell r="L102">
            <v>5.4</v>
          </cell>
          <cell r="M102">
            <v>3</v>
          </cell>
        </row>
        <row r="103">
          <cell r="A103" t="str">
            <v>04</v>
          </cell>
          <cell r="B103" t="str">
            <v xml:space="preserve"> CHOLA DE MIERCO</v>
          </cell>
          <cell r="C103" t="str">
            <v>21:59</v>
          </cell>
          <cell r="D103">
            <v>16.899999999999999</v>
          </cell>
          <cell r="E103">
            <v>1200</v>
          </cell>
          <cell r="H103">
            <v>16.899999999999999</v>
          </cell>
          <cell r="M103">
            <v>3</v>
          </cell>
        </row>
        <row r="104">
          <cell r="A104" t="str">
            <v>04</v>
          </cell>
          <cell r="B104" t="str">
            <v xml:space="preserve"> NUESTRO CINE-NO</v>
          </cell>
          <cell r="C104" t="str">
            <v>21:59</v>
          </cell>
          <cell r="D104">
            <v>8.6999999999999993</v>
          </cell>
          <cell r="E104">
            <v>1200</v>
          </cell>
          <cell r="J104">
            <v>8.6999999999999993</v>
          </cell>
          <cell r="M104">
            <v>3</v>
          </cell>
        </row>
        <row r="105">
          <cell r="A105" t="str">
            <v>04</v>
          </cell>
          <cell r="B105" t="str">
            <v xml:space="preserve"> VARIEDADES AMER</v>
          </cell>
          <cell r="C105" t="str">
            <v>21:59</v>
          </cell>
          <cell r="D105">
            <v>7.1</v>
          </cell>
          <cell r="E105">
            <v>1200</v>
          </cell>
          <cell r="I105">
            <v>7.1</v>
          </cell>
          <cell r="M105">
            <v>3</v>
          </cell>
        </row>
        <row r="106">
          <cell r="A106" t="str">
            <v>04</v>
          </cell>
          <cell r="B106" t="str">
            <v xml:space="preserve"> CINE AMERICA-DO</v>
          </cell>
          <cell r="C106" t="str">
            <v>21:59</v>
          </cell>
          <cell r="D106">
            <v>5.3</v>
          </cell>
          <cell r="E106">
            <v>1200</v>
          </cell>
          <cell r="L106">
            <v>5.3</v>
          </cell>
          <cell r="M106">
            <v>3</v>
          </cell>
        </row>
        <row r="107">
          <cell r="A107" t="str">
            <v>04</v>
          </cell>
          <cell r="B107" t="str">
            <v xml:space="preserve"> LAURA EN AMERIC</v>
          </cell>
          <cell r="C107" t="str">
            <v>22:00</v>
          </cell>
          <cell r="D107">
            <v>13.2</v>
          </cell>
          <cell r="E107">
            <v>1200</v>
          </cell>
          <cell r="K107">
            <v>13.2</v>
          </cell>
          <cell r="M107">
            <v>3</v>
          </cell>
        </row>
        <row r="108">
          <cell r="A108" t="str">
            <v>04</v>
          </cell>
          <cell r="B108" t="str">
            <v xml:space="preserve"> PRIMER IMPACTO</v>
          </cell>
          <cell r="C108" t="str">
            <v>22:01</v>
          </cell>
          <cell r="D108">
            <v>13.6</v>
          </cell>
          <cell r="E108">
            <v>1200</v>
          </cell>
          <cell r="F108">
            <v>13.6</v>
          </cell>
          <cell r="M108">
            <v>3</v>
          </cell>
        </row>
        <row r="109">
          <cell r="A109" t="str">
            <v>04</v>
          </cell>
          <cell r="B109" t="str">
            <v xml:space="preserve"> CRISTINA-NOCHE</v>
          </cell>
          <cell r="C109" t="str">
            <v>22:01</v>
          </cell>
          <cell r="D109">
            <v>8.3000000000000007</v>
          </cell>
          <cell r="E109">
            <v>1200</v>
          </cell>
          <cell r="G109">
            <v>8.3000000000000007</v>
          </cell>
          <cell r="M109">
            <v>3</v>
          </cell>
        </row>
        <row r="110">
          <cell r="A110" t="str">
            <v>04</v>
          </cell>
          <cell r="B110" t="str">
            <v xml:space="preserve"> CINE AMERICA</v>
          </cell>
          <cell r="C110" t="str">
            <v>23:00</v>
          </cell>
          <cell r="D110">
            <v>6.6</v>
          </cell>
          <cell r="E110">
            <v>1200</v>
          </cell>
          <cell r="F110">
            <v>6.3</v>
          </cell>
          <cell r="G110">
            <v>9.6</v>
          </cell>
          <cell r="H110">
            <v>7.6</v>
          </cell>
          <cell r="I110">
            <v>3.2</v>
          </cell>
          <cell r="J110">
            <v>5.0999999999999996</v>
          </cell>
          <cell r="M110">
            <v>13</v>
          </cell>
        </row>
        <row r="111">
          <cell r="A111" t="str">
            <v>04</v>
          </cell>
          <cell r="B111" t="str">
            <v xml:space="preserve"> CINE NOCTURNO-D</v>
          </cell>
          <cell r="C111" t="str">
            <v>23:41</v>
          </cell>
          <cell r="D111">
            <v>1.8</v>
          </cell>
          <cell r="E111">
            <v>1200</v>
          </cell>
          <cell r="L111">
            <v>1.8</v>
          </cell>
          <cell r="M111">
            <v>3</v>
          </cell>
        </row>
        <row r="112">
          <cell r="A112" t="str">
            <v>05</v>
          </cell>
          <cell r="B112" t="str">
            <v xml:space="preserve"> EUCARISTIA-DOM</v>
          </cell>
          <cell r="C112" t="str">
            <v>05:57</v>
          </cell>
          <cell r="D112">
            <v>0</v>
          </cell>
          <cell r="E112">
            <v>45.5</v>
          </cell>
          <cell r="L112">
            <v>0</v>
          </cell>
          <cell r="M112">
            <v>3</v>
          </cell>
        </row>
        <row r="113">
          <cell r="A113" t="str">
            <v>05</v>
          </cell>
          <cell r="B113" t="str">
            <v xml:space="preserve"> 24 HORAS-EDIC.M</v>
          </cell>
          <cell r="C113" t="str">
            <v>05:59</v>
          </cell>
          <cell r="D113">
            <v>1.9</v>
          </cell>
          <cell r="E113">
            <v>68.25</v>
          </cell>
          <cell r="F113">
            <v>1.9</v>
          </cell>
          <cell r="G113">
            <v>1.7</v>
          </cell>
          <cell r="H113">
            <v>2</v>
          </cell>
          <cell r="I113">
            <v>1.8</v>
          </cell>
          <cell r="J113">
            <v>2.1</v>
          </cell>
          <cell r="M113">
            <v>15</v>
          </cell>
        </row>
        <row r="114">
          <cell r="A114" t="str">
            <v>05</v>
          </cell>
          <cell r="B114" t="str">
            <v xml:space="preserve"> LA TREMENDA COR</v>
          </cell>
          <cell r="C114" t="str">
            <v>05:59</v>
          </cell>
          <cell r="D114">
            <v>0</v>
          </cell>
          <cell r="E114">
            <v>45.5</v>
          </cell>
          <cell r="K114">
            <v>0</v>
          </cell>
          <cell r="M114">
            <v>3</v>
          </cell>
        </row>
        <row r="115">
          <cell r="A115" t="str">
            <v>05</v>
          </cell>
          <cell r="B115" t="str">
            <v xml:space="preserve"> MUEVETE CON JAN</v>
          </cell>
          <cell r="C115" t="str">
            <v>06:30</v>
          </cell>
          <cell r="D115">
            <v>1.3</v>
          </cell>
          <cell r="E115">
            <v>45.5</v>
          </cell>
          <cell r="K115">
            <v>1.3</v>
          </cell>
          <cell r="M115">
            <v>3</v>
          </cell>
        </row>
        <row r="116">
          <cell r="A116" t="str">
            <v>05</v>
          </cell>
          <cell r="B116" t="str">
            <v xml:space="preserve"> 24 HORAS ED.DOM</v>
          </cell>
          <cell r="C116" t="str">
            <v>07:00</v>
          </cell>
          <cell r="D116">
            <v>0.8</v>
          </cell>
          <cell r="E116">
            <v>45.5</v>
          </cell>
          <cell r="L116">
            <v>0.8</v>
          </cell>
          <cell r="M116">
            <v>3</v>
          </cell>
        </row>
        <row r="117">
          <cell r="A117" t="str">
            <v>05</v>
          </cell>
          <cell r="B117" t="str">
            <v xml:space="preserve"> MATRIM.CON HIJO</v>
          </cell>
          <cell r="C117" t="str">
            <v>08:31</v>
          </cell>
          <cell r="D117">
            <v>0.9</v>
          </cell>
          <cell r="E117">
            <v>91</v>
          </cell>
          <cell r="L117">
            <v>0.9</v>
          </cell>
          <cell r="M117">
            <v>3</v>
          </cell>
        </row>
        <row r="118">
          <cell r="A118" t="str">
            <v>05</v>
          </cell>
          <cell r="B118" t="str">
            <v xml:space="preserve"> CUENTOS ANIMADO</v>
          </cell>
          <cell r="C118" t="str">
            <v>08:47</v>
          </cell>
          <cell r="D118">
            <v>0.7</v>
          </cell>
          <cell r="E118">
            <v>102.7</v>
          </cell>
          <cell r="K118">
            <v>0.7</v>
          </cell>
          <cell r="M118">
            <v>3</v>
          </cell>
        </row>
        <row r="119">
          <cell r="A119" t="str">
            <v>05</v>
          </cell>
          <cell r="B119" t="str">
            <v xml:space="preserve"> REP.VALE LA PEN</v>
          </cell>
          <cell r="C119" t="str">
            <v>08:58</v>
          </cell>
          <cell r="D119">
            <v>3.5</v>
          </cell>
          <cell r="E119">
            <v>102.7</v>
          </cell>
          <cell r="L119">
            <v>3.5</v>
          </cell>
          <cell r="M119">
            <v>1</v>
          </cell>
        </row>
        <row r="120">
          <cell r="A120" t="str">
            <v>05</v>
          </cell>
          <cell r="B120" t="str">
            <v xml:space="preserve"> SUPERCINE-DOM M</v>
          </cell>
          <cell r="C120" t="str">
            <v>09:03</v>
          </cell>
          <cell r="D120">
            <v>3.4</v>
          </cell>
          <cell r="E120">
            <v>102.7</v>
          </cell>
          <cell r="L120">
            <v>3.4</v>
          </cell>
          <cell r="M120">
            <v>2</v>
          </cell>
        </row>
        <row r="121">
          <cell r="A121" t="str">
            <v>05</v>
          </cell>
          <cell r="B121" t="str">
            <v xml:space="preserve"> TRES POR TRES-M</v>
          </cell>
          <cell r="C121" t="str">
            <v>09:04</v>
          </cell>
          <cell r="D121">
            <v>3.3</v>
          </cell>
          <cell r="E121">
            <v>68.25</v>
          </cell>
          <cell r="F121">
            <v>3</v>
          </cell>
          <cell r="G121">
            <v>3.6</v>
          </cell>
          <cell r="H121">
            <v>3</v>
          </cell>
          <cell r="I121">
            <v>3.3</v>
          </cell>
          <cell r="J121">
            <v>3.8</v>
          </cell>
          <cell r="M121">
            <v>15</v>
          </cell>
        </row>
        <row r="122">
          <cell r="A122" t="str">
            <v>05</v>
          </cell>
          <cell r="B122" t="str">
            <v xml:space="preserve"> PASO A PASO-MAÑ</v>
          </cell>
          <cell r="C122" t="str">
            <v>09:34</v>
          </cell>
          <cell r="D122">
            <v>3.5</v>
          </cell>
          <cell r="E122">
            <v>68.25</v>
          </cell>
          <cell r="F122">
            <v>3.4</v>
          </cell>
          <cell r="G122">
            <v>3.9</v>
          </cell>
          <cell r="H122">
            <v>3.4</v>
          </cell>
          <cell r="I122">
            <v>3.5</v>
          </cell>
          <cell r="J122">
            <v>3.5</v>
          </cell>
          <cell r="M122">
            <v>15</v>
          </cell>
        </row>
        <row r="123">
          <cell r="A123" t="str">
            <v>05</v>
          </cell>
          <cell r="B123" t="str">
            <v xml:space="preserve"> CUENTOS DE CRIP</v>
          </cell>
          <cell r="C123" t="str">
            <v>09:48</v>
          </cell>
          <cell r="D123">
            <v>0.7</v>
          </cell>
          <cell r="E123">
            <v>113.75</v>
          </cell>
          <cell r="K123">
            <v>0.7</v>
          </cell>
          <cell r="M123">
            <v>3</v>
          </cell>
        </row>
        <row r="124">
          <cell r="A124" t="str">
            <v>05</v>
          </cell>
          <cell r="B124" t="str">
            <v xml:space="preserve"> PRINCIPE DEL RA</v>
          </cell>
          <cell r="C124" t="str">
            <v>10:01</v>
          </cell>
          <cell r="D124">
            <v>2.6</v>
          </cell>
          <cell r="E124">
            <v>91</v>
          </cell>
          <cell r="F124">
            <v>2.8</v>
          </cell>
          <cell r="G124">
            <v>2.9</v>
          </cell>
          <cell r="H124">
            <v>2.7</v>
          </cell>
          <cell r="I124">
            <v>2.2999999999999998</v>
          </cell>
          <cell r="J124">
            <v>2.2000000000000002</v>
          </cell>
          <cell r="M124">
            <v>15</v>
          </cell>
        </row>
        <row r="125">
          <cell r="A125" t="str">
            <v>05</v>
          </cell>
          <cell r="B125" t="str">
            <v xml:space="preserve"> HISTORIA SIN FI</v>
          </cell>
          <cell r="C125" t="str">
            <v>10:17</v>
          </cell>
          <cell r="D125">
            <v>0.4</v>
          </cell>
          <cell r="E125">
            <v>113.75</v>
          </cell>
          <cell r="K125">
            <v>0.4</v>
          </cell>
          <cell r="M125">
            <v>3</v>
          </cell>
        </row>
        <row r="126">
          <cell r="A126" t="str">
            <v>05</v>
          </cell>
          <cell r="B126" t="str">
            <v xml:space="preserve"> LA HORA WARNER</v>
          </cell>
          <cell r="C126" t="str">
            <v>10:30</v>
          </cell>
          <cell r="D126">
            <v>2.6</v>
          </cell>
          <cell r="E126">
            <v>91</v>
          </cell>
          <cell r="F126">
            <v>3</v>
          </cell>
          <cell r="G126">
            <v>2.8</v>
          </cell>
          <cell r="H126">
            <v>1.8</v>
          </cell>
          <cell r="I126">
            <v>3.4</v>
          </cell>
          <cell r="J126">
            <v>2.1</v>
          </cell>
          <cell r="M126">
            <v>15</v>
          </cell>
        </row>
        <row r="127">
          <cell r="A127" t="str">
            <v>05</v>
          </cell>
          <cell r="B127" t="str">
            <v xml:space="preserve"> MUNDO DE RICHAR</v>
          </cell>
          <cell r="C127" t="str">
            <v>10:45</v>
          </cell>
          <cell r="D127">
            <v>0.8</v>
          </cell>
          <cell r="E127">
            <v>125.45</v>
          </cell>
          <cell r="K127">
            <v>0.8</v>
          </cell>
          <cell r="M127">
            <v>3</v>
          </cell>
        </row>
        <row r="128">
          <cell r="A128" t="str">
            <v>05</v>
          </cell>
          <cell r="B128" t="str">
            <v xml:space="preserve"> AVENT.TINTIN-DO</v>
          </cell>
          <cell r="C128" t="str">
            <v>10:58</v>
          </cell>
          <cell r="D128">
            <v>2.9</v>
          </cell>
          <cell r="E128">
            <v>125.45</v>
          </cell>
          <cell r="L128">
            <v>2.9</v>
          </cell>
          <cell r="M128">
            <v>2</v>
          </cell>
        </row>
        <row r="129">
          <cell r="A129" t="str">
            <v>05</v>
          </cell>
          <cell r="B129" t="str">
            <v xml:space="preserve"> BUGS BUNNY-SAB.</v>
          </cell>
          <cell r="C129" t="str">
            <v>11:13</v>
          </cell>
          <cell r="D129">
            <v>1.7</v>
          </cell>
          <cell r="E129">
            <v>125.45</v>
          </cell>
          <cell r="K129">
            <v>1.7</v>
          </cell>
          <cell r="M129">
            <v>3</v>
          </cell>
        </row>
        <row r="130">
          <cell r="A130" t="str">
            <v>05</v>
          </cell>
          <cell r="B130" t="str">
            <v xml:space="preserve"> REP.MONICA</v>
          </cell>
          <cell r="C130" t="str">
            <v>11:19</v>
          </cell>
          <cell r="D130">
            <v>2.6</v>
          </cell>
          <cell r="E130">
            <v>113.75</v>
          </cell>
          <cell r="F130">
            <v>3.2</v>
          </cell>
          <cell r="G130">
            <v>2.2000000000000002</v>
          </cell>
          <cell r="H130">
            <v>2.2999999999999998</v>
          </cell>
          <cell r="I130">
            <v>3.6</v>
          </cell>
          <cell r="J130">
            <v>1.8</v>
          </cell>
          <cell r="M130">
            <v>15</v>
          </cell>
        </row>
        <row r="131">
          <cell r="A131" t="str">
            <v>05</v>
          </cell>
          <cell r="B131" t="str">
            <v xml:space="preserve"> JHONNY QUEST-DO</v>
          </cell>
          <cell r="C131" t="str">
            <v>11:27</v>
          </cell>
          <cell r="D131">
            <v>3.8</v>
          </cell>
          <cell r="E131">
            <v>125.45</v>
          </cell>
          <cell r="L131">
            <v>3.8</v>
          </cell>
          <cell r="M131">
            <v>2</v>
          </cell>
        </row>
        <row r="132">
          <cell r="A132" t="str">
            <v>05</v>
          </cell>
          <cell r="B132" t="str">
            <v xml:space="preserve"> LOS TRES CHIFLA</v>
          </cell>
          <cell r="C132" t="str">
            <v>11:53</v>
          </cell>
          <cell r="D132">
            <v>1.1000000000000001</v>
          </cell>
          <cell r="E132">
            <v>227.5</v>
          </cell>
          <cell r="K132">
            <v>1.1000000000000001</v>
          </cell>
          <cell r="M132">
            <v>3</v>
          </cell>
        </row>
        <row r="133">
          <cell r="A133" t="str">
            <v>05</v>
          </cell>
          <cell r="B133" t="str">
            <v xml:space="preserve"> REP.MONICA-DOM</v>
          </cell>
          <cell r="C133" t="str">
            <v>11:54</v>
          </cell>
          <cell r="D133">
            <v>2.5</v>
          </cell>
          <cell r="E133">
            <v>227.5</v>
          </cell>
          <cell r="L133">
            <v>2.5</v>
          </cell>
          <cell r="M133">
            <v>2</v>
          </cell>
        </row>
        <row r="134">
          <cell r="A134" t="str">
            <v>05</v>
          </cell>
          <cell r="B134" t="str">
            <v xml:space="preserve"> SHOW DE LA RISA</v>
          </cell>
          <cell r="C134" t="str">
            <v>12:57</v>
          </cell>
          <cell r="D134">
            <v>1.4</v>
          </cell>
          <cell r="E134">
            <v>364</v>
          </cell>
          <cell r="F134">
            <v>1.5</v>
          </cell>
          <cell r="G134">
            <v>1.7</v>
          </cell>
          <cell r="H134">
            <v>1.2</v>
          </cell>
          <cell r="I134">
            <v>1.1000000000000001</v>
          </cell>
          <cell r="J134">
            <v>1.4</v>
          </cell>
          <cell r="M134">
            <v>15</v>
          </cell>
        </row>
        <row r="135">
          <cell r="A135" t="str">
            <v>05</v>
          </cell>
          <cell r="B135" t="str">
            <v xml:space="preserve"> CINE LATINO-SAB</v>
          </cell>
          <cell r="C135" t="str">
            <v>12:58</v>
          </cell>
          <cell r="D135">
            <v>2.8</v>
          </cell>
          <cell r="E135">
            <v>273</v>
          </cell>
          <cell r="K135">
            <v>2.8</v>
          </cell>
          <cell r="M135">
            <v>3</v>
          </cell>
        </row>
        <row r="136">
          <cell r="A136" t="str">
            <v>05</v>
          </cell>
          <cell r="B136" t="str">
            <v xml:space="preserve"> HORA DEL TIO RO</v>
          </cell>
          <cell r="C136" t="str">
            <v>13:55</v>
          </cell>
          <cell r="D136">
            <v>2.1</v>
          </cell>
          <cell r="E136">
            <v>273</v>
          </cell>
          <cell r="F136">
            <v>2.2000000000000002</v>
          </cell>
          <cell r="G136">
            <v>3.2</v>
          </cell>
          <cell r="H136">
            <v>1.4</v>
          </cell>
          <cell r="I136">
            <v>2.5</v>
          </cell>
          <cell r="J136">
            <v>1.1000000000000001</v>
          </cell>
          <cell r="M136">
            <v>15</v>
          </cell>
        </row>
        <row r="137">
          <cell r="A137" t="str">
            <v>05</v>
          </cell>
          <cell r="B137" t="str">
            <v xml:space="preserve"> A TODO RITMO-DO</v>
          </cell>
          <cell r="C137" t="str">
            <v>13:55</v>
          </cell>
          <cell r="D137">
            <v>2</v>
          </cell>
          <cell r="E137">
            <v>364</v>
          </cell>
          <cell r="L137">
            <v>2</v>
          </cell>
          <cell r="M137">
            <v>3</v>
          </cell>
        </row>
        <row r="138">
          <cell r="A138" t="str">
            <v>05</v>
          </cell>
          <cell r="B138" t="str">
            <v xml:space="preserve"> EL GRAN CHAPARR</v>
          </cell>
          <cell r="C138" t="str">
            <v>14:56</v>
          </cell>
          <cell r="D138">
            <v>5.0999999999999996</v>
          </cell>
          <cell r="E138">
            <v>273</v>
          </cell>
          <cell r="F138">
            <v>3.7</v>
          </cell>
          <cell r="G138">
            <v>6.4</v>
          </cell>
          <cell r="H138">
            <v>4.4000000000000004</v>
          </cell>
          <cell r="I138">
            <v>5.6</v>
          </cell>
          <cell r="J138">
            <v>5.2</v>
          </cell>
          <cell r="M138">
            <v>15</v>
          </cell>
        </row>
        <row r="139">
          <cell r="A139" t="str">
            <v>05</v>
          </cell>
          <cell r="B139" t="str">
            <v xml:space="preserve"> LA MOVIDA DE LO</v>
          </cell>
          <cell r="C139" t="str">
            <v>14:58</v>
          </cell>
          <cell r="D139">
            <v>3.7</v>
          </cell>
          <cell r="E139">
            <v>364</v>
          </cell>
          <cell r="K139">
            <v>3.7</v>
          </cell>
          <cell r="M139">
            <v>3</v>
          </cell>
        </row>
        <row r="140">
          <cell r="A140" t="str">
            <v>05</v>
          </cell>
          <cell r="B140" t="str">
            <v xml:space="preserve"> SIMBAD-DOM</v>
          </cell>
          <cell r="C140" t="str">
            <v>15:08</v>
          </cell>
          <cell r="D140">
            <v>3.2</v>
          </cell>
          <cell r="E140">
            <v>273</v>
          </cell>
          <cell r="L140">
            <v>3.2</v>
          </cell>
          <cell r="M140">
            <v>1</v>
          </cell>
        </row>
        <row r="141">
          <cell r="A141" t="str">
            <v>05</v>
          </cell>
          <cell r="B141" t="str">
            <v xml:space="preserve"> MATINEE DOMINGO</v>
          </cell>
          <cell r="C141" t="str">
            <v>16:01</v>
          </cell>
          <cell r="D141">
            <v>3.5</v>
          </cell>
          <cell r="E141">
            <v>394.55</v>
          </cell>
          <cell r="L141">
            <v>3.5</v>
          </cell>
          <cell r="M141">
            <v>1</v>
          </cell>
        </row>
        <row r="142">
          <cell r="A142" t="str">
            <v>05</v>
          </cell>
          <cell r="B142" t="str">
            <v xml:space="preserve"> LA FAMILIA INGA</v>
          </cell>
          <cell r="C142" t="str">
            <v>16:02</v>
          </cell>
          <cell r="D142">
            <v>4.7</v>
          </cell>
          <cell r="E142">
            <v>227.5</v>
          </cell>
          <cell r="F142">
            <v>3</v>
          </cell>
          <cell r="G142">
            <v>5.4</v>
          </cell>
          <cell r="H142">
            <v>5.3</v>
          </cell>
          <cell r="I142">
            <v>4.7</v>
          </cell>
          <cell r="J142">
            <v>5</v>
          </cell>
          <cell r="M142">
            <v>15</v>
          </cell>
        </row>
        <row r="143">
          <cell r="A143" t="str">
            <v>05</v>
          </cell>
          <cell r="B143" t="str">
            <v xml:space="preserve"> BAYWATCH-DOM</v>
          </cell>
          <cell r="C143" t="str">
            <v>16:56</v>
          </cell>
          <cell r="D143">
            <v>3.7</v>
          </cell>
          <cell r="E143">
            <v>394.55</v>
          </cell>
          <cell r="L143">
            <v>3.7</v>
          </cell>
          <cell r="M143">
            <v>1</v>
          </cell>
        </row>
        <row r="144">
          <cell r="A144" t="str">
            <v>05</v>
          </cell>
          <cell r="B144" t="str">
            <v xml:space="preserve"> MI FAMILIA ES U</v>
          </cell>
          <cell r="C144" t="str">
            <v>17:02</v>
          </cell>
          <cell r="D144">
            <v>4.5</v>
          </cell>
          <cell r="E144">
            <v>227.5</v>
          </cell>
          <cell r="F144">
            <v>4.4000000000000004</v>
          </cell>
          <cell r="G144">
            <v>4.0999999999999996</v>
          </cell>
          <cell r="H144">
            <v>2.8</v>
          </cell>
          <cell r="I144">
            <v>7</v>
          </cell>
          <cell r="J144">
            <v>3.5</v>
          </cell>
          <cell r="M144">
            <v>14</v>
          </cell>
        </row>
        <row r="145">
          <cell r="A145" t="str">
            <v>05</v>
          </cell>
          <cell r="B145" t="str">
            <v xml:space="preserve"> CINE CINCO ESTR</v>
          </cell>
          <cell r="C145" t="str">
            <v>17:33</v>
          </cell>
          <cell r="D145">
            <v>5.2</v>
          </cell>
          <cell r="E145">
            <v>394.55</v>
          </cell>
          <cell r="L145">
            <v>5.2</v>
          </cell>
          <cell r="M145">
            <v>3</v>
          </cell>
        </row>
        <row r="146">
          <cell r="A146" t="str">
            <v>05</v>
          </cell>
          <cell r="B146" t="str">
            <v xml:space="preserve"> PEQUEÑA LULU-TA</v>
          </cell>
          <cell r="C146" t="str">
            <v>17:38</v>
          </cell>
          <cell r="D146">
            <v>5.2</v>
          </cell>
          <cell r="E146">
            <v>227.5</v>
          </cell>
          <cell r="F146">
            <v>6</v>
          </cell>
          <cell r="G146">
            <v>4.8</v>
          </cell>
          <cell r="H146">
            <v>3.6</v>
          </cell>
          <cell r="I146">
            <v>7.5</v>
          </cell>
          <cell r="J146">
            <v>4.3</v>
          </cell>
          <cell r="M146">
            <v>15</v>
          </cell>
        </row>
        <row r="147">
          <cell r="A147" t="str">
            <v>05</v>
          </cell>
          <cell r="B147" t="str">
            <v xml:space="preserve"> GLADIADORES-SAB</v>
          </cell>
          <cell r="C147" t="str">
            <v>17:57</v>
          </cell>
          <cell r="D147">
            <v>2.7</v>
          </cell>
          <cell r="E147">
            <v>455</v>
          </cell>
          <cell r="K147">
            <v>2.7</v>
          </cell>
          <cell r="M147">
            <v>3</v>
          </cell>
        </row>
        <row r="148">
          <cell r="A148" t="str">
            <v>05</v>
          </cell>
          <cell r="B148" t="str">
            <v xml:space="preserve"> GRAN CHAPARRAL-</v>
          </cell>
          <cell r="C148" t="str">
            <v>17:58</v>
          </cell>
          <cell r="D148">
            <v>3.9</v>
          </cell>
          <cell r="E148">
            <v>455</v>
          </cell>
          <cell r="K148">
            <v>3.9</v>
          </cell>
          <cell r="M148">
            <v>1</v>
          </cell>
        </row>
        <row r="149">
          <cell r="A149" t="str">
            <v>05</v>
          </cell>
          <cell r="B149" t="str">
            <v xml:space="preserve"> TOM Y JERRY-TAR</v>
          </cell>
          <cell r="C149" t="str">
            <v>18:14</v>
          </cell>
          <cell r="D149">
            <v>5.4</v>
          </cell>
          <cell r="E149">
            <v>364</v>
          </cell>
          <cell r="F149">
            <v>6.6</v>
          </cell>
          <cell r="G149">
            <v>5.2</v>
          </cell>
          <cell r="H149">
            <v>4.4000000000000004</v>
          </cell>
          <cell r="I149">
            <v>7.4</v>
          </cell>
          <cell r="J149">
            <v>3.8</v>
          </cell>
          <cell r="M149">
            <v>15</v>
          </cell>
        </row>
        <row r="150">
          <cell r="A150" t="str">
            <v>05</v>
          </cell>
          <cell r="B150" t="str">
            <v xml:space="preserve"> LOCADEMIA DE PO</v>
          </cell>
          <cell r="C150" t="str">
            <v>18:53</v>
          </cell>
          <cell r="D150">
            <v>1.7</v>
          </cell>
          <cell r="E150">
            <v>525</v>
          </cell>
          <cell r="F150">
            <v>2.7</v>
          </cell>
          <cell r="H150">
            <v>0.8</v>
          </cell>
          <cell r="J150">
            <v>1.5</v>
          </cell>
          <cell r="M150">
            <v>6</v>
          </cell>
        </row>
        <row r="151">
          <cell r="A151" t="str">
            <v>05</v>
          </cell>
          <cell r="B151" t="str">
            <v xml:space="preserve"> PROCURA AMARME</v>
          </cell>
          <cell r="C151" t="str">
            <v>18:54</v>
          </cell>
          <cell r="D151">
            <v>1.9</v>
          </cell>
          <cell r="E151">
            <v>525</v>
          </cell>
          <cell r="F151">
            <v>1.9</v>
          </cell>
          <cell r="G151">
            <v>1.7</v>
          </cell>
          <cell r="H151">
            <v>2.2999999999999998</v>
          </cell>
          <cell r="I151">
            <v>2.8</v>
          </cell>
          <cell r="J151">
            <v>1</v>
          </cell>
          <cell r="M151">
            <v>5</v>
          </cell>
        </row>
        <row r="152">
          <cell r="A152" t="str">
            <v>05</v>
          </cell>
          <cell r="B152" t="str">
            <v xml:space="preserve"> AVENT.ROBIN HOO</v>
          </cell>
          <cell r="C152" t="str">
            <v>18:54</v>
          </cell>
          <cell r="D152">
            <v>1.2</v>
          </cell>
          <cell r="E152">
            <v>525</v>
          </cell>
          <cell r="G152">
            <v>1.2</v>
          </cell>
          <cell r="I152">
            <v>1.2</v>
          </cell>
          <cell r="M152">
            <v>4</v>
          </cell>
        </row>
        <row r="153">
          <cell r="A153" t="str">
            <v>05</v>
          </cell>
          <cell r="B153" t="str">
            <v xml:space="preserve"> SPONDYLUS REENC</v>
          </cell>
          <cell r="C153" t="str">
            <v>18:57</v>
          </cell>
          <cell r="D153">
            <v>4</v>
          </cell>
          <cell r="E153">
            <v>455</v>
          </cell>
          <cell r="K153">
            <v>4</v>
          </cell>
          <cell r="M153">
            <v>2</v>
          </cell>
        </row>
        <row r="154">
          <cell r="A154" t="str">
            <v>05</v>
          </cell>
          <cell r="B154" t="str">
            <v xml:space="preserve"> FUTBOL DE PRIME</v>
          </cell>
          <cell r="C154" t="str">
            <v>19:39</v>
          </cell>
          <cell r="D154">
            <v>4.9000000000000004</v>
          </cell>
          <cell r="E154">
            <v>455</v>
          </cell>
          <cell r="L154">
            <v>4.9000000000000004</v>
          </cell>
          <cell r="M154">
            <v>3</v>
          </cell>
        </row>
        <row r="155">
          <cell r="A155" t="str">
            <v>05</v>
          </cell>
          <cell r="B155" t="str">
            <v xml:space="preserve"> PANORAMA</v>
          </cell>
          <cell r="C155" t="str">
            <v>19:50</v>
          </cell>
          <cell r="D155">
            <v>15.3</v>
          </cell>
          <cell r="E155">
            <v>880</v>
          </cell>
          <cell r="L155">
            <v>15.3</v>
          </cell>
          <cell r="M155">
            <v>3</v>
          </cell>
        </row>
        <row r="156">
          <cell r="A156" t="str">
            <v>05</v>
          </cell>
          <cell r="B156" t="str">
            <v xml:space="preserve"> MONICA</v>
          </cell>
          <cell r="C156" t="str">
            <v>19:51</v>
          </cell>
          <cell r="D156">
            <v>5.5</v>
          </cell>
          <cell r="E156">
            <v>700</v>
          </cell>
          <cell r="F156">
            <v>5.2</v>
          </cell>
          <cell r="G156">
            <v>5.0999999999999996</v>
          </cell>
          <cell r="H156">
            <v>4.9000000000000004</v>
          </cell>
          <cell r="I156">
            <v>5.3</v>
          </cell>
          <cell r="J156">
            <v>6.8</v>
          </cell>
          <cell r="M156">
            <v>15</v>
          </cell>
        </row>
        <row r="157">
          <cell r="A157" t="str">
            <v>05</v>
          </cell>
          <cell r="B157" t="str">
            <v xml:space="preserve"> AMBULAN.DE LA R</v>
          </cell>
          <cell r="C157" t="str">
            <v>19:58</v>
          </cell>
          <cell r="D157">
            <v>7.9</v>
          </cell>
          <cell r="E157">
            <v>877.5</v>
          </cell>
          <cell r="K157">
            <v>7.9</v>
          </cell>
          <cell r="M157">
            <v>3</v>
          </cell>
        </row>
        <row r="158">
          <cell r="A158" t="str">
            <v>05</v>
          </cell>
          <cell r="B158" t="str">
            <v xml:space="preserve"> TORRE DE BABEL-</v>
          </cell>
          <cell r="C158" t="str">
            <v>20:59</v>
          </cell>
          <cell r="D158">
            <v>7.8</v>
          </cell>
          <cell r="E158">
            <v>750</v>
          </cell>
          <cell r="F158">
            <v>9.3000000000000007</v>
          </cell>
          <cell r="G158">
            <v>6.7</v>
          </cell>
          <cell r="H158">
            <v>7.2</v>
          </cell>
          <cell r="I158">
            <v>7.4</v>
          </cell>
          <cell r="J158">
            <v>8.3000000000000007</v>
          </cell>
          <cell r="M158">
            <v>15</v>
          </cell>
        </row>
        <row r="159">
          <cell r="A159" t="str">
            <v>05</v>
          </cell>
          <cell r="B159" t="str">
            <v xml:space="preserve"> VALE LA PENA SO</v>
          </cell>
          <cell r="C159" t="str">
            <v>21:54</v>
          </cell>
          <cell r="D159">
            <v>15.6</v>
          </cell>
          <cell r="E159">
            <v>700</v>
          </cell>
          <cell r="K159">
            <v>15.6</v>
          </cell>
          <cell r="M159">
            <v>2</v>
          </cell>
        </row>
        <row r="160">
          <cell r="A160" t="str">
            <v>05</v>
          </cell>
          <cell r="B160" t="str">
            <v xml:space="preserve"> TELE DEPORTE-DO</v>
          </cell>
          <cell r="C160" t="str">
            <v>21:54</v>
          </cell>
          <cell r="D160">
            <v>4.8</v>
          </cell>
          <cell r="E160">
            <v>880</v>
          </cell>
          <cell r="L160">
            <v>4.8</v>
          </cell>
          <cell r="M160">
            <v>3</v>
          </cell>
        </row>
        <row r="161">
          <cell r="A161" t="str">
            <v>05</v>
          </cell>
          <cell r="B161" t="str">
            <v xml:space="preserve"> MONICA-SAB</v>
          </cell>
          <cell r="C161" t="str">
            <v>21:55</v>
          </cell>
          <cell r="D161">
            <v>4.9000000000000004</v>
          </cell>
          <cell r="E161">
            <v>700</v>
          </cell>
          <cell r="K161">
            <v>4.9000000000000004</v>
          </cell>
          <cell r="M161">
            <v>1</v>
          </cell>
        </row>
        <row r="162">
          <cell r="A162" t="str">
            <v>05</v>
          </cell>
          <cell r="B162" t="str">
            <v xml:space="preserve"> 24 HORAS EDIC.C</v>
          </cell>
          <cell r="C162" t="str">
            <v>21:59</v>
          </cell>
          <cell r="D162">
            <v>7.5</v>
          </cell>
          <cell r="E162">
            <v>880</v>
          </cell>
          <cell r="F162">
            <v>7.8</v>
          </cell>
          <cell r="G162">
            <v>7.8</v>
          </cell>
          <cell r="H162">
            <v>6.6</v>
          </cell>
          <cell r="I162">
            <v>8.1</v>
          </cell>
          <cell r="J162">
            <v>7.1</v>
          </cell>
          <cell r="M162">
            <v>15</v>
          </cell>
        </row>
        <row r="163">
          <cell r="A163" t="str">
            <v>05</v>
          </cell>
          <cell r="B163" t="str">
            <v xml:space="preserve"> NOCHES DE CANTI</v>
          </cell>
          <cell r="C163" t="str">
            <v>23:05</v>
          </cell>
          <cell r="D163">
            <v>3.1</v>
          </cell>
          <cell r="E163">
            <v>227.5</v>
          </cell>
          <cell r="F163">
            <v>2.2999999999999998</v>
          </cell>
          <cell r="G163">
            <v>3.3</v>
          </cell>
          <cell r="H163">
            <v>3.6</v>
          </cell>
          <cell r="M163">
            <v>9</v>
          </cell>
        </row>
        <row r="164">
          <cell r="A164" t="str">
            <v>05</v>
          </cell>
          <cell r="B164" t="str">
            <v xml:space="preserve"> AMBULANTES DE L</v>
          </cell>
          <cell r="C164" t="str">
            <v>23:08</v>
          </cell>
          <cell r="D164">
            <v>6</v>
          </cell>
          <cell r="E164">
            <v>227.5</v>
          </cell>
          <cell r="J164">
            <v>6</v>
          </cell>
          <cell r="M164">
            <v>3</v>
          </cell>
        </row>
        <row r="165">
          <cell r="A165" t="str">
            <v>05</v>
          </cell>
          <cell r="B165" t="str">
            <v xml:space="preserve"> JUEVES DE PELIC</v>
          </cell>
          <cell r="C165" t="str">
            <v>23:10</v>
          </cell>
          <cell r="D165">
            <v>2.1</v>
          </cell>
          <cell r="E165">
            <v>227.5</v>
          </cell>
          <cell r="I165">
            <v>2.1</v>
          </cell>
          <cell r="M165">
            <v>3</v>
          </cell>
        </row>
        <row r="166">
          <cell r="A166" t="str">
            <v>05</v>
          </cell>
          <cell r="B166" t="str">
            <v xml:space="preserve"> CINE PARA ADULT</v>
          </cell>
          <cell r="C166" t="str">
            <v>23:11</v>
          </cell>
          <cell r="D166">
            <v>3.1</v>
          </cell>
          <cell r="E166">
            <v>227.5</v>
          </cell>
          <cell r="L166">
            <v>3.1</v>
          </cell>
          <cell r="M166">
            <v>3</v>
          </cell>
        </row>
        <row r="167">
          <cell r="A167" t="str">
            <v>09</v>
          </cell>
          <cell r="B167" t="str">
            <v xml:space="preserve"> PARE DE SUFRIR-</v>
          </cell>
          <cell r="C167" t="str">
            <v>06:45</v>
          </cell>
          <cell r="D167">
            <v>0</v>
          </cell>
          <cell r="E167">
            <v>294</v>
          </cell>
          <cell r="F167">
            <v>0</v>
          </cell>
          <cell r="G167">
            <v>0</v>
          </cell>
          <cell r="H167">
            <v>0</v>
          </cell>
          <cell r="I167">
            <v>0</v>
          </cell>
          <cell r="J167">
            <v>0</v>
          </cell>
          <cell r="M167">
            <v>13</v>
          </cell>
        </row>
        <row r="168">
          <cell r="A168" t="str">
            <v>09</v>
          </cell>
          <cell r="B168" t="str">
            <v xml:space="preserve"> PARE DE SUFRIR-</v>
          </cell>
          <cell r="C168" t="str">
            <v>06:47</v>
          </cell>
          <cell r="D168">
            <v>0</v>
          </cell>
          <cell r="E168">
            <v>294</v>
          </cell>
          <cell r="K168">
            <v>0</v>
          </cell>
          <cell r="M168">
            <v>3</v>
          </cell>
        </row>
        <row r="169">
          <cell r="A169" t="str">
            <v>09</v>
          </cell>
          <cell r="B169" t="str">
            <v xml:space="preserve"> MAÑANERO ANDINO</v>
          </cell>
          <cell r="C169" t="str">
            <v>06:50</v>
          </cell>
          <cell r="D169">
            <v>0.4</v>
          </cell>
          <cell r="E169">
            <v>294</v>
          </cell>
          <cell r="L169">
            <v>0.4</v>
          </cell>
          <cell r="M169">
            <v>3</v>
          </cell>
        </row>
        <row r="170">
          <cell r="A170" t="str">
            <v>09</v>
          </cell>
          <cell r="B170" t="str">
            <v xml:space="preserve"> TELEVENTAS-MAÑA</v>
          </cell>
          <cell r="C170" t="str">
            <v>07:00</v>
          </cell>
          <cell r="D170">
            <v>0</v>
          </cell>
          <cell r="E170">
            <v>294</v>
          </cell>
          <cell r="F170">
            <v>0</v>
          </cell>
          <cell r="G170">
            <v>0</v>
          </cell>
          <cell r="H170">
            <v>0</v>
          </cell>
          <cell r="I170">
            <v>0</v>
          </cell>
          <cell r="J170">
            <v>0</v>
          </cell>
          <cell r="M170">
            <v>15</v>
          </cell>
        </row>
        <row r="171">
          <cell r="A171" t="str">
            <v>09</v>
          </cell>
          <cell r="B171" t="str">
            <v xml:space="preserve"> MAÑANERO ANDINO</v>
          </cell>
          <cell r="C171" t="str">
            <v>07:02</v>
          </cell>
          <cell r="D171">
            <v>0.4</v>
          </cell>
          <cell r="E171">
            <v>294</v>
          </cell>
          <cell r="K171">
            <v>0.4</v>
          </cell>
          <cell r="M171">
            <v>3</v>
          </cell>
        </row>
        <row r="172">
          <cell r="A172" t="str">
            <v>09</v>
          </cell>
          <cell r="B172" t="str">
            <v xml:space="preserve"> A TODA HORA-MAÑ</v>
          </cell>
          <cell r="C172" t="str">
            <v>07:02</v>
          </cell>
          <cell r="D172">
            <v>0</v>
          </cell>
          <cell r="E172">
            <v>294</v>
          </cell>
          <cell r="F172">
            <v>0</v>
          </cell>
          <cell r="G172">
            <v>0</v>
          </cell>
          <cell r="H172">
            <v>0</v>
          </cell>
          <cell r="I172">
            <v>0</v>
          </cell>
          <cell r="J172">
            <v>0</v>
          </cell>
          <cell r="M172">
            <v>13</v>
          </cell>
        </row>
        <row r="173">
          <cell r="A173" t="str">
            <v>09</v>
          </cell>
          <cell r="B173" t="str">
            <v xml:space="preserve"> TELEVENTAS-MAÑA</v>
          </cell>
          <cell r="C173" t="str">
            <v>08:02</v>
          </cell>
          <cell r="D173">
            <v>0</v>
          </cell>
          <cell r="E173">
            <v>294</v>
          </cell>
          <cell r="F173">
            <v>0</v>
          </cell>
          <cell r="G173">
            <v>0</v>
          </cell>
          <cell r="H173">
            <v>0</v>
          </cell>
          <cell r="I173">
            <v>0</v>
          </cell>
          <cell r="J173">
            <v>0</v>
          </cell>
          <cell r="M173">
            <v>13</v>
          </cell>
        </row>
        <row r="174">
          <cell r="A174" t="str">
            <v>09</v>
          </cell>
          <cell r="B174" t="str">
            <v xml:space="preserve"> A TODA HORA-MAÑ</v>
          </cell>
          <cell r="C174" t="str">
            <v>08:03</v>
          </cell>
          <cell r="D174">
            <v>0</v>
          </cell>
          <cell r="E174">
            <v>294</v>
          </cell>
          <cell r="F174">
            <v>0</v>
          </cell>
          <cell r="G174">
            <v>0</v>
          </cell>
          <cell r="H174">
            <v>0</v>
          </cell>
          <cell r="I174">
            <v>0</v>
          </cell>
          <cell r="J174">
            <v>0</v>
          </cell>
          <cell r="M174">
            <v>12</v>
          </cell>
        </row>
        <row r="175">
          <cell r="A175" t="str">
            <v>09</v>
          </cell>
          <cell r="B175" t="str">
            <v xml:space="preserve"> TELEVENTAS-DOM</v>
          </cell>
          <cell r="C175" t="str">
            <v>08:58</v>
          </cell>
          <cell r="D175">
            <v>0</v>
          </cell>
          <cell r="E175">
            <v>294</v>
          </cell>
          <cell r="L175">
            <v>0</v>
          </cell>
          <cell r="M175">
            <v>3</v>
          </cell>
        </row>
        <row r="176">
          <cell r="A176" t="str">
            <v>09</v>
          </cell>
          <cell r="B176" t="str">
            <v xml:space="preserve"> A TODA HORA-DOM</v>
          </cell>
          <cell r="C176" t="str">
            <v>08:59</v>
          </cell>
          <cell r="D176">
            <v>0.4</v>
          </cell>
          <cell r="E176">
            <v>294</v>
          </cell>
          <cell r="L176">
            <v>0.4</v>
          </cell>
          <cell r="M176">
            <v>3</v>
          </cell>
        </row>
        <row r="177">
          <cell r="A177" t="str">
            <v>09</v>
          </cell>
          <cell r="B177" t="str">
            <v xml:space="preserve"> A TODA HORA-MAÑ</v>
          </cell>
          <cell r="C177" t="str">
            <v>09:04</v>
          </cell>
          <cell r="D177">
            <v>0</v>
          </cell>
          <cell r="E177">
            <v>294</v>
          </cell>
          <cell r="F177">
            <v>0</v>
          </cell>
          <cell r="H177">
            <v>0</v>
          </cell>
          <cell r="I177">
            <v>0</v>
          </cell>
          <cell r="M177">
            <v>4</v>
          </cell>
        </row>
        <row r="178">
          <cell r="A178" t="str">
            <v>09</v>
          </cell>
          <cell r="B178" t="str">
            <v xml:space="preserve"> TELEVENTAS-SAB/</v>
          </cell>
          <cell r="C178" t="str">
            <v>09:11</v>
          </cell>
          <cell r="D178">
            <v>0</v>
          </cell>
          <cell r="E178">
            <v>294</v>
          </cell>
          <cell r="K178">
            <v>0</v>
          </cell>
          <cell r="M178">
            <v>3</v>
          </cell>
        </row>
        <row r="179">
          <cell r="A179" t="str">
            <v>09</v>
          </cell>
          <cell r="B179" t="str">
            <v xml:space="preserve"> TELEVENTAS-MAÑA</v>
          </cell>
          <cell r="C179" t="str">
            <v>09:34</v>
          </cell>
          <cell r="D179">
            <v>0</v>
          </cell>
          <cell r="E179">
            <v>294</v>
          </cell>
          <cell r="F179">
            <v>0</v>
          </cell>
          <cell r="G179">
            <v>0</v>
          </cell>
          <cell r="H179">
            <v>0</v>
          </cell>
          <cell r="I179">
            <v>0</v>
          </cell>
          <cell r="J179">
            <v>0</v>
          </cell>
          <cell r="M179">
            <v>11</v>
          </cell>
        </row>
        <row r="180">
          <cell r="A180" t="str">
            <v>09</v>
          </cell>
          <cell r="B180" t="str">
            <v xml:space="preserve"> A TODA HORA-SAB</v>
          </cell>
          <cell r="C180" t="str">
            <v>09:43</v>
          </cell>
          <cell r="D180">
            <v>0</v>
          </cell>
          <cell r="E180">
            <v>294</v>
          </cell>
          <cell r="K180">
            <v>0</v>
          </cell>
          <cell r="M180">
            <v>2</v>
          </cell>
        </row>
        <row r="181">
          <cell r="A181" t="str">
            <v>09</v>
          </cell>
          <cell r="B181" t="str">
            <v xml:space="preserve"> SORT.BINGO DE O</v>
          </cell>
          <cell r="C181" t="str">
            <v>09:59</v>
          </cell>
          <cell r="D181">
            <v>0</v>
          </cell>
          <cell r="E181">
            <v>294</v>
          </cell>
          <cell r="L181">
            <v>0</v>
          </cell>
          <cell r="M181">
            <v>2</v>
          </cell>
        </row>
        <row r="182">
          <cell r="A182" t="str">
            <v>09</v>
          </cell>
          <cell r="B182" t="str">
            <v xml:space="preserve"> TELEVENTAS-DOM</v>
          </cell>
          <cell r="C182" t="str">
            <v>10:07</v>
          </cell>
          <cell r="D182">
            <v>0</v>
          </cell>
          <cell r="E182">
            <v>294</v>
          </cell>
          <cell r="L182">
            <v>0</v>
          </cell>
          <cell r="M182">
            <v>3</v>
          </cell>
        </row>
        <row r="183">
          <cell r="A183" t="str">
            <v>09</v>
          </cell>
          <cell r="B183" t="str">
            <v xml:space="preserve"> TELEVENTAS-SAB/</v>
          </cell>
          <cell r="C183" t="str">
            <v>10:13</v>
          </cell>
          <cell r="D183">
            <v>0</v>
          </cell>
          <cell r="E183">
            <v>294</v>
          </cell>
          <cell r="K183">
            <v>0</v>
          </cell>
          <cell r="M183">
            <v>2</v>
          </cell>
        </row>
        <row r="184">
          <cell r="A184" t="str">
            <v>09</v>
          </cell>
          <cell r="B184" t="str">
            <v xml:space="preserve"> A TODA HORA-MAÑ</v>
          </cell>
          <cell r="C184" t="str">
            <v>10:37</v>
          </cell>
          <cell r="D184">
            <v>0</v>
          </cell>
          <cell r="E184">
            <v>294</v>
          </cell>
          <cell r="H184">
            <v>0</v>
          </cell>
          <cell r="M184">
            <v>1</v>
          </cell>
        </row>
        <row r="185">
          <cell r="A185" t="str">
            <v>09</v>
          </cell>
          <cell r="B185" t="str">
            <v xml:space="preserve"> A TODA HORA-DOM</v>
          </cell>
          <cell r="C185" t="str">
            <v>10:38</v>
          </cell>
          <cell r="D185">
            <v>0</v>
          </cell>
          <cell r="E185">
            <v>294</v>
          </cell>
          <cell r="L185">
            <v>0</v>
          </cell>
          <cell r="M185">
            <v>3</v>
          </cell>
        </row>
        <row r="186">
          <cell r="A186" t="str">
            <v>09</v>
          </cell>
          <cell r="B186" t="str">
            <v xml:space="preserve"> A TODA HORA-SAB</v>
          </cell>
          <cell r="C186" t="str">
            <v>10:44</v>
          </cell>
          <cell r="D186">
            <v>0</v>
          </cell>
          <cell r="E186">
            <v>294</v>
          </cell>
          <cell r="K186">
            <v>0</v>
          </cell>
          <cell r="M186">
            <v>1</v>
          </cell>
        </row>
        <row r="187">
          <cell r="A187" t="str">
            <v>09</v>
          </cell>
          <cell r="B187" t="str">
            <v xml:space="preserve"> LA POTRA ZAINA</v>
          </cell>
          <cell r="C187" t="str">
            <v>11:02</v>
          </cell>
          <cell r="D187">
            <v>0.3</v>
          </cell>
          <cell r="E187">
            <v>294</v>
          </cell>
          <cell r="F187">
            <v>0.9</v>
          </cell>
          <cell r="G187">
            <v>0.2</v>
          </cell>
          <cell r="H187">
            <v>0</v>
          </cell>
          <cell r="I187">
            <v>0</v>
          </cell>
          <cell r="J187">
            <v>0.3</v>
          </cell>
          <cell r="M187">
            <v>15</v>
          </cell>
        </row>
        <row r="188">
          <cell r="A188" t="str">
            <v>09</v>
          </cell>
          <cell r="B188" t="str">
            <v xml:space="preserve"> TELEVENTAS DOM</v>
          </cell>
          <cell r="C188" t="str">
            <v>11:08</v>
          </cell>
          <cell r="D188">
            <v>0</v>
          </cell>
          <cell r="E188">
            <v>294</v>
          </cell>
          <cell r="K188">
            <v>0</v>
          </cell>
          <cell r="L188">
            <v>0</v>
          </cell>
          <cell r="M188">
            <v>2</v>
          </cell>
        </row>
        <row r="189">
          <cell r="A189" t="str">
            <v>09</v>
          </cell>
          <cell r="B189" t="str">
            <v xml:space="preserve"> SUCUPIRA</v>
          </cell>
          <cell r="C189" t="str">
            <v>11:31</v>
          </cell>
          <cell r="D189">
            <v>0.3</v>
          </cell>
          <cell r="E189">
            <v>294</v>
          </cell>
          <cell r="F189">
            <v>0</v>
          </cell>
          <cell r="G189">
            <v>0.3</v>
          </cell>
          <cell r="H189">
            <v>0.7</v>
          </cell>
          <cell r="I189">
            <v>0.5</v>
          </cell>
          <cell r="J189">
            <v>0.2</v>
          </cell>
          <cell r="M189">
            <v>15</v>
          </cell>
        </row>
        <row r="190">
          <cell r="A190" t="str">
            <v>09</v>
          </cell>
          <cell r="B190" t="str">
            <v xml:space="preserve"> MOESHA-DOM</v>
          </cell>
          <cell r="C190" t="str">
            <v>11:38</v>
          </cell>
          <cell r="D190">
            <v>0.4</v>
          </cell>
          <cell r="E190">
            <v>294</v>
          </cell>
          <cell r="L190">
            <v>0.4</v>
          </cell>
          <cell r="M190">
            <v>3</v>
          </cell>
        </row>
        <row r="191">
          <cell r="A191" t="str">
            <v>09</v>
          </cell>
          <cell r="B191" t="str">
            <v xml:space="preserve"> EAGLE RIDERS-SA</v>
          </cell>
          <cell r="C191" t="str">
            <v>11:42</v>
          </cell>
          <cell r="D191">
            <v>0</v>
          </cell>
          <cell r="E191">
            <v>294</v>
          </cell>
          <cell r="K191">
            <v>0</v>
          </cell>
          <cell r="M191">
            <v>3</v>
          </cell>
        </row>
        <row r="192">
          <cell r="A192" t="str">
            <v>09</v>
          </cell>
          <cell r="B192" t="str">
            <v xml:space="preserve"> REP.EL EQUIPO D</v>
          </cell>
          <cell r="C192" t="str">
            <v>12:02</v>
          </cell>
          <cell r="D192">
            <v>0.3</v>
          </cell>
          <cell r="E192">
            <v>294</v>
          </cell>
          <cell r="F192">
            <v>0.3</v>
          </cell>
          <cell r="M192">
            <v>3</v>
          </cell>
        </row>
        <row r="193">
          <cell r="A193" t="str">
            <v>09</v>
          </cell>
          <cell r="B193" t="str">
            <v xml:space="preserve"> REP.EL EQUIPO A</v>
          </cell>
          <cell r="C193" t="str">
            <v>12:02</v>
          </cell>
          <cell r="D193">
            <v>0.3</v>
          </cell>
          <cell r="E193">
            <v>294</v>
          </cell>
          <cell r="G193">
            <v>0.2</v>
          </cell>
          <cell r="H193">
            <v>0.5</v>
          </cell>
          <cell r="I193">
            <v>0.3</v>
          </cell>
          <cell r="J193">
            <v>0.1</v>
          </cell>
          <cell r="M193">
            <v>12</v>
          </cell>
        </row>
        <row r="194">
          <cell r="A194" t="str">
            <v>09</v>
          </cell>
          <cell r="B194" t="str">
            <v xml:space="preserve"> OLIVER TWIST- S</v>
          </cell>
          <cell r="C194" t="str">
            <v>12:06</v>
          </cell>
          <cell r="D194">
            <v>1</v>
          </cell>
          <cell r="E194">
            <v>294</v>
          </cell>
          <cell r="K194">
            <v>1</v>
          </cell>
          <cell r="M194">
            <v>3</v>
          </cell>
        </row>
        <row r="195">
          <cell r="A195" t="str">
            <v>09</v>
          </cell>
          <cell r="B195" t="str">
            <v xml:space="preserve"> TELETUBBIES-DOM</v>
          </cell>
          <cell r="C195" t="str">
            <v>12:07</v>
          </cell>
          <cell r="D195">
            <v>2.1</v>
          </cell>
          <cell r="E195">
            <v>294</v>
          </cell>
          <cell r="L195">
            <v>2.1</v>
          </cell>
          <cell r="M195">
            <v>3</v>
          </cell>
        </row>
        <row r="196">
          <cell r="A196" t="str">
            <v>09</v>
          </cell>
          <cell r="B196" t="str">
            <v xml:space="preserve"> LA PRINCESA SUS</v>
          </cell>
          <cell r="C196" t="str">
            <v>12:31</v>
          </cell>
          <cell r="D196">
            <v>1.1000000000000001</v>
          </cell>
          <cell r="E196">
            <v>294</v>
          </cell>
          <cell r="K196">
            <v>1.1000000000000001</v>
          </cell>
          <cell r="M196">
            <v>3</v>
          </cell>
        </row>
        <row r="197">
          <cell r="A197" t="str">
            <v>09</v>
          </cell>
          <cell r="B197" t="str">
            <v xml:space="preserve"> FANTASIAS ANIMA</v>
          </cell>
          <cell r="C197" t="str">
            <v>12:59</v>
          </cell>
          <cell r="D197">
            <v>0.9</v>
          </cell>
          <cell r="E197">
            <v>294</v>
          </cell>
          <cell r="G197">
            <v>0.5</v>
          </cell>
          <cell r="H197">
            <v>0.8</v>
          </cell>
          <cell r="I197">
            <v>1.2</v>
          </cell>
          <cell r="J197">
            <v>1</v>
          </cell>
          <cell r="M197">
            <v>12</v>
          </cell>
        </row>
        <row r="198">
          <cell r="A198" t="str">
            <v>09</v>
          </cell>
          <cell r="B198" t="str">
            <v xml:space="preserve"> EL EQUIPO DE LO</v>
          </cell>
          <cell r="C198" t="str">
            <v>12:59</v>
          </cell>
          <cell r="D198">
            <v>0.7</v>
          </cell>
          <cell r="E198">
            <v>294</v>
          </cell>
          <cell r="K198">
            <v>0.7</v>
          </cell>
          <cell r="M198">
            <v>3</v>
          </cell>
        </row>
        <row r="199">
          <cell r="A199" t="str">
            <v>09</v>
          </cell>
          <cell r="B199" t="str">
            <v xml:space="preserve"> EL EQUIPO DE LO</v>
          </cell>
          <cell r="C199" t="str">
            <v>13:00</v>
          </cell>
          <cell r="D199">
            <v>0.8</v>
          </cell>
          <cell r="E199">
            <v>294</v>
          </cell>
          <cell r="L199">
            <v>0.8</v>
          </cell>
          <cell r="M199">
            <v>3</v>
          </cell>
        </row>
        <row r="200">
          <cell r="A200" t="str">
            <v>09</v>
          </cell>
          <cell r="B200" t="str">
            <v xml:space="preserve"> POPEYE-TARDE</v>
          </cell>
          <cell r="C200" t="str">
            <v>13:33</v>
          </cell>
          <cell r="D200">
            <v>1.8</v>
          </cell>
          <cell r="E200">
            <v>294</v>
          </cell>
          <cell r="G200">
            <v>0.9</v>
          </cell>
          <cell r="H200">
            <v>2.2000000000000002</v>
          </cell>
          <cell r="I200">
            <v>1.7</v>
          </cell>
          <cell r="J200">
            <v>2.4</v>
          </cell>
          <cell r="M200">
            <v>12</v>
          </cell>
        </row>
        <row r="201">
          <cell r="A201" t="str">
            <v>09</v>
          </cell>
          <cell r="B201" t="str">
            <v xml:space="preserve"> LA GARRAPATA-TA</v>
          </cell>
          <cell r="C201" t="str">
            <v>14:02</v>
          </cell>
          <cell r="D201">
            <v>1.6</v>
          </cell>
          <cell r="E201">
            <v>294</v>
          </cell>
          <cell r="F201">
            <v>0.9</v>
          </cell>
          <cell r="G201">
            <v>1</v>
          </cell>
          <cell r="H201">
            <v>2</v>
          </cell>
          <cell r="I201">
            <v>1.4</v>
          </cell>
          <cell r="J201">
            <v>2.8</v>
          </cell>
          <cell r="M201">
            <v>15</v>
          </cell>
        </row>
        <row r="202">
          <cell r="A202" t="str">
            <v>09</v>
          </cell>
          <cell r="B202" t="str">
            <v xml:space="preserve"> TELETUBBIES-TAR</v>
          </cell>
          <cell r="C202" t="str">
            <v>14:29</v>
          </cell>
          <cell r="D202">
            <v>2.6</v>
          </cell>
          <cell r="E202">
            <v>294</v>
          </cell>
          <cell r="F202">
            <v>2.1</v>
          </cell>
          <cell r="G202">
            <v>2.5</v>
          </cell>
          <cell r="H202">
            <v>3.6</v>
          </cell>
          <cell r="I202">
            <v>2.9</v>
          </cell>
          <cell r="J202">
            <v>2</v>
          </cell>
          <cell r="M202">
            <v>15</v>
          </cell>
        </row>
        <row r="203">
          <cell r="A203" t="str">
            <v>09</v>
          </cell>
          <cell r="B203" t="str">
            <v xml:space="preserve"> FLASH GORDON-TA</v>
          </cell>
          <cell r="C203" t="str">
            <v>14:58</v>
          </cell>
          <cell r="D203">
            <v>1.4</v>
          </cell>
          <cell r="E203">
            <v>294</v>
          </cell>
          <cell r="F203">
            <v>0.9</v>
          </cell>
          <cell r="G203">
            <v>1</v>
          </cell>
          <cell r="H203">
            <v>1.5</v>
          </cell>
          <cell r="I203">
            <v>2</v>
          </cell>
          <cell r="J203">
            <v>1.4</v>
          </cell>
          <cell r="M203">
            <v>10</v>
          </cell>
        </row>
        <row r="204">
          <cell r="A204" t="str">
            <v>09</v>
          </cell>
          <cell r="B204" t="str">
            <v xml:space="preserve"> EL HOMBRE ARAÑA</v>
          </cell>
          <cell r="C204" t="str">
            <v>14:58</v>
          </cell>
          <cell r="D204">
            <v>0.9</v>
          </cell>
          <cell r="E204">
            <v>294</v>
          </cell>
          <cell r="F204">
            <v>1.1000000000000001</v>
          </cell>
          <cell r="G204">
            <v>1.5</v>
          </cell>
          <cell r="H204">
            <v>1.5</v>
          </cell>
          <cell r="I204">
            <v>0.4</v>
          </cell>
          <cell r="J204">
            <v>0</v>
          </cell>
          <cell r="M204">
            <v>5</v>
          </cell>
        </row>
        <row r="205">
          <cell r="A205" t="str">
            <v>09</v>
          </cell>
          <cell r="B205" t="str">
            <v xml:space="preserve"> DETECT.AMERICAN</v>
          </cell>
          <cell r="C205" t="str">
            <v>15:02</v>
          </cell>
          <cell r="D205">
            <v>1</v>
          </cell>
          <cell r="E205">
            <v>294</v>
          </cell>
          <cell r="L205">
            <v>1</v>
          </cell>
          <cell r="M205">
            <v>3</v>
          </cell>
        </row>
        <row r="206">
          <cell r="A206" t="str">
            <v>09</v>
          </cell>
          <cell r="B206" t="str">
            <v xml:space="preserve"> BIT EL CUPIDO-S</v>
          </cell>
          <cell r="C206" t="str">
            <v>15:03</v>
          </cell>
          <cell r="D206">
            <v>0.9</v>
          </cell>
          <cell r="E206">
            <v>294</v>
          </cell>
          <cell r="K206">
            <v>0.9</v>
          </cell>
          <cell r="M206">
            <v>3</v>
          </cell>
        </row>
        <row r="207">
          <cell r="A207" t="str">
            <v>09</v>
          </cell>
          <cell r="B207" t="str">
            <v xml:space="preserve"> POWER RANGERS</v>
          </cell>
          <cell r="C207" t="str">
            <v>15:25</v>
          </cell>
          <cell r="D207">
            <v>0.8</v>
          </cell>
          <cell r="E207">
            <v>294</v>
          </cell>
          <cell r="F207">
            <v>0.5</v>
          </cell>
          <cell r="G207">
            <v>1</v>
          </cell>
          <cell r="H207">
            <v>1.2</v>
          </cell>
          <cell r="I207">
            <v>0.9</v>
          </cell>
          <cell r="J207">
            <v>0.5</v>
          </cell>
          <cell r="M207">
            <v>15</v>
          </cell>
        </row>
        <row r="208">
          <cell r="A208" t="str">
            <v>09</v>
          </cell>
          <cell r="B208" t="str">
            <v xml:space="preserve"> EL INCREIBLE HU</v>
          </cell>
          <cell r="C208" t="str">
            <v>15:29</v>
          </cell>
          <cell r="D208">
            <v>0.7</v>
          </cell>
          <cell r="E208">
            <v>294</v>
          </cell>
          <cell r="K208">
            <v>0.7</v>
          </cell>
          <cell r="M208">
            <v>3</v>
          </cell>
        </row>
        <row r="209">
          <cell r="A209" t="str">
            <v>09</v>
          </cell>
          <cell r="B209" t="str">
            <v xml:space="preserve"> AÑOS MARAVILLOS</v>
          </cell>
          <cell r="C209" t="str">
            <v>15:50</v>
          </cell>
          <cell r="D209">
            <v>0.5</v>
          </cell>
          <cell r="E209">
            <v>294</v>
          </cell>
          <cell r="F209">
            <v>0.3</v>
          </cell>
          <cell r="G209">
            <v>0.5</v>
          </cell>
          <cell r="H209">
            <v>0.2</v>
          </cell>
          <cell r="I209">
            <v>0.9</v>
          </cell>
          <cell r="J209">
            <v>0.4</v>
          </cell>
          <cell r="M209">
            <v>15</v>
          </cell>
        </row>
        <row r="210">
          <cell r="A210" t="str">
            <v>09</v>
          </cell>
          <cell r="B210" t="str">
            <v xml:space="preserve"> BEETLEBORGS-SAB</v>
          </cell>
          <cell r="C210" t="str">
            <v>15:56</v>
          </cell>
          <cell r="D210">
            <v>0.4</v>
          </cell>
          <cell r="E210">
            <v>294</v>
          </cell>
          <cell r="K210">
            <v>0.4</v>
          </cell>
          <cell r="M210">
            <v>2</v>
          </cell>
        </row>
        <row r="211">
          <cell r="A211" t="str">
            <v>09</v>
          </cell>
          <cell r="B211" t="str">
            <v xml:space="preserve"> EL SEPTIMO CIEL</v>
          </cell>
          <cell r="C211" t="str">
            <v>15:59</v>
          </cell>
          <cell r="D211">
            <v>1.3</v>
          </cell>
          <cell r="E211">
            <v>294</v>
          </cell>
          <cell r="L211">
            <v>1.3</v>
          </cell>
          <cell r="M211">
            <v>3</v>
          </cell>
        </row>
        <row r="212">
          <cell r="A212" t="str">
            <v>09</v>
          </cell>
          <cell r="B212" t="str">
            <v xml:space="preserve"> TORTUNINJAS-SAB</v>
          </cell>
          <cell r="C212" t="str">
            <v>16:01</v>
          </cell>
          <cell r="D212">
            <v>0.8</v>
          </cell>
          <cell r="E212">
            <v>294</v>
          </cell>
          <cell r="K212">
            <v>0.8</v>
          </cell>
          <cell r="M212">
            <v>1</v>
          </cell>
        </row>
        <row r="213">
          <cell r="A213" t="str">
            <v>09</v>
          </cell>
          <cell r="B213" t="str">
            <v xml:space="preserve"> POWER RANGERS-S</v>
          </cell>
          <cell r="C213" t="str">
            <v>16:22</v>
          </cell>
          <cell r="D213">
            <v>0.3</v>
          </cell>
          <cell r="E213">
            <v>294</v>
          </cell>
          <cell r="K213">
            <v>0.3</v>
          </cell>
          <cell r="M213">
            <v>3</v>
          </cell>
        </row>
        <row r="214">
          <cell r="A214" t="str">
            <v>09</v>
          </cell>
          <cell r="B214" t="str">
            <v xml:space="preserve"> MELLIZAS Y RIVA</v>
          </cell>
          <cell r="C214" t="str">
            <v>16:23</v>
          </cell>
          <cell r="D214">
            <v>0.6</v>
          </cell>
          <cell r="E214">
            <v>294</v>
          </cell>
          <cell r="F214">
            <v>0.3</v>
          </cell>
          <cell r="G214">
            <v>1.2</v>
          </cell>
          <cell r="H214">
            <v>0.9</v>
          </cell>
          <cell r="I214">
            <v>0</v>
          </cell>
          <cell r="J214">
            <v>0.8</v>
          </cell>
          <cell r="M214">
            <v>15</v>
          </cell>
        </row>
        <row r="215">
          <cell r="A215" t="str">
            <v>09</v>
          </cell>
          <cell r="B215" t="str">
            <v xml:space="preserve"> CINE TARDE</v>
          </cell>
          <cell r="C215" t="str">
            <v>16:52</v>
          </cell>
          <cell r="D215">
            <v>1.3</v>
          </cell>
          <cell r="E215">
            <v>294</v>
          </cell>
          <cell r="F215">
            <v>1.2</v>
          </cell>
          <cell r="G215">
            <v>1.5</v>
          </cell>
          <cell r="H215">
            <v>3.1</v>
          </cell>
          <cell r="I215">
            <v>0.1</v>
          </cell>
          <cell r="J215">
            <v>0.9</v>
          </cell>
          <cell r="M215">
            <v>5</v>
          </cell>
        </row>
        <row r="216">
          <cell r="A216" t="str">
            <v>09</v>
          </cell>
          <cell r="B216" t="str">
            <v xml:space="preserve"> INDIANA-SAB</v>
          </cell>
          <cell r="C216" t="str">
            <v>16:53</v>
          </cell>
          <cell r="D216">
            <v>0.4</v>
          </cell>
          <cell r="E216">
            <v>294</v>
          </cell>
          <cell r="K216">
            <v>0.4</v>
          </cell>
          <cell r="M216">
            <v>3</v>
          </cell>
        </row>
        <row r="217">
          <cell r="A217" t="str">
            <v>09</v>
          </cell>
          <cell r="B217" t="str">
            <v xml:space="preserve"> CINE EN CASA</v>
          </cell>
          <cell r="C217" t="str">
            <v>16:54</v>
          </cell>
          <cell r="D217">
            <v>1.3</v>
          </cell>
          <cell r="E217">
            <v>294</v>
          </cell>
          <cell r="F217">
            <v>1.9</v>
          </cell>
          <cell r="G217">
            <v>1.5</v>
          </cell>
          <cell r="H217">
            <v>1.6</v>
          </cell>
          <cell r="I217">
            <v>0.5</v>
          </cell>
          <cell r="J217">
            <v>0.7</v>
          </cell>
          <cell r="M217">
            <v>10</v>
          </cell>
        </row>
        <row r="218">
          <cell r="A218" t="str">
            <v>09</v>
          </cell>
          <cell r="B218" t="str">
            <v xml:space="preserve"> SAVANNAH-DOM</v>
          </cell>
          <cell r="C218" t="str">
            <v>16:57</v>
          </cell>
          <cell r="D218">
            <v>0.7</v>
          </cell>
          <cell r="E218">
            <v>294</v>
          </cell>
          <cell r="L218">
            <v>0.7</v>
          </cell>
          <cell r="M218">
            <v>3</v>
          </cell>
        </row>
        <row r="219">
          <cell r="A219" t="str">
            <v>09</v>
          </cell>
          <cell r="B219" t="str">
            <v xml:space="preserve"> ESCALOFRIOS-SAB</v>
          </cell>
          <cell r="C219" t="str">
            <v>17:26</v>
          </cell>
          <cell r="D219">
            <v>0</v>
          </cell>
          <cell r="E219">
            <v>294</v>
          </cell>
          <cell r="K219">
            <v>0</v>
          </cell>
          <cell r="M219">
            <v>3</v>
          </cell>
        </row>
        <row r="220">
          <cell r="A220" t="str">
            <v>09</v>
          </cell>
          <cell r="B220" t="str">
            <v xml:space="preserve"> COMICOS DE LA C</v>
          </cell>
          <cell r="C220" t="str">
            <v>17:55</v>
          </cell>
          <cell r="D220">
            <v>1.2</v>
          </cell>
          <cell r="E220">
            <v>294</v>
          </cell>
          <cell r="K220">
            <v>1.2</v>
          </cell>
          <cell r="M220">
            <v>3</v>
          </cell>
        </row>
        <row r="221">
          <cell r="A221" t="str">
            <v>09</v>
          </cell>
          <cell r="B221" t="str">
            <v xml:space="preserve"> REP.COMICOS DE</v>
          </cell>
          <cell r="C221" t="str">
            <v>17:55</v>
          </cell>
          <cell r="D221">
            <v>0.9</v>
          </cell>
          <cell r="E221">
            <v>294</v>
          </cell>
          <cell r="L221">
            <v>0.9</v>
          </cell>
          <cell r="M221">
            <v>2</v>
          </cell>
        </row>
        <row r="222">
          <cell r="A222" t="str">
            <v>09</v>
          </cell>
          <cell r="B222" t="str">
            <v xml:space="preserve"> TARDES D HOLLYW</v>
          </cell>
          <cell r="C222" t="str">
            <v>18:04</v>
          </cell>
          <cell r="D222">
            <v>0.3</v>
          </cell>
          <cell r="E222">
            <v>294</v>
          </cell>
          <cell r="L222">
            <v>0.3</v>
          </cell>
          <cell r="M222">
            <v>1</v>
          </cell>
        </row>
        <row r="223">
          <cell r="A223" t="str">
            <v>09</v>
          </cell>
          <cell r="B223" t="str">
            <v xml:space="preserve"> LAS TRAV.PICAPI</v>
          </cell>
          <cell r="C223" t="str">
            <v>18:44</v>
          </cell>
          <cell r="D223">
            <v>2.1</v>
          </cell>
          <cell r="E223">
            <v>294</v>
          </cell>
          <cell r="F223">
            <v>2.6</v>
          </cell>
          <cell r="G223">
            <v>0.9</v>
          </cell>
          <cell r="H223">
            <v>3.7</v>
          </cell>
          <cell r="I223">
            <v>1.6</v>
          </cell>
          <cell r="J223">
            <v>1.8</v>
          </cell>
          <cell r="M223">
            <v>15</v>
          </cell>
        </row>
        <row r="224">
          <cell r="A224" t="str">
            <v>09</v>
          </cell>
          <cell r="B224" t="str">
            <v xml:space="preserve"> LOS PICAPIEDRAS</v>
          </cell>
          <cell r="C224" t="str">
            <v>19:12</v>
          </cell>
          <cell r="D224">
            <v>2.6</v>
          </cell>
          <cell r="E224">
            <v>294</v>
          </cell>
          <cell r="F224">
            <v>3.4</v>
          </cell>
          <cell r="G224">
            <v>1.6</v>
          </cell>
          <cell r="H224">
            <v>2.6</v>
          </cell>
          <cell r="I224">
            <v>1.9</v>
          </cell>
          <cell r="J224">
            <v>3.7</v>
          </cell>
          <cell r="M224">
            <v>15</v>
          </cell>
        </row>
        <row r="225">
          <cell r="A225" t="str">
            <v>09</v>
          </cell>
          <cell r="B225" t="str">
            <v xml:space="preserve"> CATALINA Y SEBA</v>
          </cell>
          <cell r="C225" t="str">
            <v>19:42</v>
          </cell>
          <cell r="D225">
            <v>2.8</v>
          </cell>
          <cell r="E225">
            <v>294</v>
          </cell>
          <cell r="F225">
            <v>3.1</v>
          </cell>
          <cell r="G225">
            <v>3.1</v>
          </cell>
          <cell r="H225">
            <v>3.1</v>
          </cell>
          <cell r="I225">
            <v>3.1</v>
          </cell>
          <cell r="J225">
            <v>1.7</v>
          </cell>
          <cell r="M225">
            <v>15</v>
          </cell>
        </row>
        <row r="226">
          <cell r="A226" t="str">
            <v>09</v>
          </cell>
          <cell r="B226" t="str">
            <v xml:space="preserve"> LA GRAN PREMIER</v>
          </cell>
          <cell r="C226" t="str">
            <v>19:52</v>
          </cell>
          <cell r="D226">
            <v>0.9</v>
          </cell>
          <cell r="E226">
            <v>294</v>
          </cell>
          <cell r="L226">
            <v>0.9</v>
          </cell>
          <cell r="M226">
            <v>3</v>
          </cell>
        </row>
        <row r="227">
          <cell r="A227" t="str">
            <v>09</v>
          </cell>
          <cell r="B227" t="str">
            <v xml:space="preserve"> ESP.MUÑECA BRAV</v>
          </cell>
          <cell r="C227" t="str">
            <v>19:55</v>
          </cell>
          <cell r="D227">
            <v>1.4</v>
          </cell>
          <cell r="E227">
            <v>294</v>
          </cell>
          <cell r="K227">
            <v>1.4</v>
          </cell>
          <cell r="M227">
            <v>3</v>
          </cell>
        </row>
        <row r="228">
          <cell r="A228" t="str">
            <v>09</v>
          </cell>
          <cell r="B228" t="str">
            <v xml:space="preserve"> MUÑECA BRAVA</v>
          </cell>
          <cell r="C228" t="str">
            <v>20:26</v>
          </cell>
          <cell r="D228">
            <v>7.2</v>
          </cell>
          <cell r="E228">
            <v>294</v>
          </cell>
          <cell r="F228">
            <v>9.8000000000000007</v>
          </cell>
          <cell r="G228">
            <v>5.9</v>
          </cell>
          <cell r="H228">
            <v>7.4</v>
          </cell>
          <cell r="I228">
            <v>6.3</v>
          </cell>
          <cell r="J228">
            <v>6.8</v>
          </cell>
          <cell r="M228">
            <v>15</v>
          </cell>
        </row>
        <row r="229">
          <cell r="A229" t="str">
            <v>09</v>
          </cell>
          <cell r="B229" t="str">
            <v xml:space="preserve"> EL AMOR DE MI V</v>
          </cell>
          <cell r="C229" t="str">
            <v>21:33</v>
          </cell>
          <cell r="D229">
            <v>7.2</v>
          </cell>
          <cell r="E229">
            <v>294</v>
          </cell>
          <cell r="F229">
            <v>7.1</v>
          </cell>
          <cell r="G229">
            <v>7.7</v>
          </cell>
          <cell r="H229">
            <v>7</v>
          </cell>
          <cell r="I229">
            <v>7.7</v>
          </cell>
          <cell r="J229">
            <v>6.6</v>
          </cell>
          <cell r="M229">
            <v>15</v>
          </cell>
        </row>
        <row r="230">
          <cell r="A230" t="str">
            <v>09</v>
          </cell>
          <cell r="B230" t="str">
            <v xml:space="preserve"> EL EQUIPO DE GO</v>
          </cell>
          <cell r="C230" t="str">
            <v>21:50</v>
          </cell>
          <cell r="D230">
            <v>2.4</v>
          </cell>
          <cell r="E230">
            <v>294</v>
          </cell>
          <cell r="L230">
            <v>2.4</v>
          </cell>
          <cell r="M230">
            <v>3</v>
          </cell>
        </row>
        <row r="231">
          <cell r="A231" t="str">
            <v>09</v>
          </cell>
          <cell r="B231" t="str">
            <v xml:space="preserve"> CINE SABADO</v>
          </cell>
          <cell r="C231" t="str">
            <v>21:54</v>
          </cell>
          <cell r="D231">
            <v>1.3</v>
          </cell>
          <cell r="E231">
            <v>294</v>
          </cell>
          <cell r="K231">
            <v>1.3</v>
          </cell>
          <cell r="M231">
            <v>3</v>
          </cell>
        </row>
        <row r="232">
          <cell r="A232" t="str">
            <v>09</v>
          </cell>
          <cell r="B232" t="str">
            <v xml:space="preserve"> ATV NOTICIAS L-</v>
          </cell>
          <cell r="C232" t="str">
            <v>22:33</v>
          </cell>
          <cell r="D232">
            <v>3.1</v>
          </cell>
          <cell r="E232">
            <v>294</v>
          </cell>
          <cell r="F232">
            <v>2.7</v>
          </cell>
          <cell r="G232">
            <v>2.8</v>
          </cell>
          <cell r="H232">
            <v>2.8</v>
          </cell>
          <cell r="I232">
            <v>3.7</v>
          </cell>
          <cell r="J232">
            <v>3.4</v>
          </cell>
          <cell r="M232">
            <v>15</v>
          </cell>
        </row>
        <row r="233">
          <cell r="A233" t="str">
            <v>09</v>
          </cell>
          <cell r="B233" t="str">
            <v xml:space="preserve"> EQUIPO AL DIA-N</v>
          </cell>
          <cell r="C233" t="str">
            <v>23:13</v>
          </cell>
          <cell r="D233">
            <v>2</v>
          </cell>
          <cell r="E233">
            <v>294</v>
          </cell>
          <cell r="F233">
            <v>2</v>
          </cell>
          <cell r="G233">
            <v>1.6</v>
          </cell>
          <cell r="H233">
            <v>2.7</v>
          </cell>
          <cell r="I233">
            <v>2.1</v>
          </cell>
          <cell r="J233">
            <v>1.5</v>
          </cell>
          <cell r="M233">
            <v>15</v>
          </cell>
        </row>
        <row r="234">
          <cell r="A234" t="str">
            <v>09</v>
          </cell>
          <cell r="B234" t="str">
            <v xml:space="preserve"> TELEVENTAS SAB-</v>
          </cell>
          <cell r="C234" t="str">
            <v>23:33</v>
          </cell>
          <cell r="D234">
            <v>0</v>
          </cell>
          <cell r="E234">
            <v>294</v>
          </cell>
          <cell r="K234">
            <v>0</v>
          </cell>
          <cell r="M234">
            <v>3</v>
          </cell>
        </row>
        <row r="235">
          <cell r="A235" t="str">
            <v>09</v>
          </cell>
          <cell r="B235" t="str">
            <v xml:space="preserve"> A TODA HORA-SAB</v>
          </cell>
          <cell r="C235" t="str">
            <v>23:57</v>
          </cell>
          <cell r="D235">
            <v>0</v>
          </cell>
          <cell r="E235">
            <v>294</v>
          </cell>
          <cell r="K235">
            <v>0</v>
          </cell>
          <cell r="M235">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k"/>
      <sheetName val="Pauta 300"/>
      <sheetName val="Curva 25en25"/>
      <sheetName val="MUJ2637"/>
      <sheetName val="RADIOYENTES POR MEDIAS HORAS"/>
      <sheetName val="Pauta_300"/>
      <sheetName val="Curva_25en25"/>
      <sheetName val="Pauta_3001"/>
      <sheetName val="Curva_25en251"/>
      <sheetName val="Ranking Radios provincias"/>
      <sheetName val="Canal 4"/>
      <sheetName val="NEWS PREV"/>
    </sheetNames>
    <sheetDataSet>
      <sheetData sheetId="0" refreshError="1">
        <row r="5">
          <cell r="A5" t="str">
            <v>Can</v>
          </cell>
          <cell r="B5" t="str">
            <v>Programa</v>
          </cell>
          <cell r="C5" t="str">
            <v>HoraI</v>
          </cell>
          <cell r="D5" t="str">
            <v>HoraF</v>
          </cell>
          <cell r="E5" t="str">
            <v>Rat</v>
          </cell>
          <cell r="F5" t="str">
            <v>Lun</v>
          </cell>
          <cell r="G5" t="str">
            <v>Mar</v>
          </cell>
          <cell r="H5" t="str">
            <v>Mie</v>
          </cell>
          <cell r="I5" t="str">
            <v>Jue</v>
          </cell>
          <cell r="J5" t="str">
            <v>Vie</v>
          </cell>
          <cell r="K5" t="str">
            <v>Sab</v>
          </cell>
          <cell r="L5" t="str">
            <v>Dom</v>
          </cell>
          <cell r="M5" t="str">
            <v>Costo</v>
          </cell>
          <cell r="N5" t="str">
            <v>CtoPto</v>
          </cell>
        </row>
        <row r="6">
          <cell r="A6" t="str">
            <v>CANAL 04</v>
          </cell>
          <cell r="B6" t="str">
            <v>A LAS 11 CON HILD-NO</v>
          </cell>
          <cell r="C6">
            <v>0.95694444444444438</v>
          </cell>
          <cell r="D6">
            <v>1.0215277777777778</v>
          </cell>
          <cell r="E6">
            <v>4.7</v>
          </cell>
          <cell r="N6">
            <v>0</v>
          </cell>
        </row>
        <row r="7">
          <cell r="A7" t="str">
            <v>CANAL 04</v>
          </cell>
          <cell r="B7" t="str">
            <v>RISAS D AMERICA-S-NO</v>
          </cell>
          <cell r="C7">
            <v>0.82638888888888884</v>
          </cell>
          <cell r="D7">
            <v>0.91874999999999996</v>
          </cell>
          <cell r="E7">
            <v>4.5999999999999996</v>
          </cell>
          <cell r="N7">
            <v>0</v>
          </cell>
        </row>
        <row r="8">
          <cell r="A8" t="str">
            <v>CANAL 04</v>
          </cell>
          <cell r="B8" t="str">
            <v>COMO EN EL CINE-TA</v>
          </cell>
          <cell r="C8">
            <v>0.66527777777777775</v>
          </cell>
          <cell r="D8">
            <v>0.71111111111111114</v>
          </cell>
          <cell r="E8">
            <v>4.5</v>
          </cell>
          <cell r="N8">
            <v>0</v>
          </cell>
        </row>
        <row r="9">
          <cell r="A9" t="str">
            <v>CANAL 04</v>
          </cell>
          <cell r="B9" t="str">
            <v>EL NOVENO MANDAMI-TA</v>
          </cell>
          <cell r="C9">
            <v>0.62013888888888891</v>
          </cell>
          <cell r="D9">
            <v>0.6645833333333333</v>
          </cell>
          <cell r="E9">
            <v>4.4000000000000004</v>
          </cell>
          <cell r="N9">
            <v>0</v>
          </cell>
        </row>
        <row r="10">
          <cell r="A10" t="str">
            <v>CANAL 04</v>
          </cell>
          <cell r="B10" t="str">
            <v>ACCION TV-D-TA</v>
          </cell>
          <cell r="C10">
            <v>0.73958333333333337</v>
          </cell>
          <cell r="D10">
            <v>0.74791666666666667</v>
          </cell>
          <cell r="E10">
            <v>4.2</v>
          </cell>
          <cell r="N10">
            <v>0</v>
          </cell>
        </row>
        <row r="11">
          <cell r="A11" t="str">
            <v>CANAL 04</v>
          </cell>
          <cell r="B11" t="str">
            <v>MATINEE DOMINGO II</v>
          </cell>
          <cell r="C11">
            <v>0.56180555555555556</v>
          </cell>
          <cell r="D11">
            <v>0.6381944444444444</v>
          </cell>
          <cell r="E11">
            <v>4.0999999999999996</v>
          </cell>
          <cell r="N11">
            <v>0</v>
          </cell>
        </row>
        <row r="12">
          <cell r="A12" t="str">
            <v>CANAL 04</v>
          </cell>
          <cell r="B12" t="str">
            <v>LA REVISTA DOMI-D-NO</v>
          </cell>
          <cell r="C12">
            <v>0.82430555555555562</v>
          </cell>
          <cell r="D12">
            <v>0.92013888888888884</v>
          </cell>
          <cell r="E12">
            <v>3.9</v>
          </cell>
          <cell r="N12">
            <v>0</v>
          </cell>
        </row>
        <row r="13">
          <cell r="A13" t="str">
            <v>CANAL 04</v>
          </cell>
          <cell r="B13" t="str">
            <v>AMERICA NOTICIAS-NO</v>
          </cell>
          <cell r="C13">
            <v>0.91180555555555554</v>
          </cell>
          <cell r="D13">
            <v>0.95625000000000004</v>
          </cell>
          <cell r="E13">
            <v>3.3</v>
          </cell>
          <cell r="N13">
            <v>0</v>
          </cell>
        </row>
        <row r="14">
          <cell r="A14" t="str">
            <v>CANAL 04</v>
          </cell>
          <cell r="B14" t="str">
            <v>LEONELA-TA</v>
          </cell>
          <cell r="C14">
            <v>0.4993055555555555</v>
          </cell>
          <cell r="D14">
            <v>0.5395833333333333</v>
          </cell>
          <cell r="E14">
            <v>3.2</v>
          </cell>
          <cell r="N14">
            <v>0</v>
          </cell>
        </row>
        <row r="15">
          <cell r="A15" t="str">
            <v>CANAL 04</v>
          </cell>
          <cell r="B15" t="str">
            <v>CINE AMERICA-S-NO</v>
          </cell>
          <cell r="C15">
            <v>0.9194444444444444</v>
          </cell>
          <cell r="D15">
            <v>1.0159722222222223</v>
          </cell>
          <cell r="E15">
            <v>3.1</v>
          </cell>
          <cell r="N15">
            <v>0</v>
          </cell>
        </row>
        <row r="16">
          <cell r="A16" t="str">
            <v>CANAL 04</v>
          </cell>
          <cell r="B16" t="str">
            <v>EL PREMIO MAYOR-TA</v>
          </cell>
          <cell r="C16">
            <v>0.54027777777777775</v>
          </cell>
          <cell r="D16">
            <v>0.57777777777777783</v>
          </cell>
          <cell r="E16">
            <v>2.8</v>
          </cell>
          <cell r="N16">
            <v>0</v>
          </cell>
        </row>
        <row r="17">
          <cell r="A17" t="str">
            <v>CANAL 04</v>
          </cell>
          <cell r="B17" t="str">
            <v>SOLEDAD-NO</v>
          </cell>
          <cell r="C17">
            <v>0.8666666666666667</v>
          </cell>
          <cell r="D17">
            <v>0.91111111111111109</v>
          </cell>
          <cell r="E17">
            <v>2.8</v>
          </cell>
          <cell r="N17">
            <v>0</v>
          </cell>
        </row>
        <row r="18">
          <cell r="A18" t="str">
            <v>CANAL 04</v>
          </cell>
          <cell r="B18" t="str">
            <v>CINE-S-NO</v>
          </cell>
          <cell r="C18">
            <v>1.0166666666666666</v>
          </cell>
          <cell r="D18">
            <v>1.0826388888888889</v>
          </cell>
          <cell r="E18">
            <v>2.8</v>
          </cell>
          <cell r="N18">
            <v>0</v>
          </cell>
        </row>
        <row r="19">
          <cell r="A19" t="str">
            <v>CANAL 04</v>
          </cell>
          <cell r="B19" t="str">
            <v>ESPECIAL DE BBC-D-NO</v>
          </cell>
          <cell r="C19">
            <v>0.78263888888888899</v>
          </cell>
          <cell r="D19">
            <v>0.82361111111111107</v>
          </cell>
          <cell r="E19">
            <v>2.8</v>
          </cell>
          <cell r="N19">
            <v>0</v>
          </cell>
        </row>
        <row r="20">
          <cell r="A20" t="str">
            <v>CANAL 04</v>
          </cell>
          <cell r="B20" t="str">
            <v>POBRE DIABLA-TA</v>
          </cell>
          <cell r="C20">
            <v>0.57847222222222217</v>
          </cell>
          <cell r="D20">
            <v>0.61944444444444446</v>
          </cell>
          <cell r="E20">
            <v>2.8</v>
          </cell>
          <cell r="N20">
            <v>0</v>
          </cell>
        </row>
        <row r="21">
          <cell r="A21" t="str">
            <v>CANAL 04</v>
          </cell>
          <cell r="B21" t="str">
            <v>MATINEE SABADO III</v>
          </cell>
          <cell r="C21">
            <v>0.70833333333333337</v>
          </cell>
          <cell r="D21">
            <v>0.78541666666666676</v>
          </cell>
          <cell r="E21">
            <v>2.7</v>
          </cell>
          <cell r="N21">
            <v>0</v>
          </cell>
        </row>
        <row r="22">
          <cell r="A22" t="str">
            <v>CANAL 04</v>
          </cell>
          <cell r="B22" t="str">
            <v>SIN PERMISO PADRE-TA</v>
          </cell>
          <cell r="C22">
            <v>0.70972222222222225</v>
          </cell>
          <cell r="D22">
            <v>0.74861111111111101</v>
          </cell>
          <cell r="E22">
            <v>2.6</v>
          </cell>
          <cell r="N22">
            <v>0</v>
          </cell>
        </row>
        <row r="23">
          <cell r="A23" t="str">
            <v>CANAL 04</v>
          </cell>
          <cell r="B23" t="str">
            <v>MATINEE SABADO</v>
          </cell>
          <cell r="C23">
            <v>0.54236111111111118</v>
          </cell>
          <cell r="D23">
            <v>0.62291666666666667</v>
          </cell>
          <cell r="E23">
            <v>2.5</v>
          </cell>
          <cell r="N23">
            <v>0</v>
          </cell>
        </row>
        <row r="24">
          <cell r="A24" t="str">
            <v>CANAL 04</v>
          </cell>
          <cell r="B24" t="str">
            <v>FUTBOL EN AMERI-D-NO</v>
          </cell>
          <cell r="C24">
            <v>0.92083333333333339</v>
          </cell>
          <cell r="D24">
            <v>0.9472222222222223</v>
          </cell>
          <cell r="E24">
            <v>2.5</v>
          </cell>
          <cell r="N24">
            <v>0</v>
          </cell>
        </row>
        <row r="25">
          <cell r="A25" t="str">
            <v>CANAL 04</v>
          </cell>
          <cell r="B25" t="str">
            <v>MATINEE DOMINGO I</v>
          </cell>
          <cell r="C25">
            <v>0.49652777777777773</v>
          </cell>
          <cell r="D25">
            <v>0.56111111111111112</v>
          </cell>
          <cell r="E25">
            <v>2.4</v>
          </cell>
          <cell r="N25">
            <v>0</v>
          </cell>
        </row>
        <row r="27">
          <cell r="A27" t="str">
            <v>CANAL 05</v>
          </cell>
          <cell r="B27" t="str">
            <v>1000 OFICIOS-NO</v>
          </cell>
          <cell r="C27">
            <v>0.83333333333333337</v>
          </cell>
          <cell r="D27">
            <v>0.87847222222222221</v>
          </cell>
          <cell r="E27">
            <v>13.6</v>
          </cell>
          <cell r="N27">
            <v>0</v>
          </cell>
        </row>
        <row r="28">
          <cell r="A28" t="str">
            <v>CANAL 05</v>
          </cell>
          <cell r="B28" t="str">
            <v>PANORAMA</v>
          </cell>
          <cell r="C28">
            <v>0.8256944444444444</v>
          </cell>
          <cell r="D28">
            <v>0.93958333333333333</v>
          </cell>
          <cell r="E28">
            <v>6.5</v>
          </cell>
          <cell r="N28">
            <v>0</v>
          </cell>
        </row>
        <row r="29">
          <cell r="A29" t="str">
            <v>CANAL 05</v>
          </cell>
          <cell r="B29" t="str">
            <v>LAZOS DE FAMILIA-NO</v>
          </cell>
          <cell r="C29">
            <v>0.88055555555555554</v>
          </cell>
          <cell r="D29">
            <v>0.9145833333333333</v>
          </cell>
          <cell r="E29">
            <v>5.4</v>
          </cell>
          <cell r="N29">
            <v>0</v>
          </cell>
        </row>
        <row r="30">
          <cell r="A30" t="str">
            <v>CANAL 05</v>
          </cell>
          <cell r="B30" t="str">
            <v>24 HORAS EDIC.CENTRA</v>
          </cell>
          <cell r="C30">
            <v>0.91527777777777775</v>
          </cell>
          <cell r="D30">
            <v>0.95833333333333337</v>
          </cell>
          <cell r="E30">
            <v>4.5999999999999996</v>
          </cell>
          <cell r="N30">
            <v>0</v>
          </cell>
        </row>
        <row r="31">
          <cell r="A31" t="str">
            <v>CANAL 05</v>
          </cell>
          <cell r="B31" t="str">
            <v>LA NOCHE ES VIRGE-NO</v>
          </cell>
          <cell r="C31">
            <v>0.9590277777777777</v>
          </cell>
          <cell r="D31">
            <v>1.0034722222222221</v>
          </cell>
          <cell r="E31">
            <v>4.5</v>
          </cell>
          <cell r="N31">
            <v>0</v>
          </cell>
        </row>
        <row r="32">
          <cell r="A32" t="str">
            <v>CANAL 05</v>
          </cell>
          <cell r="B32" t="str">
            <v>R CON E RE-TA</v>
          </cell>
          <cell r="C32">
            <v>0.76944444444444438</v>
          </cell>
          <cell r="D32">
            <v>0.83125000000000004</v>
          </cell>
          <cell r="E32">
            <v>4.2</v>
          </cell>
          <cell r="N32">
            <v>0</v>
          </cell>
        </row>
        <row r="33">
          <cell r="A33" t="str">
            <v>CANAL 05</v>
          </cell>
          <cell r="B33" t="str">
            <v>TELE DEPORTE-DOM.</v>
          </cell>
          <cell r="C33">
            <v>0.94027777777777777</v>
          </cell>
          <cell r="D33">
            <v>1.0013888888888889</v>
          </cell>
          <cell r="E33">
            <v>4.0999999999999996</v>
          </cell>
          <cell r="N33">
            <v>0</v>
          </cell>
        </row>
        <row r="34">
          <cell r="A34" t="str">
            <v>CANAL 05</v>
          </cell>
          <cell r="B34" t="str">
            <v>REPORTAJES-DO-MA</v>
          </cell>
          <cell r="C34">
            <v>0.37083333333333335</v>
          </cell>
          <cell r="D34">
            <v>0.46319444444444446</v>
          </cell>
          <cell r="E34">
            <v>4</v>
          </cell>
          <cell r="N34">
            <v>0</v>
          </cell>
        </row>
        <row r="35">
          <cell r="A35" t="str">
            <v>CANAL 05</v>
          </cell>
          <cell r="B35" t="str">
            <v>ALEGRIA MEDIODIA-TA</v>
          </cell>
          <cell r="C35">
            <v>0.53749999999999998</v>
          </cell>
          <cell r="D35">
            <v>0.60624999999999996</v>
          </cell>
          <cell r="E35">
            <v>3.5</v>
          </cell>
          <cell r="N35">
            <v>0</v>
          </cell>
        </row>
        <row r="36">
          <cell r="A36" t="str">
            <v>CANAL 05</v>
          </cell>
          <cell r="B36" t="str">
            <v>NADIE SABE PARA-D-NO</v>
          </cell>
          <cell r="C36">
            <v>0.78333333333333333</v>
          </cell>
          <cell r="D36">
            <v>0.82499999999999996</v>
          </cell>
          <cell r="E36">
            <v>3.5</v>
          </cell>
          <cell r="N36">
            <v>0</v>
          </cell>
        </row>
        <row r="37">
          <cell r="A37" t="str">
            <v>CANAL 05</v>
          </cell>
          <cell r="B37" t="str">
            <v>BUENOS DIAS PERU-MA</v>
          </cell>
          <cell r="C37">
            <v>0.22638888888888889</v>
          </cell>
          <cell r="D37">
            <v>0.39652777777777781</v>
          </cell>
          <cell r="E37">
            <v>3.4</v>
          </cell>
          <cell r="N37">
            <v>0</v>
          </cell>
        </row>
        <row r="38">
          <cell r="A38" t="str">
            <v>CANAL 05</v>
          </cell>
          <cell r="B38" t="str">
            <v>REP.CINESCAPE-D-NO</v>
          </cell>
          <cell r="C38">
            <v>1.0020833333333334</v>
          </cell>
          <cell r="D38">
            <v>1.0451388888888888</v>
          </cell>
          <cell r="E38">
            <v>2.9</v>
          </cell>
          <cell r="N38">
            <v>0</v>
          </cell>
        </row>
        <row r="39">
          <cell r="A39" t="str">
            <v>CANAL 05</v>
          </cell>
          <cell r="B39" t="str">
            <v>ENTRE PROGRAMAS</v>
          </cell>
          <cell r="C39">
            <v>0.73819444444444438</v>
          </cell>
          <cell r="D39">
            <v>0.73819444444444438</v>
          </cell>
          <cell r="E39">
            <v>2.8</v>
          </cell>
          <cell r="N39">
            <v>0</v>
          </cell>
        </row>
        <row r="40">
          <cell r="A40" t="str">
            <v>CANAL 05</v>
          </cell>
          <cell r="B40" t="str">
            <v>24 MINUTOS ED.S-S-NO</v>
          </cell>
          <cell r="C40">
            <v>0.91180555555555554</v>
          </cell>
          <cell r="D40">
            <v>0.95763888888888893</v>
          </cell>
          <cell r="E40">
            <v>2.7</v>
          </cell>
          <cell r="N40">
            <v>0</v>
          </cell>
        </row>
        <row r="41">
          <cell r="A41" t="str">
            <v>CANAL 05</v>
          </cell>
          <cell r="B41" t="str">
            <v>24 HORAS ED.DOMINICA</v>
          </cell>
          <cell r="C41">
            <v>0.30972222222222223</v>
          </cell>
          <cell r="D41">
            <v>0.37013888888888885</v>
          </cell>
          <cell r="E41">
            <v>2.6</v>
          </cell>
          <cell r="N41">
            <v>0</v>
          </cell>
        </row>
        <row r="42">
          <cell r="A42" t="str">
            <v>CANAL 05</v>
          </cell>
          <cell r="B42" t="str">
            <v>24 MINUTOS-NO</v>
          </cell>
          <cell r="C42">
            <v>1.0041666666666667</v>
          </cell>
          <cell r="D42">
            <v>1.0243055555555556</v>
          </cell>
          <cell r="E42">
            <v>2.6</v>
          </cell>
          <cell r="N42">
            <v>0</v>
          </cell>
        </row>
        <row r="43">
          <cell r="A43" t="str">
            <v>CANAL 05</v>
          </cell>
          <cell r="B43" t="str">
            <v>24 HORAS-ED.SAB-S-MA</v>
          </cell>
          <cell r="C43">
            <v>0.33263888888888887</v>
          </cell>
          <cell r="D43">
            <v>0.375</v>
          </cell>
          <cell r="E43">
            <v>2.5</v>
          </cell>
          <cell r="N43">
            <v>0</v>
          </cell>
        </row>
        <row r="44">
          <cell r="A44" t="str">
            <v>CANAL 05</v>
          </cell>
          <cell r="B44" t="str">
            <v>FUTBOL DE PRIMERA-DO</v>
          </cell>
          <cell r="C44">
            <v>0.77708333333333324</v>
          </cell>
          <cell r="D44">
            <v>0.78263888888888899</v>
          </cell>
          <cell r="E44">
            <v>2.5</v>
          </cell>
          <cell r="N44">
            <v>0</v>
          </cell>
        </row>
        <row r="45">
          <cell r="A45" t="str">
            <v>CANAL 05</v>
          </cell>
          <cell r="B45" t="str">
            <v>CINESCAPE-D-MA</v>
          </cell>
          <cell r="C45">
            <v>0.46388888888888885</v>
          </cell>
          <cell r="D45">
            <v>0.50624999999999998</v>
          </cell>
          <cell r="E45">
            <v>2</v>
          </cell>
          <cell r="N45">
            <v>0</v>
          </cell>
        </row>
        <row r="47">
          <cell r="A47" t="str">
            <v>CANAL 07</v>
          </cell>
          <cell r="B47" t="str">
            <v>COSTUMBRES-NO</v>
          </cell>
          <cell r="C47">
            <v>0.87569444444444444</v>
          </cell>
          <cell r="D47">
            <v>0.9159722222222223</v>
          </cell>
          <cell r="E47">
            <v>1.7</v>
          </cell>
          <cell r="N47">
            <v>0</v>
          </cell>
        </row>
        <row r="48">
          <cell r="A48" t="str">
            <v>CANAL 07</v>
          </cell>
          <cell r="B48" t="str">
            <v>REPORTAJE AL PERU-NO</v>
          </cell>
          <cell r="C48">
            <v>0.875</v>
          </cell>
          <cell r="D48">
            <v>0.91805555555555562</v>
          </cell>
          <cell r="E48">
            <v>1.5</v>
          </cell>
          <cell r="N48">
            <v>0</v>
          </cell>
        </row>
        <row r="49">
          <cell r="A49" t="str">
            <v>CANAL 07</v>
          </cell>
          <cell r="B49" t="str">
            <v>PLANETA DEPORTE-D-NO</v>
          </cell>
          <cell r="C49">
            <v>0.87777777777777777</v>
          </cell>
          <cell r="D49">
            <v>0.91666666666666663</v>
          </cell>
          <cell r="E49">
            <v>1.3</v>
          </cell>
          <cell r="N49">
            <v>0</v>
          </cell>
        </row>
        <row r="50">
          <cell r="A50" t="str">
            <v>CANAL 07</v>
          </cell>
          <cell r="B50" t="str">
            <v>LA FAM.INGALLS-TA</v>
          </cell>
          <cell r="C50">
            <v>0.7090277777777777</v>
          </cell>
          <cell r="D50">
            <v>0.74652777777777779</v>
          </cell>
          <cell r="E50">
            <v>1.1000000000000001</v>
          </cell>
          <cell r="N50">
            <v>0</v>
          </cell>
        </row>
        <row r="51">
          <cell r="A51" t="str">
            <v>CANAL 07</v>
          </cell>
          <cell r="B51" t="str">
            <v>UN DESEO ESTRELLA-TA</v>
          </cell>
          <cell r="C51">
            <v>0.75138888888888899</v>
          </cell>
          <cell r="D51">
            <v>0.78888888888888886</v>
          </cell>
          <cell r="E51">
            <v>1.1000000000000001</v>
          </cell>
          <cell r="N51">
            <v>0</v>
          </cell>
        </row>
        <row r="52">
          <cell r="A52" t="str">
            <v>CANAL 07</v>
          </cell>
          <cell r="B52" t="str">
            <v>REPORT.AL PERU-S-MA</v>
          </cell>
          <cell r="C52">
            <v>0.375</v>
          </cell>
          <cell r="D52">
            <v>0.4152777777777778</v>
          </cell>
          <cell r="E52">
            <v>0.9</v>
          </cell>
          <cell r="N52">
            <v>0</v>
          </cell>
        </row>
        <row r="53">
          <cell r="A53" t="str">
            <v>CANAL 07</v>
          </cell>
          <cell r="B53" t="str">
            <v>MISKI TAKIY-S-MA</v>
          </cell>
          <cell r="C53">
            <v>0.33402777777777781</v>
          </cell>
          <cell r="D53">
            <v>0.3743055555555555</v>
          </cell>
          <cell r="E53">
            <v>0.8</v>
          </cell>
          <cell r="N53">
            <v>0</v>
          </cell>
        </row>
        <row r="54">
          <cell r="A54" t="str">
            <v>CANAL 07</v>
          </cell>
          <cell r="B54" t="str">
            <v>LA HORA DISCOVERY-NO</v>
          </cell>
          <cell r="C54">
            <v>0.79236111111111107</v>
          </cell>
          <cell r="D54">
            <v>0.82708333333333339</v>
          </cell>
          <cell r="E54">
            <v>0.8</v>
          </cell>
          <cell r="N54">
            <v>0</v>
          </cell>
        </row>
        <row r="55">
          <cell r="A55" t="str">
            <v>CANAL 07</v>
          </cell>
          <cell r="B55" t="str">
            <v>PLANETA DEPORTE-NO</v>
          </cell>
          <cell r="C55">
            <v>0.91736111111111107</v>
          </cell>
          <cell r="D55">
            <v>0.95833333333333337</v>
          </cell>
          <cell r="E55">
            <v>0.8</v>
          </cell>
          <cell r="N55">
            <v>0</v>
          </cell>
        </row>
        <row r="56">
          <cell r="A56" t="str">
            <v>CANAL 07</v>
          </cell>
          <cell r="B56" t="str">
            <v>FUNCION D LA PA-S-NO</v>
          </cell>
          <cell r="C56">
            <v>0.93680555555555556</v>
          </cell>
          <cell r="D56">
            <v>0.9770833333333333</v>
          </cell>
          <cell r="E56">
            <v>0.7</v>
          </cell>
          <cell r="N56">
            <v>0</v>
          </cell>
        </row>
        <row r="57">
          <cell r="A57" t="str">
            <v>CANAL 07</v>
          </cell>
          <cell r="B57" t="str">
            <v>REPORT.AL PERU-D-MA</v>
          </cell>
          <cell r="C57">
            <v>0.37708333333333338</v>
          </cell>
          <cell r="D57">
            <v>0.41805555555555557</v>
          </cell>
          <cell r="E57">
            <v>0.7</v>
          </cell>
          <cell r="N57">
            <v>0</v>
          </cell>
        </row>
        <row r="58">
          <cell r="A58" t="str">
            <v>CANAL 07</v>
          </cell>
          <cell r="B58" t="str">
            <v>EL PLACER D LOS-S-TA</v>
          </cell>
          <cell r="C58">
            <v>0.66388888888888886</v>
          </cell>
          <cell r="D58">
            <v>0.70277777777777783</v>
          </cell>
          <cell r="E58">
            <v>0.7</v>
          </cell>
          <cell r="N58">
            <v>0</v>
          </cell>
        </row>
        <row r="59">
          <cell r="A59" t="str">
            <v>CANAL 07</v>
          </cell>
          <cell r="B59" t="str">
            <v>COSTUMBRES-S-MA</v>
          </cell>
          <cell r="C59">
            <v>0.41597222222222219</v>
          </cell>
          <cell r="D59">
            <v>0.45833333333333331</v>
          </cell>
          <cell r="E59">
            <v>0.6</v>
          </cell>
          <cell r="N59">
            <v>0</v>
          </cell>
        </row>
        <row r="61">
          <cell r="A61" t="str">
            <v>CANAL 09</v>
          </cell>
          <cell r="B61" t="str">
            <v>MAGALY TE VE-NO</v>
          </cell>
          <cell r="C61">
            <v>0.87222222222222223</v>
          </cell>
          <cell r="D61">
            <v>0.9194444444444444</v>
          </cell>
          <cell r="E61">
            <v>9.1</v>
          </cell>
          <cell r="N61">
            <v>0</v>
          </cell>
        </row>
        <row r="62">
          <cell r="A62" t="str">
            <v>CANAL 09</v>
          </cell>
          <cell r="B62" t="str">
            <v>CUANDO SEAS MIA-NO</v>
          </cell>
          <cell r="C62">
            <v>0.92013888888888884</v>
          </cell>
          <cell r="D62">
            <v>0.95625000000000004</v>
          </cell>
          <cell r="E62">
            <v>5.3</v>
          </cell>
          <cell r="N62">
            <v>0</v>
          </cell>
        </row>
        <row r="63">
          <cell r="A63" t="str">
            <v>CANAL 09</v>
          </cell>
          <cell r="B63" t="str">
            <v>CINE-D-NO</v>
          </cell>
          <cell r="C63">
            <v>0.90208333333333324</v>
          </cell>
          <cell r="D63">
            <v>1.0041666666666667</v>
          </cell>
          <cell r="E63">
            <v>3.3</v>
          </cell>
          <cell r="N63">
            <v>0</v>
          </cell>
        </row>
        <row r="64">
          <cell r="A64" t="str">
            <v>CANAL 09</v>
          </cell>
          <cell r="B64" t="str">
            <v>CINE SENSACIONA-S-N1</v>
          </cell>
          <cell r="C64">
            <v>0.89166666666666661</v>
          </cell>
          <cell r="D64">
            <v>0.99930555555555556</v>
          </cell>
          <cell r="E64">
            <v>3.2</v>
          </cell>
          <cell r="N64">
            <v>0</v>
          </cell>
        </row>
        <row r="65">
          <cell r="A65" t="str">
            <v>CANAL 09</v>
          </cell>
          <cell r="B65" t="str">
            <v>LA GRAN PREMIERE</v>
          </cell>
          <cell r="C65">
            <v>0.79027777777777775</v>
          </cell>
          <cell r="D65">
            <v>0.90138888888888891</v>
          </cell>
          <cell r="E65">
            <v>2.9</v>
          </cell>
          <cell r="N65">
            <v>0</v>
          </cell>
        </row>
        <row r="66">
          <cell r="A66" t="str">
            <v>CANAL 09</v>
          </cell>
          <cell r="B66" t="str">
            <v>CINE SENSACIONA-S-NO</v>
          </cell>
          <cell r="C66">
            <v>0.79027777777777775</v>
          </cell>
          <cell r="D66">
            <v>0.89097222222222217</v>
          </cell>
          <cell r="E66">
            <v>2.4</v>
          </cell>
          <cell r="N66">
            <v>0</v>
          </cell>
        </row>
        <row r="67">
          <cell r="A67" t="str">
            <v>CANAL 09</v>
          </cell>
          <cell r="B67" t="str">
            <v>FUTBOL INTERNAC-S-TA</v>
          </cell>
          <cell r="C67">
            <v>0.57638888888888895</v>
          </cell>
          <cell r="D67">
            <v>0.65555555555555556</v>
          </cell>
          <cell r="E67">
            <v>2.4</v>
          </cell>
          <cell r="N67">
            <v>0</v>
          </cell>
        </row>
        <row r="68">
          <cell r="A68" t="str">
            <v>CANAL 09</v>
          </cell>
          <cell r="B68" t="str">
            <v>PEDRO EL E.PERU-D-TA</v>
          </cell>
          <cell r="C68">
            <v>0.70486111111111116</v>
          </cell>
          <cell r="D68">
            <v>0.7895833333333333</v>
          </cell>
          <cell r="E68">
            <v>2.2999999999999998</v>
          </cell>
          <cell r="N68">
            <v>0</v>
          </cell>
        </row>
        <row r="69">
          <cell r="A69" t="str">
            <v>CANAL 09</v>
          </cell>
          <cell r="B69" t="str">
            <v>EMERGENCIAS URB-D-TA</v>
          </cell>
          <cell r="C69">
            <v>0.74930555555555556</v>
          </cell>
          <cell r="D69">
            <v>0.7895833333333333</v>
          </cell>
          <cell r="E69">
            <v>2.2999999999999998</v>
          </cell>
          <cell r="N69">
            <v>0</v>
          </cell>
        </row>
        <row r="70">
          <cell r="A70" t="str">
            <v>CANAL 09</v>
          </cell>
          <cell r="B70" t="str">
            <v>CARITA DE ANGEL-TA</v>
          </cell>
          <cell r="C70">
            <v>0.74791666666666667</v>
          </cell>
          <cell r="D70">
            <v>0.78888888888888886</v>
          </cell>
          <cell r="E70">
            <v>2.1</v>
          </cell>
          <cell r="N70">
            <v>0</v>
          </cell>
        </row>
        <row r="71">
          <cell r="A71" t="str">
            <v>CANAL 09</v>
          </cell>
          <cell r="B71" t="str">
            <v>PEDRO EL ESCAMOSO-NO</v>
          </cell>
          <cell r="C71">
            <v>0.7895833333333333</v>
          </cell>
          <cell r="D71">
            <v>0.8305555555555556</v>
          </cell>
          <cell r="E71">
            <v>2</v>
          </cell>
          <cell r="N71">
            <v>0</v>
          </cell>
        </row>
        <row r="72">
          <cell r="A72" t="str">
            <v>CANAL 09</v>
          </cell>
          <cell r="B72" t="str">
            <v>ENTRE PROGRAMAS</v>
          </cell>
          <cell r="C72">
            <v>0.68541666666666667</v>
          </cell>
          <cell r="D72">
            <v>0.68541666666666667</v>
          </cell>
          <cell r="E72">
            <v>1.8</v>
          </cell>
          <cell r="N72">
            <v>0</v>
          </cell>
        </row>
        <row r="73">
          <cell r="A73" t="str">
            <v>CANAL 09</v>
          </cell>
          <cell r="B73" t="str">
            <v>ANT.FUT.INTERNA-S-TA</v>
          </cell>
          <cell r="C73">
            <v>0.54097222222222219</v>
          </cell>
          <cell r="D73">
            <v>0.5756944444444444</v>
          </cell>
          <cell r="E73">
            <v>1.8</v>
          </cell>
          <cell r="N73">
            <v>0</v>
          </cell>
        </row>
        <row r="74">
          <cell r="A74" t="str">
            <v>CANAL 09</v>
          </cell>
          <cell r="B74" t="str">
            <v>ATV NOTICIAS-NO</v>
          </cell>
          <cell r="C74">
            <v>0.95694444444444438</v>
          </cell>
          <cell r="D74">
            <v>0.98263888888888884</v>
          </cell>
          <cell r="E74">
            <v>1.7</v>
          </cell>
          <cell r="N74">
            <v>0</v>
          </cell>
        </row>
        <row r="75">
          <cell r="A75" t="str">
            <v>CANAL 09</v>
          </cell>
          <cell r="B75" t="str">
            <v>PATOS AVENTURAS-TA</v>
          </cell>
          <cell r="C75">
            <v>0.68472222222222223</v>
          </cell>
          <cell r="D75">
            <v>0.7055555555555556</v>
          </cell>
          <cell r="E75">
            <v>1.6</v>
          </cell>
          <cell r="N75">
            <v>0</v>
          </cell>
        </row>
        <row r="76">
          <cell r="A76" t="str">
            <v>CANAL 09</v>
          </cell>
          <cell r="B76" t="str">
            <v>EL PATO DARWING-TA</v>
          </cell>
          <cell r="C76">
            <v>0.6645833333333333</v>
          </cell>
          <cell r="D76">
            <v>0.68402777777777779</v>
          </cell>
          <cell r="E76">
            <v>1.6</v>
          </cell>
          <cell r="N76">
            <v>0</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UTA TV AUSP. PROV.MARZO"/>
      <sheetName val="FLOW"/>
      <sheetName val="PRENSA LANZAMIENTO"/>
      <sheetName val="PRENSA MANT"/>
      <sheetName val="PRENSA PROVIN"/>
      <sheetName val="RESPALDOS PRENSA"/>
      <sheetName val="Respaldo Radio"/>
      <sheetName val="Radio "/>
      <sheetName val="Resultados"/>
      <sheetName val="Radio FEBRERO"/>
      <sheetName val="noviembre"/>
      <sheetName val="diciembre"/>
      <sheetName val="diciembre FINAL"/>
      <sheetName val="PAUTA TV MUNDIAL (2)"/>
      <sheetName val="AUSPICIO CODIGO FUTBOL oct"/>
      <sheetName val="PAUTA TV AUSP. PROV."/>
      <sheetName val="Hoja1"/>
      <sheetName val="RANKEO"/>
      <sheetName val="PAUTA TV AUSP. PROV. FEB"/>
      <sheetName val="PAUTA TV "/>
      <sheetName val="PAUTA TV PROVINCIAS"/>
      <sheetName val="AUSPICIO VAMOS CON TODO"/>
      <sheetName val="FEBRE. VAMOS CON TODO "/>
      <sheetName val="AUSPICIO EL CAPO"/>
      <sheetName val="RESUMEN GENERAL"/>
      <sheetName val="AUSPICIO CAM. NACIONAL"/>
      <sheetName val="DATA BASE"/>
      <sheetName val="REVISTAS"/>
      <sheetName val="TELERAMA"/>
      <sheetName val="AUSPICIO HAGA NEGOCIO"/>
      <sheetName val="Pre Análisis"/>
      <sheetName val="ec8"/>
      <sheetName val="ec2"/>
      <sheetName val="PRENSA LANZAMIENTO (2)"/>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5">
          <cell r="C5">
            <v>53</v>
          </cell>
        </row>
        <row r="7">
          <cell r="C7">
            <v>60</v>
          </cell>
        </row>
      </sheetData>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96"/>
      <sheetName val="Rk"/>
      <sheetName val="DATA BASE"/>
      <sheetName val="DATA_BASE"/>
      <sheetName val="Module1"/>
      <sheetName val="DATA_BASE1"/>
      <sheetName val="P_Diarios Santiago"/>
      <sheetName val="P_Revistas"/>
      <sheetName val="Plantilla Gráfica"/>
      <sheetName val="P_Suplementos"/>
      <sheetName val="P_Gráfica"/>
      <sheetName val="Venta"/>
      <sheetName val="Parámetros"/>
      <sheetName val="Calcular"/>
      <sheetName val="Diarios"/>
      <sheetName val="Revistas"/>
      <sheetName val="Suplementos"/>
      <sheetName val="d_Target"/>
      <sheetName val="Ingreso de GSE y +"/>
      <sheetName val="L x E, revistas"/>
      <sheetName val="LxE-Sup-LV"/>
      <sheetName val="LxE-Sup-Sáb"/>
      <sheetName val="LxE-Sup-Dom"/>
      <sheetName val="L x E, Diarios"/>
      <sheetName val="Borradorcillo"/>
      <sheetName val="Duende2"/>
      <sheetName val="Módulo1"/>
      <sheetName val="P_Diarios_Santiago"/>
      <sheetName val="Plantilla_Gráfica"/>
      <sheetName val="Ingreso_de_GSE_y_+"/>
      <sheetName val="L_x_E,_revistas"/>
      <sheetName val="L_x_E,_Diarios"/>
      <sheetName val="DIC'96.XLS"/>
      <sheetName val="P_Diarios_Santiago1"/>
      <sheetName val="Plantilla_Gráfica1"/>
      <sheetName val="Ingreso_de_GSE_y_+1"/>
      <sheetName val="L_x_E,_revistas1"/>
      <sheetName val="L_x_E,_Diarios1"/>
      <sheetName val="Setup"/>
      <sheetName val="Resumen anual acumulado"/>
      <sheetName val="Resumen_anual_acumulado"/>
      <sheetName val="Resumen_anual_acumulado1"/>
      <sheetName val="Base para buscarv"/>
      <sheetName val="PLANGENERAL"/>
      <sheetName val="Factura"/>
      <sheetName val="Personalizar"/>
      <sheetName val="Regiones Noviembre 2002"/>
      <sheetName val="\\Server-ls\datos\WKS\CLAUDIO\D"/>
      <sheetName val="Notas"/>
      <sheetName val="\\Server-ls\datos\WKS\ENC-REV\D"/>
      <sheetName val="\Users\richard\Library\Containe"/>
      <sheetName val="\C\Users\richard\Library\Contai"/>
      <sheetName val="DATA_BASE2"/>
      <sheetName val="Resumen_anual_acumulado2"/>
      <sheetName val="P_Diarios_Santiago2"/>
      <sheetName val="Plantilla_Gráfica2"/>
      <sheetName val="Ingreso_de_GSE_y_+2"/>
      <sheetName val="L_x_E,_revistas2"/>
      <sheetName val="L_x_E,_Diarios2"/>
      <sheetName val="DIC'96_XLS"/>
      <sheetName val="Base_para_buscarv"/>
      <sheetName val="Regiones_Noviembre_2002"/>
      <sheetName val="\@\Server-ls\datos\WKS\CLAUDIO\"/>
      <sheetName val="\F\@\Server-ls\datos\WKS\CLAUDI"/>
      <sheetName val="DATA_BASE3"/>
      <sheetName val="P_Diarios_Santiago3"/>
      <sheetName val="Plantilla_Gráfica3"/>
      <sheetName val="Ingreso_de_GSE_y_+3"/>
      <sheetName val="L_x_E,_revistas3"/>
      <sheetName val="L_x_E,_Diarios3"/>
      <sheetName val="DIC'96_XLS1"/>
    </sheetNames>
    <definedNames>
      <definedName name="Define_target"/>
      <definedName name="Ordena"/>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sheetData sheetId="65"/>
      <sheetData sheetId="66"/>
      <sheetData sheetId="67"/>
      <sheetData sheetId="68"/>
      <sheetData sheetId="69"/>
      <sheetData sheetId="7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wchart"/>
      <sheetName val="Análisis (2paut)"/>
      <sheetName val="Diario"/>
      <sheetName val="Flowchart (ok)"/>
      <sheetName val="Tv 35&quot; 12&quot; Oct"/>
      <sheetName val="Tv12&quot; Nov"/>
      <sheetName val="Tv12&quot; Dic"/>
      <sheetName val="Análisis"/>
      <sheetName val="Rad Oct"/>
      <sheetName val="Rad Nov"/>
      <sheetName val="Rad Dic"/>
      <sheetName val="Pub. ext."/>
      <sheetName val="El Comercio"/>
      <sheetName val="35"/>
      <sheetName val="12"/>
      <sheetName val="Flowchart (2)"/>
      <sheetName val="RSM 5 seg Cable"/>
      <sheetName val="Rk"/>
      <sheetName val="Análisis_(2paut)"/>
      <sheetName val="Flowchart_(ok)"/>
      <sheetName val="Tv_35&quot;_12&quot;_Oct"/>
      <sheetName val="Tv12&quot;_Nov"/>
      <sheetName val="Tv12&quot;_Dic"/>
      <sheetName val="Rad_Oct"/>
      <sheetName val="Rad_Nov"/>
      <sheetName val="Rad_Dic"/>
      <sheetName val="Pub__ext_"/>
      <sheetName val="El_Comercio"/>
      <sheetName val="Flowchart_(2)"/>
      <sheetName val="RSM_5_seg_Cable"/>
      <sheetName val="RSM 5 seg Cable.xls"/>
      <sheetName val="Análisis_(2paut)1"/>
      <sheetName val="Flowchart_(ok)1"/>
      <sheetName val="Tv_35&quot;_12&quot;_Oct1"/>
      <sheetName val="Tv12&quot;_Nov1"/>
      <sheetName val="Tv12&quot;_Dic1"/>
      <sheetName val="Rad_Oct1"/>
      <sheetName val="Rad_Nov1"/>
      <sheetName val="Rad_Dic1"/>
      <sheetName val="Pub__ext_1"/>
      <sheetName val="El_Comercio1"/>
      <sheetName val="Flowchart_(2)1"/>
      <sheetName val="RSM_5_seg_Cable1"/>
      <sheetName val="Análisis_(2paut)2"/>
      <sheetName val="Flowchart_(ok)2"/>
      <sheetName val="Tv_35&quot;_12&quot;_Oct2"/>
      <sheetName val="Tv12&quot;_Nov2"/>
      <sheetName val="Tv12&quot;_Dic2"/>
      <sheetName val="Rad_Oct2"/>
      <sheetName val="Rad_Nov2"/>
      <sheetName val="Rad_Dic2"/>
      <sheetName val="Pub__ext_2"/>
      <sheetName val="El_Comercio2"/>
      <sheetName val="Flowchart_(2)2"/>
      <sheetName val="RSM_5_seg_Cable2"/>
      <sheetName val="RSM%205%20seg%20Cable.xls"/>
      <sheetName val="DATA BASE"/>
      <sheetName val="NEWS PREV"/>
    </sheetNames>
    <sheetDataSet>
      <sheetData sheetId="0"/>
      <sheetData sheetId="1"/>
      <sheetData sheetId="2" refreshError="1">
        <row r="20">
          <cell r="A20" t="str">
            <v>Período</v>
          </cell>
          <cell r="B20" t="str">
            <v>EC</v>
          </cell>
          <cell r="C20" t="str">
            <v>TA</v>
          </cell>
          <cell r="D20" t="str">
            <v>GA</v>
          </cell>
          <cell r="E20" t="str">
            <v>TC</v>
          </cell>
          <cell r="F20" t="str">
            <v>C1</v>
          </cell>
          <cell r="G20" t="str">
            <v>TS</v>
          </cell>
          <cell r="H20" t="str">
            <v>TM</v>
          </cell>
          <cell r="I20" t="str">
            <v>CB</v>
          </cell>
          <cell r="J20" t="str">
            <v>OT</v>
          </cell>
        </row>
        <row r="21">
          <cell r="A21" t="str">
            <v xml:space="preserve">Lunes </v>
          </cell>
          <cell r="B21">
            <v>12.6</v>
          </cell>
          <cell r="C21">
            <v>2.9</v>
          </cell>
          <cell r="D21">
            <v>4.4000000000000004</v>
          </cell>
          <cell r="E21">
            <v>3.6</v>
          </cell>
          <cell r="F21">
            <v>1.3</v>
          </cell>
          <cell r="G21">
            <v>5.7</v>
          </cell>
          <cell r="H21">
            <v>0.5</v>
          </cell>
          <cell r="I21">
            <v>2.1</v>
          </cell>
          <cell r="J21">
            <v>1.1000000000000001</v>
          </cell>
        </row>
        <row r="22">
          <cell r="A22" t="str">
            <v xml:space="preserve">Martes </v>
          </cell>
          <cell r="B22">
            <v>7.5</v>
          </cell>
          <cell r="C22">
            <v>1.6</v>
          </cell>
          <cell r="D22">
            <v>5.4</v>
          </cell>
          <cell r="E22">
            <v>5.2</v>
          </cell>
          <cell r="F22">
            <v>1.9</v>
          </cell>
          <cell r="G22">
            <v>2.6</v>
          </cell>
          <cell r="H22">
            <v>0.7</v>
          </cell>
          <cell r="I22">
            <v>3</v>
          </cell>
          <cell r="J22">
            <v>0.9</v>
          </cell>
        </row>
        <row r="23">
          <cell r="A23" t="str">
            <v>Miercoles</v>
          </cell>
          <cell r="B23">
            <v>8.6999999999999993</v>
          </cell>
          <cell r="C23">
            <v>1.6</v>
          </cell>
          <cell r="D23">
            <v>6</v>
          </cell>
          <cell r="E23">
            <v>3.6</v>
          </cell>
          <cell r="F23">
            <v>1.3</v>
          </cell>
          <cell r="G23">
            <v>1.8</v>
          </cell>
          <cell r="H23">
            <v>0.4</v>
          </cell>
          <cell r="I23">
            <v>2.4</v>
          </cell>
          <cell r="J23">
            <v>1.7</v>
          </cell>
        </row>
        <row r="24">
          <cell r="A24" t="str">
            <v>Jueves</v>
          </cell>
          <cell r="B24">
            <v>10.3</v>
          </cell>
          <cell r="C24">
            <v>3.4</v>
          </cell>
          <cell r="D24">
            <v>5.6</v>
          </cell>
          <cell r="E24">
            <v>2.2000000000000002</v>
          </cell>
          <cell r="F24">
            <v>1.4</v>
          </cell>
          <cell r="G24">
            <v>3</v>
          </cell>
          <cell r="H24">
            <v>0.3</v>
          </cell>
          <cell r="I24">
            <v>2.6</v>
          </cell>
          <cell r="J24">
            <v>0.9</v>
          </cell>
        </row>
        <row r="25">
          <cell r="A25" t="str">
            <v>Viernes</v>
          </cell>
          <cell r="B25">
            <v>9.3000000000000007</v>
          </cell>
          <cell r="C25">
            <v>3.1</v>
          </cell>
          <cell r="D25">
            <v>4</v>
          </cell>
          <cell r="E25">
            <v>4.2</v>
          </cell>
          <cell r="F25">
            <v>1.2</v>
          </cell>
          <cell r="G25">
            <v>2.5</v>
          </cell>
          <cell r="H25">
            <v>0.5</v>
          </cell>
          <cell r="I25">
            <v>1.9</v>
          </cell>
          <cell r="J25">
            <v>1</v>
          </cell>
        </row>
        <row r="26">
          <cell r="A26" t="str">
            <v>Sabado</v>
          </cell>
          <cell r="B26">
            <v>4.2</v>
          </cell>
          <cell r="C26">
            <v>4</v>
          </cell>
          <cell r="D26">
            <v>5.2</v>
          </cell>
          <cell r="E26">
            <v>3.2</v>
          </cell>
          <cell r="F26">
            <v>0.8</v>
          </cell>
          <cell r="G26">
            <v>6.5</v>
          </cell>
          <cell r="H26">
            <v>0.2</v>
          </cell>
          <cell r="I26">
            <v>1.6</v>
          </cell>
          <cell r="J26">
            <v>1.2</v>
          </cell>
        </row>
        <row r="27">
          <cell r="A27" t="str">
            <v>Domingo</v>
          </cell>
          <cell r="B27">
            <v>9.1</v>
          </cell>
          <cell r="C27">
            <v>2.2999999999999998</v>
          </cell>
          <cell r="D27">
            <v>3.7</v>
          </cell>
          <cell r="E27">
            <v>2.1</v>
          </cell>
          <cell r="F27">
            <v>1.9</v>
          </cell>
          <cell r="G27">
            <v>6.1</v>
          </cell>
          <cell r="H27">
            <v>0.3</v>
          </cell>
          <cell r="I27">
            <v>2.1</v>
          </cell>
          <cell r="J27">
            <v>1.1000000000000001</v>
          </cell>
        </row>
      </sheetData>
      <sheetData sheetId="3"/>
      <sheetData sheetId="4"/>
      <sheetData sheetId="5"/>
      <sheetData sheetId="6"/>
      <sheetData sheetId="7" refreshError="1">
        <row r="28">
          <cell r="B28" t="str">
            <v>Frecuencia</v>
          </cell>
          <cell r="C28" t="str">
            <v>Número_de_Impactados</v>
          </cell>
          <cell r="D28" t="str">
            <v>P_del_Demográfico</v>
          </cell>
          <cell r="E28" t="str">
            <v>P_Acumulado</v>
          </cell>
          <cell r="F28" t="str">
            <v>Frecuencia_Acumulada</v>
          </cell>
        </row>
        <row r="29">
          <cell r="B29">
            <v>1</v>
          </cell>
          <cell r="C29">
            <v>53140</v>
          </cell>
          <cell r="D29">
            <v>9.1999999999999993</v>
          </cell>
          <cell r="E29">
            <v>77.3</v>
          </cell>
          <cell r="F29" t="str">
            <v>1+</v>
          </cell>
        </row>
        <row r="30">
          <cell r="B30">
            <v>2</v>
          </cell>
          <cell r="C30">
            <v>49674</v>
          </cell>
          <cell r="D30">
            <v>8.6</v>
          </cell>
          <cell r="E30">
            <v>68.099999999999994</v>
          </cell>
          <cell r="F30" t="str">
            <v>2+</v>
          </cell>
        </row>
        <row r="31">
          <cell r="B31">
            <v>3</v>
          </cell>
          <cell r="C31">
            <v>48519</v>
          </cell>
          <cell r="D31">
            <v>8.4</v>
          </cell>
          <cell r="E31">
            <v>59.6</v>
          </cell>
          <cell r="F31" t="str">
            <v>3+</v>
          </cell>
        </row>
        <row r="32">
          <cell r="B32">
            <v>4</v>
          </cell>
          <cell r="C32">
            <v>27147</v>
          </cell>
          <cell r="D32">
            <v>4.7</v>
          </cell>
          <cell r="E32">
            <v>51.2</v>
          </cell>
          <cell r="F32" t="str">
            <v>4+</v>
          </cell>
        </row>
        <row r="33">
          <cell r="B33">
            <v>5</v>
          </cell>
          <cell r="C33">
            <v>27147</v>
          </cell>
          <cell r="D33">
            <v>4.7</v>
          </cell>
          <cell r="E33">
            <v>46.5</v>
          </cell>
          <cell r="F33" t="str">
            <v>5+</v>
          </cell>
        </row>
        <row r="34">
          <cell r="B34">
            <v>6</v>
          </cell>
          <cell r="C34">
            <v>15595</v>
          </cell>
          <cell r="D34">
            <v>2.7</v>
          </cell>
          <cell r="E34">
            <v>41.8</v>
          </cell>
          <cell r="F34" t="str">
            <v>6+</v>
          </cell>
        </row>
        <row r="35">
          <cell r="B35">
            <v>7</v>
          </cell>
          <cell r="C35">
            <v>13285</v>
          </cell>
          <cell r="D35">
            <v>2.2999999999999998</v>
          </cell>
          <cell r="E35">
            <v>39.1</v>
          </cell>
          <cell r="F35" t="str">
            <v>7+</v>
          </cell>
        </row>
        <row r="36">
          <cell r="B36">
            <v>8</v>
          </cell>
          <cell r="C36">
            <v>17328</v>
          </cell>
          <cell r="D36">
            <v>3</v>
          </cell>
          <cell r="E36">
            <v>36.799999999999997</v>
          </cell>
          <cell r="F36" t="str">
            <v>8+</v>
          </cell>
        </row>
        <row r="37">
          <cell r="B37">
            <v>9</v>
          </cell>
          <cell r="C37">
            <v>23104</v>
          </cell>
          <cell r="D37">
            <v>4</v>
          </cell>
          <cell r="E37">
            <v>33.799999999999997</v>
          </cell>
          <cell r="F37" t="str">
            <v>9+</v>
          </cell>
        </row>
        <row r="38">
          <cell r="B38">
            <v>10</v>
          </cell>
          <cell r="C38">
            <v>21949</v>
          </cell>
          <cell r="D38">
            <v>3.8</v>
          </cell>
          <cell r="E38">
            <v>29.8</v>
          </cell>
          <cell r="F38" t="str">
            <v>10+</v>
          </cell>
        </row>
        <row r="39">
          <cell r="B39">
            <v>11</v>
          </cell>
          <cell r="C39">
            <v>12129</v>
          </cell>
          <cell r="D39">
            <v>2.1</v>
          </cell>
          <cell r="E39">
            <v>26</v>
          </cell>
          <cell r="F39" t="str">
            <v>11+</v>
          </cell>
        </row>
        <row r="40">
          <cell r="B40">
            <v>12</v>
          </cell>
          <cell r="C40">
            <v>14440</v>
          </cell>
          <cell r="D40">
            <v>2.5</v>
          </cell>
          <cell r="E40">
            <v>23.9</v>
          </cell>
          <cell r="F40" t="str">
            <v>12+</v>
          </cell>
        </row>
        <row r="41">
          <cell r="B41">
            <v>13</v>
          </cell>
          <cell r="C41">
            <v>9819</v>
          </cell>
          <cell r="D41">
            <v>1.7</v>
          </cell>
          <cell r="E41">
            <v>21.4</v>
          </cell>
          <cell r="F41" t="str">
            <v>13+</v>
          </cell>
        </row>
        <row r="42">
          <cell r="B42">
            <v>14</v>
          </cell>
          <cell r="C42">
            <v>1732</v>
          </cell>
          <cell r="D42">
            <v>0.3</v>
          </cell>
          <cell r="E42">
            <v>19.8</v>
          </cell>
          <cell r="F42" t="str">
            <v>14+</v>
          </cell>
        </row>
        <row r="43">
          <cell r="B43">
            <v>15</v>
          </cell>
          <cell r="C43">
            <v>14440</v>
          </cell>
          <cell r="D43">
            <v>2.5</v>
          </cell>
          <cell r="E43">
            <v>19.5</v>
          </cell>
          <cell r="F43" t="str">
            <v>15+</v>
          </cell>
        </row>
        <row r="44">
          <cell r="B44">
            <v>16</v>
          </cell>
          <cell r="C44">
            <v>4043</v>
          </cell>
          <cell r="D44">
            <v>0.7</v>
          </cell>
          <cell r="E44">
            <v>17.100000000000001</v>
          </cell>
          <cell r="F44" t="str">
            <v>16+</v>
          </cell>
        </row>
        <row r="45">
          <cell r="B45">
            <v>17</v>
          </cell>
          <cell r="C45">
            <v>9241</v>
          </cell>
          <cell r="D45">
            <v>1.6</v>
          </cell>
          <cell r="E45">
            <v>16.399999999999999</v>
          </cell>
          <cell r="F45" t="str">
            <v>17+</v>
          </cell>
        </row>
        <row r="46">
          <cell r="B46">
            <v>18</v>
          </cell>
          <cell r="C46">
            <v>9241</v>
          </cell>
          <cell r="D46">
            <v>1.6</v>
          </cell>
          <cell r="E46">
            <v>14.8</v>
          </cell>
          <cell r="F46" t="str">
            <v>18+</v>
          </cell>
        </row>
        <row r="47">
          <cell r="B47">
            <v>19</v>
          </cell>
          <cell r="C47">
            <v>21949</v>
          </cell>
          <cell r="D47">
            <v>3.8</v>
          </cell>
          <cell r="E47">
            <v>13.3</v>
          </cell>
          <cell r="F47" t="str">
            <v>19+</v>
          </cell>
        </row>
        <row r="48">
          <cell r="B48">
            <v>20</v>
          </cell>
          <cell r="C48">
            <v>12129</v>
          </cell>
          <cell r="D48">
            <v>2.1</v>
          </cell>
          <cell r="E48">
            <v>9.5</v>
          </cell>
          <cell r="F48" t="str">
            <v>20+</v>
          </cell>
        </row>
        <row r="49">
          <cell r="B49">
            <v>21</v>
          </cell>
          <cell r="C49">
            <v>10974</v>
          </cell>
          <cell r="D49">
            <v>1.9</v>
          </cell>
          <cell r="E49">
            <v>7.4</v>
          </cell>
          <cell r="F49" t="str">
            <v>21+</v>
          </cell>
        </row>
        <row r="50">
          <cell r="B50">
            <v>22</v>
          </cell>
          <cell r="C50">
            <v>1732</v>
          </cell>
          <cell r="D50">
            <v>0.3</v>
          </cell>
          <cell r="E50">
            <v>5.5</v>
          </cell>
          <cell r="F50" t="str">
            <v>22+</v>
          </cell>
        </row>
        <row r="51">
          <cell r="B51">
            <v>23</v>
          </cell>
          <cell r="C51">
            <v>2310</v>
          </cell>
          <cell r="D51">
            <v>0.4</v>
          </cell>
          <cell r="E51">
            <v>5.2</v>
          </cell>
          <cell r="F51" t="str">
            <v>23+</v>
          </cell>
        </row>
        <row r="52">
          <cell r="B52">
            <v>24</v>
          </cell>
          <cell r="C52">
            <v>2310</v>
          </cell>
          <cell r="D52">
            <v>0.4</v>
          </cell>
          <cell r="E52">
            <v>4.8</v>
          </cell>
          <cell r="F52" t="str">
            <v>24+</v>
          </cell>
        </row>
        <row r="53">
          <cell r="B53">
            <v>25</v>
          </cell>
          <cell r="C53">
            <v>4043</v>
          </cell>
          <cell r="D53">
            <v>0.7</v>
          </cell>
          <cell r="E53">
            <v>4.4000000000000004</v>
          </cell>
          <cell r="F53" t="str">
            <v>25+</v>
          </cell>
        </row>
        <row r="54">
          <cell r="B54">
            <v>26</v>
          </cell>
          <cell r="C54">
            <v>2888</v>
          </cell>
          <cell r="D54">
            <v>0.5</v>
          </cell>
          <cell r="E54">
            <v>3.7</v>
          </cell>
          <cell r="F54" t="str">
            <v>26+</v>
          </cell>
        </row>
        <row r="55">
          <cell r="B55">
            <v>27</v>
          </cell>
          <cell r="C55">
            <v>1732</v>
          </cell>
          <cell r="D55">
            <v>0.3</v>
          </cell>
          <cell r="E55">
            <v>3.1</v>
          </cell>
          <cell r="F55" t="str">
            <v>27+</v>
          </cell>
        </row>
        <row r="56">
          <cell r="B56">
            <v>28</v>
          </cell>
          <cell r="C56">
            <v>1155</v>
          </cell>
          <cell r="D56">
            <v>0.2</v>
          </cell>
          <cell r="E56">
            <v>2.8</v>
          </cell>
          <cell r="F56" t="str">
            <v>28+</v>
          </cell>
        </row>
        <row r="57">
          <cell r="B57">
            <v>29</v>
          </cell>
          <cell r="C57">
            <v>577</v>
          </cell>
          <cell r="D57">
            <v>0.1</v>
          </cell>
          <cell r="E57">
            <v>2.6</v>
          </cell>
          <cell r="F57" t="str">
            <v>29+</v>
          </cell>
        </row>
        <row r="58">
          <cell r="B58">
            <v>30</v>
          </cell>
          <cell r="C58">
            <v>577</v>
          </cell>
          <cell r="D58">
            <v>0.1</v>
          </cell>
          <cell r="E58">
            <v>2.5</v>
          </cell>
          <cell r="F58" t="str">
            <v>30+</v>
          </cell>
        </row>
        <row r="59">
          <cell r="B59">
            <v>31</v>
          </cell>
          <cell r="C59">
            <v>4043</v>
          </cell>
          <cell r="D59">
            <v>0.7</v>
          </cell>
          <cell r="E59">
            <v>2.4</v>
          </cell>
          <cell r="F59" t="str">
            <v>31+</v>
          </cell>
        </row>
        <row r="60">
          <cell r="B60">
            <v>32</v>
          </cell>
          <cell r="C60">
            <v>1732</v>
          </cell>
          <cell r="D60">
            <v>0.3</v>
          </cell>
          <cell r="E60">
            <v>1.7</v>
          </cell>
          <cell r="F60" t="str">
            <v>32+</v>
          </cell>
        </row>
        <row r="61">
          <cell r="B61">
            <v>33</v>
          </cell>
          <cell r="C61">
            <v>577</v>
          </cell>
          <cell r="D61">
            <v>0.1</v>
          </cell>
          <cell r="E61">
            <v>1.4</v>
          </cell>
          <cell r="F61" t="str">
            <v>33+</v>
          </cell>
        </row>
        <row r="62">
          <cell r="B62">
            <v>34</v>
          </cell>
          <cell r="C62">
            <v>577</v>
          </cell>
          <cell r="D62">
            <v>0.1</v>
          </cell>
          <cell r="E62">
            <v>1.3</v>
          </cell>
          <cell r="F62" t="str">
            <v>34+</v>
          </cell>
        </row>
        <row r="63">
          <cell r="B63">
            <v>35</v>
          </cell>
          <cell r="C63">
            <v>577</v>
          </cell>
          <cell r="D63">
            <v>0.1</v>
          </cell>
          <cell r="E63">
            <v>1.3</v>
          </cell>
          <cell r="F63" t="str">
            <v>35+</v>
          </cell>
        </row>
        <row r="64">
          <cell r="B64">
            <v>36</v>
          </cell>
          <cell r="C64">
            <v>577</v>
          </cell>
          <cell r="D64">
            <v>0.1</v>
          </cell>
          <cell r="E64">
            <v>1.2</v>
          </cell>
          <cell r="F64" t="str">
            <v>36+</v>
          </cell>
        </row>
        <row r="65">
          <cell r="B65">
            <v>37</v>
          </cell>
          <cell r="C65">
            <v>577</v>
          </cell>
          <cell r="D65">
            <v>0.1</v>
          </cell>
          <cell r="E65">
            <v>1.1000000000000001</v>
          </cell>
          <cell r="F65" t="str">
            <v>37+</v>
          </cell>
        </row>
        <row r="66">
          <cell r="B66">
            <v>38</v>
          </cell>
          <cell r="C66">
            <v>0</v>
          </cell>
          <cell r="D66">
            <v>0</v>
          </cell>
          <cell r="E66">
            <v>1.1000000000000001</v>
          </cell>
          <cell r="F66" t="str">
            <v>38+</v>
          </cell>
        </row>
        <row r="67">
          <cell r="B67">
            <v>39</v>
          </cell>
          <cell r="C67">
            <v>0</v>
          </cell>
          <cell r="D67">
            <v>0</v>
          </cell>
          <cell r="E67">
            <v>1</v>
          </cell>
          <cell r="F67" t="str">
            <v>39+</v>
          </cell>
        </row>
        <row r="68">
          <cell r="B68">
            <v>40</v>
          </cell>
          <cell r="C68">
            <v>5198</v>
          </cell>
          <cell r="D68">
            <v>0.9</v>
          </cell>
          <cell r="E68">
            <v>1</v>
          </cell>
          <cell r="F68" t="str">
            <v>40+</v>
          </cell>
        </row>
        <row r="69">
          <cell r="B69">
            <v>41</v>
          </cell>
          <cell r="C69">
            <v>0</v>
          </cell>
          <cell r="D69">
            <v>0</v>
          </cell>
          <cell r="E69">
            <v>0.1</v>
          </cell>
          <cell r="F69" t="str">
            <v>41+</v>
          </cell>
        </row>
      </sheetData>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SM5"/>
      <sheetName val="DIRSMP"/>
      <sheetName val="Diario"/>
      <sheetName val="Análisis"/>
    </sheetNames>
    <sheetDataSet>
      <sheetData sheetId="0" refreshError="1"/>
      <sheetData sheetId="1" refreshError="1">
        <row r="25">
          <cell r="A25" t="str">
            <v>Período</v>
          </cell>
          <cell r="B25" t="str">
            <v>EC</v>
          </cell>
          <cell r="C25" t="str">
            <v>TA</v>
          </cell>
          <cell r="D25" t="str">
            <v>GA</v>
          </cell>
          <cell r="E25" t="str">
            <v>TC</v>
          </cell>
          <cell r="F25" t="str">
            <v>C1</v>
          </cell>
          <cell r="G25" t="str">
            <v>TS</v>
          </cell>
          <cell r="H25" t="str">
            <v>TM</v>
          </cell>
          <cell r="I25" t="str">
            <v>CB</v>
          </cell>
          <cell r="J25" t="str">
            <v>OT</v>
          </cell>
        </row>
        <row r="26">
          <cell r="A26" t="str">
            <v>Lunes</v>
          </cell>
          <cell r="B26">
            <v>9.8000000000000007</v>
          </cell>
          <cell r="C26">
            <v>2.4</v>
          </cell>
          <cell r="D26">
            <v>5.0999999999999996</v>
          </cell>
          <cell r="E26">
            <v>4.0999999999999996</v>
          </cell>
          <cell r="F26">
            <v>0.9</v>
          </cell>
          <cell r="G26">
            <v>5.6</v>
          </cell>
          <cell r="H26">
            <v>0.3</v>
          </cell>
          <cell r="I26">
            <v>1</v>
          </cell>
          <cell r="J26">
            <v>1</v>
          </cell>
        </row>
        <row r="27">
          <cell r="A27" t="str">
            <v>Martes</v>
          </cell>
          <cell r="B27">
            <v>8.1999999999999993</v>
          </cell>
          <cell r="C27">
            <v>2.2999999999999998</v>
          </cell>
          <cell r="D27">
            <v>5.5</v>
          </cell>
          <cell r="E27">
            <v>4.5</v>
          </cell>
          <cell r="F27">
            <v>1.5</v>
          </cell>
          <cell r="G27">
            <v>2.6</v>
          </cell>
          <cell r="H27">
            <v>0.4</v>
          </cell>
          <cell r="I27">
            <v>1.5</v>
          </cell>
          <cell r="J27">
            <v>0.9</v>
          </cell>
        </row>
        <row r="28">
          <cell r="A28" t="str">
            <v>Miercoles</v>
          </cell>
          <cell r="B28">
            <v>8.3000000000000007</v>
          </cell>
          <cell r="C28">
            <v>2.4</v>
          </cell>
          <cell r="D28">
            <v>6.8</v>
          </cell>
          <cell r="E28">
            <v>5</v>
          </cell>
          <cell r="F28">
            <v>1</v>
          </cell>
          <cell r="G28">
            <v>1.8</v>
          </cell>
          <cell r="H28">
            <v>0.2</v>
          </cell>
          <cell r="I28">
            <v>1.2</v>
          </cell>
          <cell r="J28">
            <v>1.5</v>
          </cell>
        </row>
        <row r="29">
          <cell r="A29" t="str">
            <v>Jueves</v>
          </cell>
          <cell r="B29">
            <v>8.5</v>
          </cell>
          <cell r="C29">
            <v>3</v>
          </cell>
          <cell r="D29">
            <v>6.2</v>
          </cell>
          <cell r="E29">
            <v>3.5</v>
          </cell>
          <cell r="F29">
            <v>0.8</v>
          </cell>
          <cell r="G29">
            <v>2.9</v>
          </cell>
          <cell r="H29">
            <v>0.2</v>
          </cell>
          <cell r="I29">
            <v>1.3</v>
          </cell>
          <cell r="J29">
            <v>1.3</v>
          </cell>
        </row>
        <row r="30">
          <cell r="A30" t="str">
            <v>Viernes</v>
          </cell>
          <cell r="B30">
            <v>8.4</v>
          </cell>
          <cell r="C30">
            <v>3</v>
          </cell>
          <cell r="D30">
            <v>4</v>
          </cell>
          <cell r="E30">
            <v>5.3</v>
          </cell>
          <cell r="F30">
            <v>1</v>
          </cell>
          <cell r="G30">
            <v>3.1</v>
          </cell>
          <cell r="H30">
            <v>0.3</v>
          </cell>
          <cell r="I30">
            <v>0.9</v>
          </cell>
          <cell r="J30">
            <v>1.4</v>
          </cell>
        </row>
        <row r="31">
          <cell r="A31" t="str">
            <v>Sabado</v>
          </cell>
          <cell r="B31">
            <v>3.8</v>
          </cell>
          <cell r="C31">
            <v>4.4000000000000004</v>
          </cell>
          <cell r="D31">
            <v>3.9</v>
          </cell>
          <cell r="E31">
            <v>3.4</v>
          </cell>
          <cell r="F31">
            <v>0.9</v>
          </cell>
          <cell r="G31">
            <v>6.2</v>
          </cell>
          <cell r="H31">
            <v>0.1</v>
          </cell>
          <cell r="I31">
            <v>0.8</v>
          </cell>
          <cell r="J31">
            <v>1.1000000000000001</v>
          </cell>
        </row>
        <row r="32">
          <cell r="A32" t="str">
            <v>Domingo</v>
          </cell>
          <cell r="B32">
            <v>6.8</v>
          </cell>
          <cell r="C32">
            <v>1.9</v>
          </cell>
          <cell r="D32">
            <v>3.6</v>
          </cell>
          <cell r="E32">
            <v>2.5</v>
          </cell>
          <cell r="F32">
            <v>1.4</v>
          </cell>
          <cell r="G32">
            <v>6.3</v>
          </cell>
          <cell r="H32">
            <v>0.2</v>
          </cell>
          <cell r="I32">
            <v>1</v>
          </cell>
          <cell r="J32">
            <v>1.3</v>
          </cell>
        </row>
      </sheetData>
      <sheetData sheetId="2" refreshError="1"/>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UTA ABRIL"/>
      <sheetName val="Share de Canales"/>
      <sheetName val="PAUTA nar"/>
      <sheetName val="Hoja1"/>
      <sheetName val="Gráfico1"/>
      <sheetName val="Análisis 1"/>
      <sheetName val="Resultados"/>
      <sheetName val="Resumen"/>
      <sheetName val="DATA BASE"/>
      <sheetName val="Pre Análisis"/>
      <sheetName val="RANKEO mujeres"/>
      <sheetName val="Hoja2"/>
      <sheetName val="DIRS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C5">
            <v>20</v>
          </cell>
        </row>
      </sheetData>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735AB"/>
      <sheetName val="DAYPART"/>
      <sheetName val="CHANNEL"/>
      <sheetName val="RANKING"/>
      <sheetName val="base"/>
      <sheetName val="500"/>
      <sheetName val="450"/>
      <sheetName val="400"/>
      <sheetName val="350"/>
      <sheetName val="300"/>
      <sheetName val="250"/>
      <sheetName val="200"/>
      <sheetName val="150"/>
      <sheetName val="100"/>
      <sheetName val="50"/>
      <sheetName val="CURVA"/>
      <sheetName val="DATA BASE"/>
      <sheetName val="Rk"/>
      <sheetName val="an-r"/>
      <sheetName val="Plan 1"/>
      <sheetName val="HYM 12-17"/>
      <sheetName val="CONSOLIDADO"/>
      <sheetName val="Rank Rev &amp; Sup"/>
      <sheetName val="Auxiliar"/>
      <sheetName val="Jef99m"/>
      <sheetName val="Tapa"/>
      <sheetName val="Pauta"/>
      <sheetName val="Optico"/>
      <sheetName val="Rank Total Rad"/>
      <sheetName val="Parameters"/>
      <sheetName val="DIRSMP"/>
      <sheetName val="DATA_BASE"/>
      <sheetName val="HYM_12-17"/>
      <sheetName val="Plan_1"/>
      <sheetName val="Flow"/>
      <sheetName val="#G.O."/>
      <sheetName val="Rank_Rev_&amp;_Sup"/>
      <sheetName val="Rank_Total_Rad"/>
    </sheetNames>
    <sheetDataSet>
      <sheetData sheetId="0" refreshError="1">
        <row r="5">
          <cell r="A5" t="str">
            <v>Can</v>
          </cell>
          <cell r="B5" t="str">
            <v>Programa</v>
          </cell>
          <cell r="C5" t="str">
            <v>HoraI</v>
          </cell>
          <cell r="D5" t="str">
            <v>T.R.</v>
          </cell>
          <cell r="E5" t="str">
            <v>C. Unit</v>
          </cell>
          <cell r="F5" t="str">
            <v>Lun</v>
          </cell>
          <cell r="G5" t="str">
            <v>Mar</v>
          </cell>
          <cell r="H5" t="str">
            <v>Mie</v>
          </cell>
          <cell r="I5" t="str">
            <v>Jue</v>
          </cell>
          <cell r="J5" t="str">
            <v>Vie</v>
          </cell>
          <cell r="K5" t="str">
            <v>Sab</v>
          </cell>
          <cell r="L5" t="str">
            <v>Dom</v>
          </cell>
        </row>
        <row r="6">
          <cell r="A6" t="str">
            <v>02</v>
          </cell>
          <cell r="B6" t="str">
            <v>TDA. EL FOLKLORE DE</v>
          </cell>
          <cell r="C6" t="str">
            <v>06:51</v>
          </cell>
          <cell r="D6">
            <v>0</v>
          </cell>
          <cell r="E6">
            <v>330</v>
          </cell>
          <cell r="L6">
            <v>0</v>
          </cell>
        </row>
        <row r="7">
          <cell r="A7" t="str">
            <v>02</v>
          </cell>
          <cell r="B7" t="str">
            <v>TDA. CONTRAPUNTO-MAÑ</v>
          </cell>
          <cell r="C7" t="str">
            <v>06:52</v>
          </cell>
          <cell r="D7">
            <v>0.8</v>
          </cell>
          <cell r="E7">
            <v>330</v>
          </cell>
          <cell r="F7">
            <v>0.8</v>
          </cell>
        </row>
        <row r="8">
          <cell r="A8" t="str">
            <v>02</v>
          </cell>
          <cell r="B8" t="str">
            <v>TDA. REP.90 SEGUNDOS</v>
          </cell>
          <cell r="C8" t="str">
            <v>06:59</v>
          </cell>
          <cell r="D8">
            <v>0.5</v>
          </cell>
          <cell r="E8">
            <v>330</v>
          </cell>
          <cell r="K8">
            <v>0.5</v>
          </cell>
        </row>
        <row r="9">
          <cell r="A9" t="str">
            <v>02</v>
          </cell>
          <cell r="B9" t="str">
            <v>TDA. REP.90 SEGUNDOS</v>
          </cell>
          <cell r="C9" t="str">
            <v>07:00</v>
          </cell>
          <cell r="D9">
            <v>0.4</v>
          </cell>
          <cell r="E9">
            <v>300</v>
          </cell>
          <cell r="G9">
            <v>0.1</v>
          </cell>
          <cell r="H9">
            <v>0.6</v>
          </cell>
          <cell r="I9">
            <v>0.3</v>
          </cell>
          <cell r="J9">
            <v>0.5</v>
          </cell>
        </row>
        <row r="10">
          <cell r="A10" t="str">
            <v>02</v>
          </cell>
          <cell r="B10" t="str">
            <v>TDA. DIALOGO-DOM.</v>
          </cell>
          <cell r="C10" t="str">
            <v>07:52</v>
          </cell>
          <cell r="D10">
            <v>2.1</v>
          </cell>
          <cell r="E10">
            <v>400</v>
          </cell>
          <cell r="L10">
            <v>2.1</v>
          </cell>
        </row>
        <row r="11">
          <cell r="A11" t="str">
            <v>02</v>
          </cell>
          <cell r="B11" t="str">
            <v>TDA. CARNECITAS-SAB</v>
          </cell>
          <cell r="C11" t="str">
            <v>07:55</v>
          </cell>
          <cell r="D11">
            <v>1.5</v>
          </cell>
          <cell r="E11">
            <v>330</v>
          </cell>
          <cell r="K11">
            <v>1.5</v>
          </cell>
        </row>
        <row r="12">
          <cell r="A12" t="str">
            <v>02</v>
          </cell>
          <cell r="B12" t="str">
            <v>TDA. SHOW DE KOKO GI</v>
          </cell>
          <cell r="C12" t="str">
            <v>07:59</v>
          </cell>
          <cell r="D12">
            <v>0.6</v>
          </cell>
          <cell r="E12">
            <v>330</v>
          </cell>
          <cell r="G12">
            <v>0.3</v>
          </cell>
          <cell r="H12">
            <v>0.6</v>
          </cell>
          <cell r="I12">
            <v>0.6</v>
          </cell>
          <cell r="J12">
            <v>0.9</v>
          </cell>
        </row>
        <row r="13">
          <cell r="A13" t="str">
            <v>02</v>
          </cell>
          <cell r="B13" t="str">
            <v>TDA. CONTRAPUNTO</v>
          </cell>
          <cell r="C13" t="str">
            <v>09:00</v>
          </cell>
          <cell r="D13">
            <v>4.2</v>
          </cell>
          <cell r="E13">
            <v>800</v>
          </cell>
          <cell r="L13">
            <v>4.2</v>
          </cell>
        </row>
        <row r="14">
          <cell r="A14" t="str">
            <v>02</v>
          </cell>
          <cell r="B14" t="str">
            <v>TDA. DIALOGO</v>
          </cell>
          <cell r="C14" t="str">
            <v>09:00</v>
          </cell>
          <cell r="D14">
            <v>2.8</v>
          </cell>
          <cell r="E14">
            <v>400</v>
          </cell>
          <cell r="K14">
            <v>2.8</v>
          </cell>
        </row>
        <row r="15">
          <cell r="A15" t="str">
            <v>02</v>
          </cell>
          <cell r="B15" t="str">
            <v>TDA. LA COCINA DE DO</v>
          </cell>
          <cell r="C15" t="str">
            <v>09:00</v>
          </cell>
          <cell r="D15">
            <v>1.7</v>
          </cell>
          <cell r="E15">
            <v>330</v>
          </cell>
          <cell r="F15">
            <v>2.5</v>
          </cell>
          <cell r="G15">
            <v>1.5</v>
          </cell>
          <cell r="H15">
            <v>1</v>
          </cell>
          <cell r="I15">
            <v>1.9</v>
          </cell>
          <cell r="J15">
            <v>1.7</v>
          </cell>
        </row>
        <row r="16">
          <cell r="A16" t="str">
            <v>02</v>
          </cell>
          <cell r="B16" t="str">
            <v>TDA. CARNECITAS</v>
          </cell>
          <cell r="C16" t="str">
            <v>10:01</v>
          </cell>
          <cell r="D16">
            <v>0.3</v>
          </cell>
          <cell r="E16">
            <v>300</v>
          </cell>
          <cell r="F16">
            <v>0.2</v>
          </cell>
          <cell r="G16">
            <v>0.3</v>
          </cell>
          <cell r="H16">
            <v>0.3</v>
          </cell>
          <cell r="I16">
            <v>0.3</v>
          </cell>
          <cell r="J16">
            <v>0.5</v>
          </cell>
        </row>
        <row r="17">
          <cell r="A17" t="str">
            <v>02</v>
          </cell>
          <cell r="B17" t="str">
            <v>TDA. LA COCINA DE DO</v>
          </cell>
          <cell r="C17" t="str">
            <v>10:06</v>
          </cell>
          <cell r="D17">
            <v>2</v>
          </cell>
          <cell r="E17">
            <v>330</v>
          </cell>
          <cell r="K17">
            <v>2</v>
          </cell>
        </row>
        <row r="18">
          <cell r="A18" t="str">
            <v>02</v>
          </cell>
          <cell r="B18" t="str">
            <v>TDA. LO MEJOR HABLEM</v>
          </cell>
          <cell r="C18" t="str">
            <v>11:01</v>
          </cell>
          <cell r="D18">
            <v>0.6</v>
          </cell>
          <cell r="E18">
            <v>350</v>
          </cell>
          <cell r="F18">
            <v>0.3</v>
          </cell>
          <cell r="G18">
            <v>0.3</v>
          </cell>
          <cell r="H18">
            <v>0.8</v>
          </cell>
          <cell r="I18">
            <v>0.6</v>
          </cell>
          <cell r="J18">
            <v>0.9</v>
          </cell>
        </row>
        <row r="19">
          <cell r="A19" t="str">
            <v>02</v>
          </cell>
          <cell r="B19" t="str">
            <v>TDA. LOS PITUFOS-SAB</v>
          </cell>
          <cell r="C19" t="str">
            <v>11:07</v>
          </cell>
          <cell r="D19">
            <v>1.6</v>
          </cell>
          <cell r="E19">
            <v>300</v>
          </cell>
          <cell r="K19">
            <v>1.6</v>
          </cell>
        </row>
        <row r="20">
          <cell r="A20" t="str">
            <v>02</v>
          </cell>
          <cell r="B20" t="str">
            <v>TDA. AYER Y HOY</v>
          </cell>
          <cell r="C20" t="str">
            <v>11:09</v>
          </cell>
          <cell r="D20">
            <v>3.1</v>
          </cell>
          <cell r="E20">
            <v>400</v>
          </cell>
          <cell r="L20">
            <v>3.1</v>
          </cell>
        </row>
        <row r="21">
          <cell r="A21" t="str">
            <v>02</v>
          </cell>
          <cell r="B21" t="str">
            <v>TDA. DINOPLATIBOLOS-</v>
          </cell>
          <cell r="C21" t="str">
            <v>11:33</v>
          </cell>
          <cell r="D21">
            <v>1.4</v>
          </cell>
          <cell r="E21">
            <v>300</v>
          </cell>
          <cell r="K21">
            <v>1.4</v>
          </cell>
        </row>
        <row r="22">
          <cell r="A22" t="str">
            <v>02</v>
          </cell>
          <cell r="B22" t="str">
            <v>TDA. FEST.CANTINFLAS</v>
          </cell>
          <cell r="C22" t="str">
            <v>11:58</v>
          </cell>
          <cell r="D22">
            <v>0.8</v>
          </cell>
          <cell r="E22">
            <v>300</v>
          </cell>
          <cell r="K22">
            <v>0.8</v>
          </cell>
        </row>
        <row r="23">
          <cell r="A23" t="str">
            <v>02</v>
          </cell>
          <cell r="B23" t="str">
            <v>TDA. MARIELENA</v>
          </cell>
          <cell r="C23" t="str">
            <v>12:00</v>
          </cell>
          <cell r="D23">
            <v>2.2000000000000002</v>
          </cell>
          <cell r="E23">
            <v>300</v>
          </cell>
          <cell r="F23">
            <v>2.5</v>
          </cell>
          <cell r="G23">
            <v>1.5</v>
          </cell>
          <cell r="H23">
            <v>2.7</v>
          </cell>
          <cell r="I23">
            <v>2.7</v>
          </cell>
          <cell r="J23">
            <v>1.9</v>
          </cell>
        </row>
        <row r="24">
          <cell r="A24" t="str">
            <v>02</v>
          </cell>
          <cell r="B24" t="str">
            <v>TDA. CLUB DISNEY-SAB</v>
          </cell>
          <cell r="C24" t="str">
            <v>12:01</v>
          </cell>
          <cell r="D24">
            <v>0.6</v>
          </cell>
          <cell r="E24">
            <v>300</v>
          </cell>
          <cell r="K24">
            <v>0.6</v>
          </cell>
        </row>
        <row r="25">
          <cell r="A25" t="str">
            <v>02</v>
          </cell>
          <cell r="B25" t="str">
            <v>TDA. CLUB DISNEY-DOM</v>
          </cell>
          <cell r="C25" t="str">
            <v>12:09</v>
          </cell>
          <cell r="D25">
            <v>1</v>
          </cell>
          <cell r="E25">
            <v>400</v>
          </cell>
          <cell r="L25">
            <v>1</v>
          </cell>
        </row>
        <row r="26">
          <cell r="A26" t="str">
            <v>02</v>
          </cell>
          <cell r="B26" t="str">
            <v>TDA. ESCANDALO L-V</v>
          </cell>
          <cell r="C26" t="str">
            <v>12:56</v>
          </cell>
          <cell r="D26">
            <v>1.6</v>
          </cell>
          <cell r="E26">
            <v>400</v>
          </cell>
          <cell r="F26">
            <v>0.5</v>
          </cell>
          <cell r="G26">
            <v>1.7</v>
          </cell>
          <cell r="H26">
            <v>1.2</v>
          </cell>
          <cell r="I26">
            <v>1.9</v>
          </cell>
          <cell r="J26">
            <v>2.2000000000000002</v>
          </cell>
        </row>
        <row r="27">
          <cell r="A27" t="str">
            <v>02</v>
          </cell>
          <cell r="B27" t="str">
            <v>TDA. RUGRATS-DOM</v>
          </cell>
          <cell r="C27" t="str">
            <v>13:39</v>
          </cell>
          <cell r="D27">
            <v>2.2999999999999998</v>
          </cell>
          <cell r="E27">
            <v>400</v>
          </cell>
          <cell r="L27">
            <v>2.2999999999999998</v>
          </cell>
        </row>
        <row r="28">
          <cell r="A28" t="str">
            <v>02</v>
          </cell>
          <cell r="B28" t="str">
            <v>TDA. FEST.CANTINFLAS</v>
          </cell>
          <cell r="C28" t="str">
            <v>13:54</v>
          </cell>
          <cell r="D28">
            <v>2.1</v>
          </cell>
          <cell r="E28">
            <v>300</v>
          </cell>
          <cell r="K28">
            <v>2.1</v>
          </cell>
        </row>
        <row r="29">
          <cell r="A29" t="str">
            <v>02</v>
          </cell>
          <cell r="B29" t="str">
            <v>TDA. TRES VECES SOFI</v>
          </cell>
          <cell r="C29" t="str">
            <v>14:01</v>
          </cell>
          <cell r="D29">
            <v>2.2999999999999998</v>
          </cell>
          <cell r="E29">
            <v>350</v>
          </cell>
          <cell r="F29">
            <v>1.4</v>
          </cell>
          <cell r="G29">
            <v>2.8</v>
          </cell>
          <cell r="H29">
            <v>2.4</v>
          </cell>
          <cell r="I29">
            <v>2</v>
          </cell>
          <cell r="J29">
            <v>2.4</v>
          </cell>
        </row>
        <row r="30">
          <cell r="A30" t="str">
            <v>02</v>
          </cell>
          <cell r="B30" t="str">
            <v>TDA. POKEMON-DOM</v>
          </cell>
          <cell r="C30" t="str">
            <v>14:11</v>
          </cell>
          <cell r="D30">
            <v>1.5</v>
          </cell>
          <cell r="E30">
            <v>400</v>
          </cell>
          <cell r="L30">
            <v>1.5</v>
          </cell>
        </row>
        <row r="31">
          <cell r="A31" t="str">
            <v>02</v>
          </cell>
          <cell r="B31" t="str">
            <v>TDA. CINE I-DOM</v>
          </cell>
          <cell r="C31" t="str">
            <v>14:41</v>
          </cell>
          <cell r="D31">
            <v>0.7</v>
          </cell>
          <cell r="E31">
            <v>400</v>
          </cell>
          <cell r="L31">
            <v>0.7</v>
          </cell>
        </row>
        <row r="32">
          <cell r="A32" t="str">
            <v>02</v>
          </cell>
          <cell r="B32" t="str">
            <v>TDA. PAIS DE LAS MUJ</v>
          </cell>
          <cell r="C32" t="str">
            <v>14:58</v>
          </cell>
          <cell r="D32">
            <v>0.9</v>
          </cell>
          <cell r="E32">
            <v>300</v>
          </cell>
          <cell r="F32">
            <v>0.6</v>
          </cell>
          <cell r="G32">
            <v>1.1000000000000001</v>
          </cell>
          <cell r="H32">
            <v>1</v>
          </cell>
          <cell r="I32">
            <v>1.1000000000000001</v>
          </cell>
          <cell r="J32">
            <v>0.8</v>
          </cell>
        </row>
        <row r="33">
          <cell r="A33" t="str">
            <v>02</v>
          </cell>
          <cell r="B33" t="str">
            <v>TDA. RUGRATS-TARDE</v>
          </cell>
          <cell r="C33" t="str">
            <v>15:50</v>
          </cell>
          <cell r="D33">
            <v>0.9</v>
          </cell>
          <cell r="E33">
            <v>300</v>
          </cell>
          <cell r="F33">
            <v>0.2</v>
          </cell>
          <cell r="G33">
            <v>1</v>
          </cell>
          <cell r="H33">
            <v>0.9</v>
          </cell>
          <cell r="I33">
            <v>1.8</v>
          </cell>
          <cell r="J33">
            <v>0.2</v>
          </cell>
        </row>
        <row r="34">
          <cell r="A34" t="str">
            <v>02</v>
          </cell>
          <cell r="B34" t="str">
            <v>TDA. SUPER ACCION-SA</v>
          </cell>
          <cell r="C34" t="str">
            <v>15:57</v>
          </cell>
          <cell r="D34">
            <v>1</v>
          </cell>
          <cell r="E34">
            <v>300</v>
          </cell>
          <cell r="K34">
            <v>1</v>
          </cell>
        </row>
        <row r="35">
          <cell r="A35" t="str">
            <v>02</v>
          </cell>
          <cell r="B35" t="str">
            <v>TDA. CINE II-DOM</v>
          </cell>
          <cell r="C35" t="str">
            <v>16:17</v>
          </cell>
          <cell r="D35">
            <v>2</v>
          </cell>
          <cell r="E35">
            <v>400</v>
          </cell>
          <cell r="L35">
            <v>2</v>
          </cell>
        </row>
        <row r="36">
          <cell r="A36" t="str">
            <v>02</v>
          </cell>
          <cell r="B36" t="str">
            <v>TDA. POKEMON-TARDE</v>
          </cell>
          <cell r="C36" t="str">
            <v>16:24</v>
          </cell>
          <cell r="D36">
            <v>0.5</v>
          </cell>
          <cell r="E36">
            <v>350</v>
          </cell>
          <cell r="F36">
            <v>0.1</v>
          </cell>
          <cell r="G36">
            <v>1.1000000000000001</v>
          </cell>
          <cell r="H36">
            <v>0.8</v>
          </cell>
          <cell r="I36">
            <v>0.5</v>
          </cell>
          <cell r="J36">
            <v>0.1</v>
          </cell>
        </row>
        <row r="37">
          <cell r="A37" t="str">
            <v>02</v>
          </cell>
          <cell r="B37" t="str">
            <v>TDA. TARDES ESPECTAC</v>
          </cell>
          <cell r="C37" t="str">
            <v>16:51</v>
          </cell>
          <cell r="D37">
            <v>1</v>
          </cell>
          <cell r="E37">
            <v>350</v>
          </cell>
          <cell r="F37">
            <v>0.9</v>
          </cell>
          <cell r="G37">
            <v>1.5</v>
          </cell>
          <cell r="H37">
            <v>0.4</v>
          </cell>
          <cell r="I37">
            <v>1.7</v>
          </cell>
          <cell r="J37">
            <v>0.7</v>
          </cell>
        </row>
        <row r="38">
          <cell r="A38" t="str">
            <v>02</v>
          </cell>
          <cell r="B38" t="str">
            <v>TDA. SUPER ACCION II</v>
          </cell>
          <cell r="C38" t="str">
            <v>17:56</v>
          </cell>
          <cell r="D38">
            <v>2</v>
          </cell>
          <cell r="E38">
            <v>600</v>
          </cell>
          <cell r="K38">
            <v>2</v>
          </cell>
        </row>
        <row r="39">
          <cell r="A39" t="str">
            <v>02</v>
          </cell>
          <cell r="B39" t="str">
            <v>TDA. PATACLAUN-DOM</v>
          </cell>
          <cell r="C39" t="str">
            <v>18:42</v>
          </cell>
          <cell r="D39">
            <v>7.4</v>
          </cell>
          <cell r="E39">
            <v>800</v>
          </cell>
          <cell r="L39">
            <v>7.4</v>
          </cell>
        </row>
        <row r="40">
          <cell r="A40" t="str">
            <v>02</v>
          </cell>
          <cell r="B40" t="str">
            <v>TDA. SUEÑOS</v>
          </cell>
          <cell r="C40" t="str">
            <v>18:54</v>
          </cell>
          <cell r="D40">
            <v>2.8</v>
          </cell>
          <cell r="E40">
            <v>750</v>
          </cell>
          <cell r="F40">
            <v>1.4</v>
          </cell>
          <cell r="G40">
            <v>3.8</v>
          </cell>
          <cell r="H40">
            <v>3.5</v>
          </cell>
          <cell r="I40">
            <v>2.9</v>
          </cell>
          <cell r="J40">
            <v>2.6</v>
          </cell>
        </row>
        <row r="41">
          <cell r="A41" t="str">
            <v>02</v>
          </cell>
          <cell r="B41" t="str">
            <v>TDA. HOMBRES DEL SIG</v>
          </cell>
          <cell r="C41" t="str">
            <v>19:54</v>
          </cell>
          <cell r="D41">
            <v>3.6</v>
          </cell>
          <cell r="E41">
            <v>850</v>
          </cell>
          <cell r="L41">
            <v>3.6</v>
          </cell>
        </row>
        <row r="42">
          <cell r="A42" t="str">
            <v>02</v>
          </cell>
          <cell r="B42" t="str">
            <v>TDA. ESP.COMICOS AMB</v>
          </cell>
          <cell r="C42" t="str">
            <v>19:55</v>
          </cell>
          <cell r="D42">
            <v>1.6</v>
          </cell>
          <cell r="E42">
            <v>600</v>
          </cell>
          <cell r="K42">
            <v>1.6</v>
          </cell>
        </row>
        <row r="43">
          <cell r="A43" t="str">
            <v>02</v>
          </cell>
          <cell r="B43" t="str">
            <v>TDA. MAGALY TV</v>
          </cell>
          <cell r="C43" t="str">
            <v>19:59</v>
          </cell>
          <cell r="D43">
            <v>7.9</v>
          </cell>
          <cell r="E43">
            <v>750</v>
          </cell>
          <cell r="F43">
            <v>6</v>
          </cell>
          <cell r="G43">
            <v>10.7</v>
          </cell>
          <cell r="H43">
            <v>8.1</v>
          </cell>
          <cell r="I43">
            <v>6.5</v>
          </cell>
          <cell r="J43">
            <v>8.5</v>
          </cell>
        </row>
        <row r="44">
          <cell r="A44" t="str">
            <v>02</v>
          </cell>
          <cell r="B44" t="str">
            <v>TDA. LO MEJOR DE LA</v>
          </cell>
          <cell r="C44" t="str">
            <v>20:10</v>
          </cell>
          <cell r="D44">
            <v>4.3</v>
          </cell>
          <cell r="E44">
            <v>500</v>
          </cell>
          <cell r="L44">
            <v>4.3</v>
          </cell>
        </row>
        <row r="45">
          <cell r="A45" t="str">
            <v>02</v>
          </cell>
          <cell r="B45" t="str">
            <v>TDA. CINE MILLONARIO</v>
          </cell>
          <cell r="C45" t="str">
            <v>20:26</v>
          </cell>
          <cell r="D45">
            <v>4.2</v>
          </cell>
          <cell r="E45">
            <v>850</v>
          </cell>
          <cell r="L45">
            <v>4.2</v>
          </cell>
        </row>
        <row r="46">
          <cell r="A46" t="str">
            <v>02</v>
          </cell>
          <cell r="B46" t="str">
            <v>TDA. 90 SEGUNDOS L-V</v>
          </cell>
          <cell r="C46" t="str">
            <v>21:02</v>
          </cell>
          <cell r="D46">
            <v>3.7</v>
          </cell>
          <cell r="E46">
            <v>650</v>
          </cell>
          <cell r="F46">
            <v>2.4</v>
          </cell>
          <cell r="G46">
            <v>4.9000000000000004</v>
          </cell>
          <cell r="H46">
            <v>4.8</v>
          </cell>
          <cell r="I46">
            <v>3.2</v>
          </cell>
          <cell r="J46">
            <v>3</v>
          </cell>
        </row>
        <row r="47">
          <cell r="A47" t="str">
            <v>02</v>
          </cell>
          <cell r="B47" t="str">
            <v>TDA. MARITERE</v>
          </cell>
          <cell r="C47" t="str">
            <v>21:56</v>
          </cell>
          <cell r="D47">
            <v>2.9</v>
          </cell>
          <cell r="E47">
            <v>800</v>
          </cell>
          <cell r="K47">
            <v>2.9</v>
          </cell>
        </row>
        <row r="48">
          <cell r="A48" t="str">
            <v>02</v>
          </cell>
          <cell r="B48" t="str">
            <v>TDA. PAISANA JACINTA</v>
          </cell>
          <cell r="C48" t="str">
            <v>22:02</v>
          </cell>
          <cell r="D48">
            <v>6.6</v>
          </cell>
          <cell r="E48">
            <v>850</v>
          </cell>
          <cell r="G48">
            <v>6.6</v>
          </cell>
        </row>
        <row r="49">
          <cell r="A49" t="str">
            <v>02</v>
          </cell>
          <cell r="B49" t="str">
            <v>TDA. JB NOTICIAS-NOC</v>
          </cell>
          <cell r="C49" t="str">
            <v>22:02</v>
          </cell>
          <cell r="D49">
            <v>4.2</v>
          </cell>
          <cell r="E49">
            <v>850</v>
          </cell>
          <cell r="F49">
            <v>4.2</v>
          </cell>
        </row>
        <row r="50">
          <cell r="A50" t="str">
            <v>02</v>
          </cell>
          <cell r="B50" t="str">
            <v>TDA. FUNC. ESTELAR</v>
          </cell>
          <cell r="C50" t="str">
            <v>22:02</v>
          </cell>
          <cell r="D50">
            <v>3.2</v>
          </cell>
          <cell r="E50">
            <v>600</v>
          </cell>
          <cell r="H50">
            <v>2.9</v>
          </cell>
          <cell r="I50">
            <v>3.4</v>
          </cell>
        </row>
        <row r="51">
          <cell r="A51" t="str">
            <v>02</v>
          </cell>
          <cell r="B51" t="str">
            <v>TDA. ESP.COMICOS AMB</v>
          </cell>
          <cell r="C51" t="str">
            <v>22:03</v>
          </cell>
          <cell r="D51">
            <v>3.7</v>
          </cell>
          <cell r="E51">
            <v>850</v>
          </cell>
          <cell r="J51">
            <v>3.7</v>
          </cell>
        </row>
        <row r="52">
          <cell r="A52" t="str">
            <v>02</v>
          </cell>
          <cell r="B52" t="str">
            <v>TDA. EL VISITANTE-DO</v>
          </cell>
          <cell r="C52" t="str">
            <v>22:37</v>
          </cell>
          <cell r="D52">
            <v>2.2999999999999998</v>
          </cell>
          <cell r="E52">
            <v>600</v>
          </cell>
          <cell r="L52">
            <v>2.2999999999999998</v>
          </cell>
        </row>
        <row r="53">
          <cell r="A53" t="str">
            <v>02</v>
          </cell>
          <cell r="B53" t="str">
            <v>TDA. BUFFY LA CAZAVA</v>
          </cell>
          <cell r="C53" t="str">
            <v>23:19</v>
          </cell>
          <cell r="D53">
            <v>3.4</v>
          </cell>
          <cell r="E53">
            <v>600</v>
          </cell>
          <cell r="G53">
            <v>3.4</v>
          </cell>
        </row>
        <row r="54">
          <cell r="A54" t="str">
            <v>02</v>
          </cell>
          <cell r="B54" t="str">
            <v>TDA. ULTIMA FUNCION-</v>
          </cell>
          <cell r="C54" t="str">
            <v>23:24</v>
          </cell>
          <cell r="D54">
            <v>1.5</v>
          </cell>
          <cell r="E54">
            <v>600</v>
          </cell>
          <cell r="K54">
            <v>1.5</v>
          </cell>
        </row>
        <row r="55">
          <cell r="A55" t="str">
            <v>02</v>
          </cell>
          <cell r="B55" t="str">
            <v>TDA. ALTO RIESGO</v>
          </cell>
          <cell r="C55" t="str">
            <v>23:34</v>
          </cell>
          <cell r="D55">
            <v>2.4</v>
          </cell>
          <cell r="E55">
            <v>600</v>
          </cell>
          <cell r="F55">
            <v>2.4</v>
          </cell>
        </row>
        <row r="56">
          <cell r="A56" t="str">
            <v>02</v>
          </cell>
          <cell r="B56" t="str">
            <v>TDA. ULTIMA FUNCION</v>
          </cell>
          <cell r="C56" t="str">
            <v>23:42</v>
          </cell>
          <cell r="D56">
            <v>1.6</v>
          </cell>
          <cell r="E56">
            <v>600</v>
          </cell>
          <cell r="J56">
            <v>1.6</v>
          </cell>
        </row>
        <row r="57">
          <cell r="A57" t="str">
            <v>02</v>
          </cell>
          <cell r="B57" t="str">
            <v>TDA. NIKITA-SAB</v>
          </cell>
          <cell r="C57" t="str">
            <v>23:45</v>
          </cell>
          <cell r="D57">
            <v>1.4</v>
          </cell>
          <cell r="E57">
            <v>600</v>
          </cell>
          <cell r="K57">
            <v>1.4</v>
          </cell>
        </row>
        <row r="58">
          <cell r="A58" t="str">
            <v>02</v>
          </cell>
          <cell r="B58" t="str">
            <v>TDA. DHARMA Y GREG-D</v>
          </cell>
          <cell r="C58" t="str">
            <v>23:49</v>
          </cell>
          <cell r="D58">
            <v>1.6</v>
          </cell>
          <cell r="E58">
            <v>600</v>
          </cell>
          <cell r="L58">
            <v>1.6</v>
          </cell>
        </row>
        <row r="59">
          <cell r="A59" t="str">
            <v>04</v>
          </cell>
          <cell r="B59" t="str">
            <v>TDA. PRIMERA EDICION</v>
          </cell>
          <cell r="C59" t="str">
            <v>05:59</v>
          </cell>
          <cell r="D59">
            <v>3.6</v>
          </cell>
          <cell r="E59">
            <v>850</v>
          </cell>
          <cell r="F59">
            <v>3.6</v>
          </cell>
          <cell r="G59">
            <v>3.4</v>
          </cell>
          <cell r="H59">
            <v>3.6</v>
          </cell>
          <cell r="I59">
            <v>3.9</v>
          </cell>
          <cell r="J59">
            <v>3.4</v>
          </cell>
        </row>
        <row r="60">
          <cell r="A60" t="str">
            <v>04</v>
          </cell>
          <cell r="B60" t="str">
            <v>TDA. LAS AVENTURAS F</v>
          </cell>
          <cell r="C60" t="str">
            <v>06:00</v>
          </cell>
          <cell r="D60">
            <v>0</v>
          </cell>
          <cell r="E60">
            <v>700</v>
          </cell>
          <cell r="K60">
            <v>0</v>
          </cell>
        </row>
        <row r="61">
          <cell r="A61" t="str">
            <v>04</v>
          </cell>
          <cell r="B61" t="str">
            <v>TDA. LAS AVENTURAS F</v>
          </cell>
          <cell r="C61" t="str">
            <v>06:01</v>
          </cell>
          <cell r="D61">
            <v>0</v>
          </cell>
          <cell r="E61">
            <v>700</v>
          </cell>
          <cell r="L61">
            <v>0</v>
          </cell>
        </row>
        <row r="62">
          <cell r="A62" t="str">
            <v>04</v>
          </cell>
          <cell r="B62" t="str">
            <v>TDA. PRINCIPE ATLANT</v>
          </cell>
          <cell r="C62" t="str">
            <v>06:30</v>
          </cell>
          <cell r="D62">
            <v>0</v>
          </cell>
          <cell r="E62">
            <v>700</v>
          </cell>
          <cell r="K62">
            <v>0</v>
          </cell>
        </row>
        <row r="63">
          <cell r="A63" t="str">
            <v>04</v>
          </cell>
          <cell r="B63" t="str">
            <v>TDA. BAMBOO BEARS-DO</v>
          </cell>
          <cell r="C63" t="str">
            <v>06:31</v>
          </cell>
          <cell r="D63">
            <v>0</v>
          </cell>
          <cell r="E63">
            <v>700</v>
          </cell>
          <cell r="L63">
            <v>0</v>
          </cell>
        </row>
        <row r="64">
          <cell r="A64" t="str">
            <v>04</v>
          </cell>
          <cell r="B64" t="str">
            <v>TDA. LA BANDA MOZART</v>
          </cell>
          <cell r="C64" t="str">
            <v>07:00</v>
          </cell>
          <cell r="D64">
            <v>0.1</v>
          </cell>
          <cell r="E64">
            <v>700</v>
          </cell>
          <cell r="L64">
            <v>0.1</v>
          </cell>
        </row>
        <row r="65">
          <cell r="A65" t="str">
            <v>04</v>
          </cell>
          <cell r="B65" t="str">
            <v>TDA. SAMURAI CIBERNE</v>
          </cell>
          <cell r="C65" t="str">
            <v>07:28</v>
          </cell>
          <cell r="D65">
            <v>0.3</v>
          </cell>
          <cell r="E65">
            <v>700</v>
          </cell>
          <cell r="K65">
            <v>0.3</v>
          </cell>
        </row>
        <row r="66">
          <cell r="A66" t="str">
            <v>04</v>
          </cell>
          <cell r="B66" t="str">
            <v>TDA. EL CHAPULIN COL</v>
          </cell>
          <cell r="C66" t="str">
            <v>07:58</v>
          </cell>
          <cell r="D66">
            <v>1.4</v>
          </cell>
          <cell r="E66">
            <v>700</v>
          </cell>
          <cell r="L66">
            <v>1.4</v>
          </cell>
        </row>
        <row r="67">
          <cell r="A67" t="str">
            <v>04</v>
          </cell>
          <cell r="B67" t="str">
            <v>TDA. BANANAS EN PIJA</v>
          </cell>
          <cell r="C67" t="str">
            <v>08:25</v>
          </cell>
          <cell r="D67">
            <v>2.1</v>
          </cell>
          <cell r="E67">
            <v>700</v>
          </cell>
          <cell r="K67">
            <v>2.1</v>
          </cell>
        </row>
        <row r="68">
          <cell r="A68" t="str">
            <v>04</v>
          </cell>
          <cell r="B68" t="str">
            <v>TDA. KARINA Y TIMOTE</v>
          </cell>
          <cell r="C68" t="str">
            <v>08:54</v>
          </cell>
          <cell r="D68">
            <v>3.5</v>
          </cell>
          <cell r="E68">
            <v>700</v>
          </cell>
          <cell r="K68">
            <v>3.5</v>
          </cell>
        </row>
        <row r="69">
          <cell r="A69" t="str">
            <v>04</v>
          </cell>
          <cell r="B69" t="str">
            <v>TDA. DRAGON BALL Z-D</v>
          </cell>
          <cell r="C69" t="str">
            <v>08:54</v>
          </cell>
          <cell r="D69">
            <v>3.2</v>
          </cell>
          <cell r="E69">
            <v>700</v>
          </cell>
          <cell r="L69">
            <v>3.2</v>
          </cell>
        </row>
        <row r="70">
          <cell r="A70" t="str">
            <v>04</v>
          </cell>
          <cell r="B70" t="str">
            <v>TDA. ZENKI-DOM</v>
          </cell>
          <cell r="C70" t="str">
            <v>09:28</v>
          </cell>
          <cell r="D70">
            <v>3.9</v>
          </cell>
          <cell r="E70">
            <v>700</v>
          </cell>
          <cell r="L70">
            <v>3.9</v>
          </cell>
        </row>
        <row r="71">
          <cell r="A71" t="str">
            <v>04</v>
          </cell>
          <cell r="B71" t="str">
            <v>TDA. DRAGON BALL-MAÑ</v>
          </cell>
          <cell r="C71" t="str">
            <v>09:28</v>
          </cell>
          <cell r="D71">
            <v>2.4</v>
          </cell>
          <cell r="E71">
            <v>700</v>
          </cell>
          <cell r="F71">
            <v>2</v>
          </cell>
          <cell r="G71">
            <v>1.4</v>
          </cell>
          <cell r="H71">
            <v>3</v>
          </cell>
          <cell r="I71">
            <v>3.8</v>
          </cell>
          <cell r="J71">
            <v>1.7</v>
          </cell>
        </row>
        <row r="72">
          <cell r="A72" t="str">
            <v>04</v>
          </cell>
          <cell r="B72" t="str">
            <v>TDA. SUPER CAMPEONES</v>
          </cell>
          <cell r="C72" t="str">
            <v>09:55</v>
          </cell>
          <cell r="D72">
            <v>2.8</v>
          </cell>
          <cell r="E72">
            <v>700</v>
          </cell>
          <cell r="L72">
            <v>2.8</v>
          </cell>
        </row>
        <row r="73">
          <cell r="A73" t="str">
            <v>04</v>
          </cell>
          <cell r="B73" t="str">
            <v>TDA. DRAGON BALL Z</v>
          </cell>
          <cell r="C73" t="str">
            <v>09:59</v>
          </cell>
          <cell r="D73">
            <v>2.9</v>
          </cell>
          <cell r="E73">
            <v>700</v>
          </cell>
          <cell r="F73">
            <v>1</v>
          </cell>
          <cell r="G73">
            <v>2.7</v>
          </cell>
          <cell r="H73">
            <v>4.9000000000000004</v>
          </cell>
          <cell r="I73">
            <v>3.7</v>
          </cell>
          <cell r="J73">
            <v>2.4</v>
          </cell>
        </row>
        <row r="74">
          <cell r="A74" t="str">
            <v>04</v>
          </cell>
          <cell r="B74" t="str">
            <v>TDA. SABRINA LA BRUJ</v>
          </cell>
          <cell r="C74" t="str">
            <v>10:26</v>
          </cell>
          <cell r="D74">
            <v>1.8</v>
          </cell>
          <cell r="E74">
            <v>700</v>
          </cell>
          <cell r="L74">
            <v>1.8</v>
          </cell>
        </row>
        <row r="75">
          <cell r="A75" t="str">
            <v>04</v>
          </cell>
          <cell r="B75" t="str">
            <v>TDA. SABRINA LA BRUJ</v>
          </cell>
          <cell r="C75" t="str">
            <v>10:30</v>
          </cell>
          <cell r="D75">
            <v>3.9</v>
          </cell>
          <cell r="E75">
            <v>700</v>
          </cell>
          <cell r="F75">
            <v>1.6</v>
          </cell>
          <cell r="G75">
            <v>2.6</v>
          </cell>
          <cell r="H75">
            <v>5.2</v>
          </cell>
          <cell r="I75">
            <v>6.2</v>
          </cell>
          <cell r="J75">
            <v>3.7</v>
          </cell>
        </row>
        <row r="76">
          <cell r="A76" t="str">
            <v>04</v>
          </cell>
          <cell r="B76" t="str">
            <v>TDA. SANTA MISA</v>
          </cell>
          <cell r="C76" t="str">
            <v>10:54</v>
          </cell>
          <cell r="D76">
            <v>0</v>
          </cell>
          <cell r="E76">
            <v>700</v>
          </cell>
          <cell r="L76">
            <v>0</v>
          </cell>
        </row>
        <row r="77">
          <cell r="A77" t="str">
            <v>04</v>
          </cell>
          <cell r="B77" t="str">
            <v>TDA. MI PEQ.TRAVIESA</v>
          </cell>
          <cell r="C77" t="str">
            <v>10:59</v>
          </cell>
          <cell r="D77">
            <v>3.8</v>
          </cell>
          <cell r="E77">
            <v>700</v>
          </cell>
          <cell r="F77">
            <v>4.7</v>
          </cell>
          <cell r="G77">
            <v>3.3</v>
          </cell>
          <cell r="H77">
            <v>3.6</v>
          </cell>
          <cell r="I77">
            <v>4.4000000000000004</v>
          </cell>
          <cell r="J77">
            <v>3</v>
          </cell>
        </row>
        <row r="78">
          <cell r="A78" t="str">
            <v>04</v>
          </cell>
          <cell r="B78" t="str">
            <v>TDA. SESION SOLEMNE</v>
          </cell>
          <cell r="C78" t="str">
            <v>11:25</v>
          </cell>
          <cell r="D78">
            <v>0</v>
          </cell>
          <cell r="E78">
            <v>700</v>
          </cell>
          <cell r="J78">
            <v>0</v>
          </cell>
        </row>
        <row r="79">
          <cell r="A79" t="str">
            <v>04</v>
          </cell>
          <cell r="B79" t="str">
            <v>TDA. SOÑADORAS</v>
          </cell>
          <cell r="C79" t="str">
            <v>11:59</v>
          </cell>
          <cell r="D79">
            <v>8</v>
          </cell>
          <cell r="E79">
            <v>1200</v>
          </cell>
          <cell r="F79">
            <v>6.8</v>
          </cell>
          <cell r="G79">
            <v>8.6999999999999993</v>
          </cell>
          <cell r="H79">
            <v>6.9</v>
          </cell>
          <cell r="I79">
            <v>8.5</v>
          </cell>
          <cell r="J79">
            <v>9</v>
          </cell>
        </row>
        <row r="80">
          <cell r="A80" t="str">
            <v>04</v>
          </cell>
          <cell r="B80" t="str">
            <v>TDA. MATINEE DOMINGO</v>
          </cell>
          <cell r="C80" t="str">
            <v>12:00</v>
          </cell>
          <cell r="D80">
            <v>2.7</v>
          </cell>
          <cell r="E80">
            <v>1200</v>
          </cell>
          <cell r="L80">
            <v>2.7</v>
          </cell>
        </row>
        <row r="81">
          <cell r="A81" t="str">
            <v>04</v>
          </cell>
          <cell r="B81" t="str">
            <v>TDA. LAURA EN AMERIC</v>
          </cell>
          <cell r="C81" t="str">
            <v>12:52</v>
          </cell>
          <cell r="D81">
            <v>14.9</v>
          </cell>
          <cell r="E81">
            <v>1200</v>
          </cell>
          <cell r="F81">
            <v>14.5</v>
          </cell>
          <cell r="G81">
            <v>15.4</v>
          </cell>
          <cell r="H81">
            <v>13.9</v>
          </cell>
          <cell r="I81">
            <v>14.9</v>
          </cell>
          <cell r="J81">
            <v>16</v>
          </cell>
        </row>
        <row r="82">
          <cell r="A82" t="str">
            <v>04</v>
          </cell>
          <cell r="B82" t="str">
            <v>TDA. CHESPIRITO-SAB</v>
          </cell>
          <cell r="C82" t="str">
            <v>12:57</v>
          </cell>
          <cell r="D82">
            <v>3.8</v>
          </cell>
          <cell r="E82">
            <v>1200</v>
          </cell>
          <cell r="K82">
            <v>3.8</v>
          </cell>
        </row>
        <row r="83">
          <cell r="A83" t="str">
            <v>04</v>
          </cell>
          <cell r="B83" t="str">
            <v>TDA. MATINEE DOMINGO</v>
          </cell>
          <cell r="C83" t="str">
            <v>13:48</v>
          </cell>
          <cell r="D83">
            <v>2</v>
          </cell>
          <cell r="E83">
            <v>1200</v>
          </cell>
          <cell r="L83">
            <v>2</v>
          </cell>
        </row>
        <row r="84">
          <cell r="A84" t="str">
            <v>04</v>
          </cell>
          <cell r="B84" t="str">
            <v>TDA. POR TU AMOR</v>
          </cell>
          <cell r="C84" t="str">
            <v>14:00</v>
          </cell>
          <cell r="D84">
            <v>12</v>
          </cell>
          <cell r="E84">
            <v>1200</v>
          </cell>
          <cell r="F84">
            <v>11.3</v>
          </cell>
          <cell r="G84">
            <v>12.4</v>
          </cell>
          <cell r="H84">
            <v>10.7</v>
          </cell>
          <cell r="I84">
            <v>13.2</v>
          </cell>
          <cell r="J84">
            <v>12.6</v>
          </cell>
        </row>
        <row r="85">
          <cell r="A85" t="str">
            <v>04</v>
          </cell>
          <cell r="B85" t="str">
            <v>TDA. TRES MUJERES</v>
          </cell>
          <cell r="C85" t="str">
            <v>14:59</v>
          </cell>
          <cell r="D85">
            <v>10.6</v>
          </cell>
          <cell r="E85">
            <v>1200</v>
          </cell>
          <cell r="F85">
            <v>7.7</v>
          </cell>
          <cell r="G85">
            <v>12.9</v>
          </cell>
          <cell r="H85">
            <v>12.5</v>
          </cell>
          <cell r="I85">
            <v>10.9</v>
          </cell>
          <cell r="J85">
            <v>8.9</v>
          </cell>
        </row>
        <row r="86">
          <cell r="A86" t="str">
            <v>04</v>
          </cell>
          <cell r="B86" t="str">
            <v>TDA. MATINEE DOMINGO</v>
          </cell>
          <cell r="C86" t="str">
            <v>15:37</v>
          </cell>
          <cell r="D86">
            <v>3.9</v>
          </cell>
          <cell r="E86">
            <v>1200</v>
          </cell>
          <cell r="L86">
            <v>3.9</v>
          </cell>
        </row>
        <row r="87">
          <cell r="A87" t="str">
            <v>04</v>
          </cell>
          <cell r="B87" t="str">
            <v>TDA. GOTITAS DE AMOR</v>
          </cell>
          <cell r="C87" t="str">
            <v>16:01</v>
          </cell>
          <cell r="D87">
            <v>6.4</v>
          </cell>
          <cell r="E87">
            <v>1200</v>
          </cell>
          <cell r="F87">
            <v>6.9</v>
          </cell>
          <cell r="G87">
            <v>6.4</v>
          </cell>
          <cell r="H87">
            <v>7.5</v>
          </cell>
          <cell r="I87">
            <v>5.5</v>
          </cell>
          <cell r="J87">
            <v>5.5</v>
          </cell>
        </row>
        <row r="88">
          <cell r="A88" t="str">
            <v>04</v>
          </cell>
          <cell r="B88" t="str">
            <v>TDA. MATINEE SABADO</v>
          </cell>
          <cell r="C88" t="str">
            <v>16:15</v>
          </cell>
          <cell r="D88">
            <v>1.1000000000000001</v>
          </cell>
          <cell r="E88">
            <v>1200</v>
          </cell>
          <cell r="K88">
            <v>1.1000000000000001</v>
          </cell>
        </row>
        <row r="89">
          <cell r="A89" t="str">
            <v>04</v>
          </cell>
          <cell r="B89" t="str">
            <v>TDA. EL SHOW DEL CHA</v>
          </cell>
          <cell r="C89" t="str">
            <v>17:01</v>
          </cell>
          <cell r="D89">
            <v>2.6</v>
          </cell>
          <cell r="E89">
            <v>900</v>
          </cell>
          <cell r="F89">
            <v>1.8</v>
          </cell>
          <cell r="G89">
            <v>2.9</v>
          </cell>
          <cell r="H89">
            <v>2.7</v>
          </cell>
          <cell r="I89">
            <v>2.6</v>
          </cell>
          <cell r="J89">
            <v>2.9</v>
          </cell>
        </row>
        <row r="90">
          <cell r="A90" t="str">
            <v>04</v>
          </cell>
          <cell r="B90" t="str">
            <v>TDA. ESP.DEL CHAVO D</v>
          </cell>
          <cell r="C90" t="str">
            <v>17:27</v>
          </cell>
          <cell r="D90">
            <v>2.2999999999999998</v>
          </cell>
          <cell r="E90">
            <v>900</v>
          </cell>
          <cell r="L90">
            <v>2.2999999999999998</v>
          </cell>
        </row>
        <row r="91">
          <cell r="A91" t="str">
            <v>04</v>
          </cell>
          <cell r="B91" t="str">
            <v>TDA. MATINEE SABADO</v>
          </cell>
          <cell r="C91" t="str">
            <v>17:55</v>
          </cell>
          <cell r="D91">
            <v>0.6</v>
          </cell>
          <cell r="E91">
            <v>900</v>
          </cell>
          <cell r="K91">
            <v>0.6</v>
          </cell>
        </row>
        <row r="92">
          <cell r="A92" t="str">
            <v>04</v>
          </cell>
          <cell r="B92" t="str">
            <v>TDA. ESP.NATIONAL GE</v>
          </cell>
          <cell r="C92" t="str">
            <v>18:47</v>
          </cell>
          <cell r="D92">
            <v>3.6</v>
          </cell>
          <cell r="E92">
            <v>1200</v>
          </cell>
          <cell r="L92">
            <v>3.6</v>
          </cell>
        </row>
        <row r="93">
          <cell r="A93" t="str">
            <v>04</v>
          </cell>
          <cell r="B93" t="str">
            <v>TDA. ESP.DISCOVERY C</v>
          </cell>
          <cell r="C93" t="str">
            <v>18:49</v>
          </cell>
          <cell r="D93">
            <v>4.5</v>
          </cell>
          <cell r="E93">
            <v>1200</v>
          </cell>
          <cell r="L93">
            <v>4.5</v>
          </cell>
        </row>
        <row r="94">
          <cell r="A94" t="str">
            <v>04</v>
          </cell>
          <cell r="B94" t="str">
            <v>TDA. INFIERNO EN EL</v>
          </cell>
          <cell r="C94" t="str">
            <v>19:00</v>
          </cell>
          <cell r="D94">
            <v>5.2</v>
          </cell>
          <cell r="E94">
            <v>1200</v>
          </cell>
          <cell r="F94">
            <v>4.5999999999999996</v>
          </cell>
          <cell r="G94">
            <v>7.3</v>
          </cell>
          <cell r="H94">
            <v>4.8</v>
          </cell>
          <cell r="I94">
            <v>4.0999999999999996</v>
          </cell>
          <cell r="J94">
            <v>5.7</v>
          </cell>
        </row>
        <row r="95">
          <cell r="A95" t="str">
            <v>04</v>
          </cell>
          <cell r="B95" t="str">
            <v>TDA. ROSALINDA</v>
          </cell>
          <cell r="C95" t="str">
            <v>19:29</v>
          </cell>
          <cell r="D95">
            <v>8.5</v>
          </cell>
          <cell r="E95">
            <v>1200</v>
          </cell>
          <cell r="F95">
            <v>7</v>
          </cell>
          <cell r="G95">
            <v>9.4</v>
          </cell>
          <cell r="H95">
            <v>8</v>
          </cell>
          <cell r="I95">
            <v>8.1</v>
          </cell>
          <cell r="J95">
            <v>10.3</v>
          </cell>
        </row>
        <row r="96">
          <cell r="A96" t="str">
            <v>04</v>
          </cell>
          <cell r="B96" t="str">
            <v>TDA. RISAS EN AMERIC</v>
          </cell>
          <cell r="C96" t="str">
            <v>19:49</v>
          </cell>
          <cell r="D96">
            <v>4.3</v>
          </cell>
          <cell r="E96">
            <v>2600</v>
          </cell>
          <cell r="K96">
            <v>4.3</v>
          </cell>
        </row>
        <row r="97">
          <cell r="A97" t="str">
            <v>04</v>
          </cell>
          <cell r="B97" t="str">
            <v>TDA. ESPEC.DEL DOMIN</v>
          </cell>
          <cell r="C97" t="str">
            <v>19:49</v>
          </cell>
          <cell r="D97">
            <v>3.9</v>
          </cell>
          <cell r="E97">
            <v>1200</v>
          </cell>
          <cell r="L97">
            <v>3.9</v>
          </cell>
        </row>
        <row r="98">
          <cell r="A98" t="str">
            <v>04</v>
          </cell>
          <cell r="B98" t="str">
            <v>TDA. MEJ.RISAS EN AM</v>
          </cell>
          <cell r="C98" t="str">
            <v>19:54</v>
          </cell>
          <cell r="D98">
            <v>2.9</v>
          </cell>
          <cell r="E98">
            <v>2600</v>
          </cell>
          <cell r="K98">
            <v>2.9</v>
          </cell>
        </row>
        <row r="99">
          <cell r="A99" t="str">
            <v>04</v>
          </cell>
          <cell r="B99" t="str">
            <v>TDA. AMERICA NOTICIA</v>
          </cell>
          <cell r="C99" t="str">
            <v>20:11</v>
          </cell>
          <cell r="D99">
            <v>5.5</v>
          </cell>
          <cell r="E99">
            <v>1200</v>
          </cell>
          <cell r="F99">
            <v>5.2</v>
          </cell>
          <cell r="G99">
            <v>7.1</v>
          </cell>
          <cell r="H99">
            <v>6.2</v>
          </cell>
          <cell r="I99">
            <v>4.4000000000000004</v>
          </cell>
          <cell r="J99">
            <v>4.5999999999999996</v>
          </cell>
        </row>
        <row r="100">
          <cell r="A100" t="str">
            <v>04</v>
          </cell>
          <cell r="B100" t="str">
            <v>TDA. ISABELLA</v>
          </cell>
          <cell r="C100" t="str">
            <v>21:00</v>
          </cell>
          <cell r="D100">
            <v>9.1</v>
          </cell>
          <cell r="E100">
            <v>1400</v>
          </cell>
          <cell r="F100">
            <v>7.3</v>
          </cell>
          <cell r="G100">
            <v>11.5</v>
          </cell>
          <cell r="H100">
            <v>9.3000000000000007</v>
          </cell>
          <cell r="I100">
            <v>8.6</v>
          </cell>
          <cell r="J100">
            <v>9</v>
          </cell>
        </row>
        <row r="101">
          <cell r="A101" t="str">
            <v>04</v>
          </cell>
          <cell r="B101" t="str">
            <v>TDA. FUTBOL TOTAL-DO</v>
          </cell>
          <cell r="C101" t="str">
            <v>21:28</v>
          </cell>
          <cell r="D101">
            <v>2.9</v>
          </cell>
          <cell r="E101">
            <v>1200</v>
          </cell>
          <cell r="L101">
            <v>2.9</v>
          </cell>
        </row>
        <row r="102">
          <cell r="A102" t="str">
            <v>04</v>
          </cell>
          <cell r="B102" t="str">
            <v>TDA. NUESTRO CINE-NO</v>
          </cell>
          <cell r="C102" t="str">
            <v>21:59</v>
          </cell>
          <cell r="D102">
            <v>8.9</v>
          </cell>
          <cell r="E102">
            <v>1200</v>
          </cell>
          <cell r="J102">
            <v>8.9</v>
          </cell>
        </row>
        <row r="103">
          <cell r="A103" t="str">
            <v>04</v>
          </cell>
          <cell r="B103" t="str">
            <v>TDA. CHOLA DE MIERCO</v>
          </cell>
          <cell r="C103" t="str">
            <v>21:59</v>
          </cell>
          <cell r="D103">
            <v>8.5</v>
          </cell>
          <cell r="E103">
            <v>1200</v>
          </cell>
          <cell r="H103">
            <v>8.5</v>
          </cell>
        </row>
        <row r="104">
          <cell r="A104" t="str">
            <v>04</v>
          </cell>
          <cell r="B104" t="str">
            <v>TDA. VARIEDADES AMER</v>
          </cell>
          <cell r="C104" t="str">
            <v>21:59</v>
          </cell>
          <cell r="D104">
            <v>4.2</v>
          </cell>
          <cell r="E104">
            <v>1200</v>
          </cell>
          <cell r="I104">
            <v>4.2</v>
          </cell>
        </row>
        <row r="105">
          <cell r="A105" t="str">
            <v>04</v>
          </cell>
          <cell r="B105" t="str">
            <v>TDA. CINE AMERICA-DO</v>
          </cell>
          <cell r="C105" t="str">
            <v>21:59</v>
          </cell>
          <cell r="D105">
            <v>2.9</v>
          </cell>
          <cell r="E105">
            <v>1200</v>
          </cell>
          <cell r="L105">
            <v>2.9</v>
          </cell>
        </row>
        <row r="106">
          <cell r="A106" t="str">
            <v>04</v>
          </cell>
          <cell r="B106" t="str">
            <v>TDA. LAURA EN AMERIC</v>
          </cell>
          <cell r="C106" t="str">
            <v>22:00</v>
          </cell>
          <cell r="D106">
            <v>8.5</v>
          </cell>
          <cell r="E106">
            <v>1200</v>
          </cell>
          <cell r="K106">
            <v>8.5</v>
          </cell>
        </row>
        <row r="107">
          <cell r="A107" t="str">
            <v>04</v>
          </cell>
          <cell r="B107" t="str">
            <v>TDA. PRIMER IMPACTO</v>
          </cell>
          <cell r="C107" t="str">
            <v>22:01</v>
          </cell>
          <cell r="D107">
            <v>9.1999999999999993</v>
          </cell>
          <cell r="E107">
            <v>1200</v>
          </cell>
          <cell r="F107">
            <v>9.1999999999999993</v>
          </cell>
        </row>
        <row r="108">
          <cell r="A108" t="str">
            <v>04</v>
          </cell>
          <cell r="B108" t="str">
            <v>TDA. CRISTINA-NOCHE</v>
          </cell>
          <cell r="C108" t="str">
            <v>22:01</v>
          </cell>
          <cell r="D108">
            <v>6.6</v>
          </cell>
          <cell r="E108">
            <v>1200</v>
          </cell>
          <cell r="G108">
            <v>6.6</v>
          </cell>
        </row>
        <row r="109">
          <cell r="A109" t="str">
            <v>04</v>
          </cell>
          <cell r="B109" t="str">
            <v>TDA. CINE AMERICA</v>
          </cell>
          <cell r="C109" t="str">
            <v>23:00</v>
          </cell>
          <cell r="D109">
            <v>3.3</v>
          </cell>
          <cell r="E109">
            <v>1200</v>
          </cell>
          <cell r="F109">
            <v>2.2999999999999998</v>
          </cell>
          <cell r="G109">
            <v>5.0999999999999996</v>
          </cell>
          <cell r="H109">
            <v>4.4000000000000004</v>
          </cell>
          <cell r="I109">
            <v>1.7</v>
          </cell>
          <cell r="J109">
            <v>2.7</v>
          </cell>
        </row>
        <row r="110">
          <cell r="A110" t="str">
            <v>04</v>
          </cell>
          <cell r="B110" t="str">
            <v>TDA. CINE NOCTURNO-D</v>
          </cell>
          <cell r="C110" t="str">
            <v>23:41</v>
          </cell>
          <cell r="D110">
            <v>0.7</v>
          </cell>
          <cell r="E110">
            <v>1200</v>
          </cell>
          <cell r="L110">
            <v>0.7</v>
          </cell>
        </row>
        <row r="111">
          <cell r="A111" t="str">
            <v>05</v>
          </cell>
          <cell r="B111" t="str">
            <v>TDA. EUCARISTIA-DOM</v>
          </cell>
          <cell r="C111" t="str">
            <v>05:57</v>
          </cell>
          <cell r="D111">
            <v>0</v>
          </cell>
          <cell r="E111">
            <v>45.5</v>
          </cell>
          <cell r="L111">
            <v>0</v>
          </cell>
        </row>
        <row r="112">
          <cell r="A112" t="str">
            <v>05</v>
          </cell>
          <cell r="B112" t="str">
            <v>TDA. 24 HORAS-EDIC.M</v>
          </cell>
          <cell r="C112" t="str">
            <v>05:59</v>
          </cell>
          <cell r="D112">
            <v>1.2</v>
          </cell>
          <cell r="E112">
            <v>45.5</v>
          </cell>
          <cell r="F112">
            <v>1.2</v>
          </cell>
          <cell r="G112">
            <v>1.2</v>
          </cell>
          <cell r="H112">
            <v>0.7</v>
          </cell>
          <cell r="I112">
            <v>1.5</v>
          </cell>
          <cell r="J112">
            <v>1.4</v>
          </cell>
        </row>
        <row r="113">
          <cell r="A113" t="str">
            <v>05</v>
          </cell>
          <cell r="B113" t="str">
            <v>TDA. LA TREMENDA COR</v>
          </cell>
          <cell r="C113" t="str">
            <v>05:59</v>
          </cell>
          <cell r="D113">
            <v>0</v>
          </cell>
          <cell r="E113">
            <v>68.25</v>
          </cell>
          <cell r="K113">
            <v>0</v>
          </cell>
        </row>
        <row r="114">
          <cell r="A114" t="str">
            <v>05</v>
          </cell>
          <cell r="B114" t="str">
            <v>TDA. MUEVETE CON JAN</v>
          </cell>
          <cell r="C114" t="str">
            <v>06:30</v>
          </cell>
          <cell r="D114">
            <v>1</v>
          </cell>
          <cell r="E114">
            <v>45.5</v>
          </cell>
          <cell r="K114">
            <v>1</v>
          </cell>
        </row>
        <row r="115">
          <cell r="A115" t="str">
            <v>05</v>
          </cell>
          <cell r="B115" t="str">
            <v>TDA. 24 HORAS ED.DOM</v>
          </cell>
          <cell r="C115" t="str">
            <v>07:00</v>
          </cell>
          <cell r="D115">
            <v>1.2</v>
          </cell>
          <cell r="E115">
            <v>45.5</v>
          </cell>
          <cell r="L115">
            <v>1.2</v>
          </cell>
        </row>
        <row r="116">
          <cell r="A116" t="str">
            <v>05</v>
          </cell>
          <cell r="B116" t="str">
            <v>TDA. MATRIM.CON HIJO</v>
          </cell>
          <cell r="C116" t="str">
            <v>08:31</v>
          </cell>
          <cell r="D116">
            <v>2.2999999999999998</v>
          </cell>
          <cell r="E116">
            <v>45.5</v>
          </cell>
          <cell r="L116">
            <v>2.2999999999999998</v>
          </cell>
        </row>
        <row r="117">
          <cell r="A117" t="str">
            <v>05</v>
          </cell>
          <cell r="B117" t="str">
            <v>TDA. CUENTOS ANIMADO</v>
          </cell>
          <cell r="C117" t="str">
            <v>08:47</v>
          </cell>
          <cell r="D117">
            <v>0.5</v>
          </cell>
          <cell r="E117">
            <v>91</v>
          </cell>
          <cell r="K117">
            <v>0.5</v>
          </cell>
        </row>
        <row r="118">
          <cell r="A118" t="str">
            <v>05</v>
          </cell>
          <cell r="B118" t="str">
            <v>TDA. REP.VALE LA PEN</v>
          </cell>
          <cell r="C118" t="str">
            <v>08:58</v>
          </cell>
          <cell r="D118">
            <v>2.6</v>
          </cell>
          <cell r="E118">
            <v>102.7</v>
          </cell>
          <cell r="L118">
            <v>2.6</v>
          </cell>
        </row>
        <row r="119">
          <cell r="A119" t="str">
            <v>05</v>
          </cell>
          <cell r="B119" t="str">
            <v>TDA. SUPERCINE-DOM M</v>
          </cell>
          <cell r="C119" t="str">
            <v>09:03</v>
          </cell>
          <cell r="D119">
            <v>2.2000000000000002</v>
          </cell>
          <cell r="E119">
            <v>102.7</v>
          </cell>
          <cell r="L119">
            <v>2.2000000000000002</v>
          </cell>
        </row>
        <row r="120">
          <cell r="A120" t="str">
            <v>05</v>
          </cell>
          <cell r="B120" t="str">
            <v>TDA. TRES POR TRES-M</v>
          </cell>
          <cell r="C120" t="str">
            <v>09:04</v>
          </cell>
          <cell r="D120">
            <v>3.5</v>
          </cell>
          <cell r="E120">
            <v>102.7</v>
          </cell>
          <cell r="F120">
            <v>3.5</v>
          </cell>
          <cell r="G120">
            <v>3.9</v>
          </cell>
          <cell r="H120">
            <v>2.4</v>
          </cell>
          <cell r="I120">
            <v>2.5</v>
          </cell>
          <cell r="J120">
            <v>5.0999999999999996</v>
          </cell>
        </row>
        <row r="121">
          <cell r="A121" t="str">
            <v>05</v>
          </cell>
          <cell r="B121" t="str">
            <v>TDA. PASO A PASO-MAÑ</v>
          </cell>
          <cell r="C121" t="str">
            <v>09:34</v>
          </cell>
          <cell r="D121">
            <v>3.9</v>
          </cell>
          <cell r="E121">
            <v>68.25</v>
          </cell>
          <cell r="F121">
            <v>4.4000000000000004</v>
          </cell>
          <cell r="G121">
            <v>5</v>
          </cell>
          <cell r="H121">
            <v>2.8</v>
          </cell>
          <cell r="I121">
            <v>3.2</v>
          </cell>
          <cell r="J121">
            <v>4.3</v>
          </cell>
        </row>
        <row r="122">
          <cell r="A122" t="str">
            <v>05</v>
          </cell>
          <cell r="B122" t="str">
            <v>TDA. CUENTOS DE CRIP</v>
          </cell>
          <cell r="C122" t="str">
            <v>09:48</v>
          </cell>
          <cell r="D122">
            <v>0.4</v>
          </cell>
          <cell r="E122">
            <v>68.25</v>
          </cell>
          <cell r="K122">
            <v>0.4</v>
          </cell>
        </row>
        <row r="123">
          <cell r="A123" t="str">
            <v>05</v>
          </cell>
          <cell r="B123" t="str">
            <v>TDA. PRINCIPE DEL RA</v>
          </cell>
          <cell r="C123" t="str">
            <v>10:01</v>
          </cell>
          <cell r="D123">
            <v>4.0999999999999996</v>
          </cell>
          <cell r="E123">
            <v>113.75</v>
          </cell>
          <cell r="F123">
            <v>4.2</v>
          </cell>
          <cell r="G123">
            <v>4.5999999999999996</v>
          </cell>
          <cell r="H123">
            <v>3.1</v>
          </cell>
          <cell r="I123">
            <v>3.7</v>
          </cell>
          <cell r="J123">
            <v>4.9000000000000004</v>
          </cell>
        </row>
        <row r="124">
          <cell r="A124" t="str">
            <v>05</v>
          </cell>
          <cell r="B124" t="str">
            <v>TDA. HISTORIA SIN FI</v>
          </cell>
          <cell r="C124" t="str">
            <v>10:17</v>
          </cell>
          <cell r="D124">
            <v>0.6</v>
          </cell>
          <cell r="E124">
            <v>91</v>
          </cell>
          <cell r="K124">
            <v>0.6</v>
          </cell>
        </row>
        <row r="125">
          <cell r="A125" t="str">
            <v>05</v>
          </cell>
          <cell r="B125" t="str">
            <v>TDA. LA HORA WARNER</v>
          </cell>
          <cell r="C125" t="str">
            <v>10:30</v>
          </cell>
          <cell r="D125">
            <v>2.6</v>
          </cell>
          <cell r="E125">
            <v>113.75</v>
          </cell>
          <cell r="F125">
            <v>2.9</v>
          </cell>
          <cell r="G125">
            <v>2.6</v>
          </cell>
          <cell r="H125">
            <v>2.1</v>
          </cell>
          <cell r="I125">
            <v>2.6</v>
          </cell>
          <cell r="J125">
            <v>2.9</v>
          </cell>
        </row>
        <row r="126">
          <cell r="A126" t="str">
            <v>05</v>
          </cell>
          <cell r="B126" t="str">
            <v>TDA. MUNDO DE RICHAR</v>
          </cell>
          <cell r="C126" t="str">
            <v>10:45</v>
          </cell>
          <cell r="D126">
            <v>1.5</v>
          </cell>
          <cell r="E126">
            <v>91</v>
          </cell>
          <cell r="K126">
            <v>1.5</v>
          </cell>
        </row>
        <row r="127">
          <cell r="A127" t="str">
            <v>05</v>
          </cell>
          <cell r="B127" t="str">
            <v>TDA. AVENT.TINTIN-DO</v>
          </cell>
          <cell r="C127" t="str">
            <v>10:58</v>
          </cell>
          <cell r="D127">
            <v>2</v>
          </cell>
          <cell r="E127">
            <v>125.45</v>
          </cell>
          <cell r="L127">
            <v>2</v>
          </cell>
        </row>
        <row r="128">
          <cell r="A128" t="str">
            <v>05</v>
          </cell>
          <cell r="B128" t="str">
            <v>TDA. BUGS BUNNY-SAB.</v>
          </cell>
          <cell r="C128" t="str">
            <v>11:13</v>
          </cell>
          <cell r="D128">
            <v>1.5</v>
          </cell>
          <cell r="E128">
            <v>125.45</v>
          </cell>
          <cell r="K128">
            <v>1.5</v>
          </cell>
        </row>
        <row r="129">
          <cell r="A129" t="str">
            <v>05</v>
          </cell>
          <cell r="B129" t="str">
            <v>TDA. REP.MONICA</v>
          </cell>
          <cell r="C129" t="str">
            <v>11:19</v>
          </cell>
          <cell r="D129">
            <v>2.2000000000000002</v>
          </cell>
          <cell r="E129">
            <v>125.45</v>
          </cell>
          <cell r="F129">
            <v>2.7</v>
          </cell>
          <cell r="G129">
            <v>2</v>
          </cell>
          <cell r="H129">
            <v>3</v>
          </cell>
          <cell r="I129">
            <v>1.6</v>
          </cell>
          <cell r="J129">
            <v>1.7</v>
          </cell>
        </row>
        <row r="130">
          <cell r="A130" t="str">
            <v>05</v>
          </cell>
          <cell r="B130" t="str">
            <v>TDA. JHONNY QUEST-DO</v>
          </cell>
          <cell r="C130" t="str">
            <v>11:27</v>
          </cell>
          <cell r="D130">
            <v>2.2000000000000002</v>
          </cell>
          <cell r="E130">
            <v>113.75</v>
          </cell>
          <cell r="L130">
            <v>2.2000000000000002</v>
          </cell>
        </row>
        <row r="131">
          <cell r="A131" t="str">
            <v>05</v>
          </cell>
          <cell r="B131" t="str">
            <v>TDA. LOS TRES CHIFLA</v>
          </cell>
          <cell r="C131" t="str">
            <v>11:53</v>
          </cell>
          <cell r="D131">
            <v>0.3</v>
          </cell>
          <cell r="E131">
            <v>125.45</v>
          </cell>
          <cell r="K131">
            <v>0.3</v>
          </cell>
        </row>
        <row r="132">
          <cell r="A132" t="str">
            <v>05</v>
          </cell>
          <cell r="B132" t="str">
            <v>TDA. REP.MONICA-DOM</v>
          </cell>
          <cell r="C132" t="str">
            <v>11:54</v>
          </cell>
          <cell r="D132">
            <v>2.5</v>
          </cell>
          <cell r="E132">
            <v>227.5</v>
          </cell>
          <cell r="L132">
            <v>2.5</v>
          </cell>
        </row>
        <row r="133">
          <cell r="A133" t="str">
            <v>05</v>
          </cell>
          <cell r="B133" t="str">
            <v>TDA. 24 HORAS-SEGUND</v>
          </cell>
          <cell r="C133" t="str">
            <v>12:28</v>
          </cell>
          <cell r="D133">
            <v>1.4</v>
          </cell>
          <cell r="E133">
            <v>227.5</v>
          </cell>
          <cell r="F133">
            <v>1.6</v>
          </cell>
          <cell r="G133">
            <v>1.4</v>
          </cell>
          <cell r="H133">
            <v>1.5</v>
          </cell>
          <cell r="I133">
            <v>1.4</v>
          </cell>
          <cell r="J133">
            <v>0.8</v>
          </cell>
        </row>
        <row r="134">
          <cell r="A134" t="str">
            <v>05</v>
          </cell>
          <cell r="B134" t="str">
            <v>TDA. SHOW DE LA RISA</v>
          </cell>
          <cell r="C134" t="str">
            <v>12:57</v>
          </cell>
          <cell r="D134">
            <v>0.8</v>
          </cell>
          <cell r="E134">
            <v>364</v>
          </cell>
          <cell r="F134">
            <v>0.1</v>
          </cell>
          <cell r="G134">
            <v>1.2</v>
          </cell>
          <cell r="H134">
            <v>2</v>
          </cell>
          <cell r="I134">
            <v>0.5</v>
          </cell>
          <cell r="J134">
            <v>0.6</v>
          </cell>
        </row>
        <row r="135">
          <cell r="A135" t="str">
            <v>05</v>
          </cell>
          <cell r="B135" t="str">
            <v>TDA. CINE LATINO-SAB</v>
          </cell>
          <cell r="C135" t="str">
            <v>12:58</v>
          </cell>
          <cell r="D135">
            <v>2.5</v>
          </cell>
          <cell r="E135">
            <v>273</v>
          </cell>
          <cell r="K135">
            <v>2.5</v>
          </cell>
        </row>
        <row r="136">
          <cell r="A136" t="str">
            <v>05</v>
          </cell>
          <cell r="B136" t="str">
            <v>TDA. A TODO RITMO-DO</v>
          </cell>
          <cell r="C136" t="str">
            <v>13:55</v>
          </cell>
          <cell r="D136">
            <v>1.9</v>
          </cell>
          <cell r="E136">
            <v>273</v>
          </cell>
          <cell r="L136">
            <v>1.9</v>
          </cell>
        </row>
        <row r="137">
          <cell r="A137" t="str">
            <v>05</v>
          </cell>
          <cell r="B137" t="str">
            <v>TDA. HORA DEL TIO RO</v>
          </cell>
          <cell r="C137" t="str">
            <v>13:55</v>
          </cell>
          <cell r="D137">
            <v>0.7</v>
          </cell>
          <cell r="E137">
            <v>364</v>
          </cell>
          <cell r="F137">
            <v>0.5</v>
          </cell>
          <cell r="G137">
            <v>0.8</v>
          </cell>
          <cell r="H137">
            <v>0.7</v>
          </cell>
          <cell r="I137">
            <v>0.7</v>
          </cell>
          <cell r="J137">
            <v>0.8</v>
          </cell>
        </row>
        <row r="138">
          <cell r="A138" t="str">
            <v>05</v>
          </cell>
          <cell r="B138" t="str">
            <v>TDA. EL GRAN CHAPARR</v>
          </cell>
          <cell r="C138" t="str">
            <v>14:56</v>
          </cell>
          <cell r="D138">
            <v>2.2000000000000002</v>
          </cell>
          <cell r="E138">
            <v>273</v>
          </cell>
          <cell r="F138">
            <v>2.2999999999999998</v>
          </cell>
          <cell r="G138">
            <v>2.2999999999999998</v>
          </cell>
          <cell r="H138">
            <v>1.3</v>
          </cell>
          <cell r="I138">
            <v>2.6</v>
          </cell>
          <cell r="J138">
            <v>2.2999999999999998</v>
          </cell>
        </row>
        <row r="139">
          <cell r="A139" t="str">
            <v>05</v>
          </cell>
          <cell r="B139" t="str">
            <v>TDA. LA MOVIDA DE LO</v>
          </cell>
          <cell r="C139" t="str">
            <v>14:58</v>
          </cell>
          <cell r="D139">
            <v>1.7</v>
          </cell>
          <cell r="E139">
            <v>364</v>
          </cell>
          <cell r="K139">
            <v>1.7</v>
          </cell>
        </row>
        <row r="140">
          <cell r="A140" t="str">
            <v>05</v>
          </cell>
          <cell r="B140" t="str">
            <v>TDA. SIMBAD-DOM</v>
          </cell>
          <cell r="C140" t="str">
            <v>15:08</v>
          </cell>
          <cell r="D140">
            <v>3.2</v>
          </cell>
          <cell r="E140">
            <v>273</v>
          </cell>
          <cell r="L140">
            <v>3.2</v>
          </cell>
        </row>
        <row r="141">
          <cell r="A141" t="str">
            <v>05</v>
          </cell>
          <cell r="B141" t="str">
            <v>TDA. MATINEE DOMINGO</v>
          </cell>
          <cell r="C141" t="str">
            <v>16:01</v>
          </cell>
          <cell r="D141">
            <v>2</v>
          </cell>
          <cell r="E141">
            <v>394.55</v>
          </cell>
          <cell r="L141">
            <v>2</v>
          </cell>
        </row>
        <row r="142">
          <cell r="A142" t="str">
            <v>05</v>
          </cell>
          <cell r="B142" t="str">
            <v>TDA. LA FAMILIA INGA</v>
          </cell>
          <cell r="C142" t="str">
            <v>16:02</v>
          </cell>
          <cell r="D142">
            <v>2.6</v>
          </cell>
          <cell r="E142">
            <v>227.5</v>
          </cell>
          <cell r="F142">
            <v>3.2</v>
          </cell>
          <cell r="G142">
            <v>3.5</v>
          </cell>
          <cell r="H142">
            <v>2.2000000000000002</v>
          </cell>
          <cell r="I142">
            <v>1.7</v>
          </cell>
          <cell r="J142">
            <v>2.5</v>
          </cell>
        </row>
        <row r="143">
          <cell r="A143" t="str">
            <v>05</v>
          </cell>
          <cell r="B143" t="str">
            <v>TDA. BAYWATCH-DOM</v>
          </cell>
          <cell r="C143" t="str">
            <v>16:56</v>
          </cell>
          <cell r="D143">
            <v>2.4</v>
          </cell>
          <cell r="E143">
            <v>394.55</v>
          </cell>
          <cell r="L143">
            <v>2.4</v>
          </cell>
        </row>
        <row r="144">
          <cell r="A144" t="str">
            <v>05</v>
          </cell>
          <cell r="B144" t="str">
            <v>TDA. MI FAMILIA ES U</v>
          </cell>
          <cell r="C144" t="str">
            <v>17:02</v>
          </cell>
          <cell r="D144">
            <v>2.8</v>
          </cell>
          <cell r="E144">
            <v>227.5</v>
          </cell>
          <cell r="F144">
            <v>1.5</v>
          </cell>
          <cell r="G144">
            <v>3.5</v>
          </cell>
          <cell r="H144">
            <v>2.6</v>
          </cell>
          <cell r="I144">
            <v>3.7</v>
          </cell>
          <cell r="J144">
            <v>2.5</v>
          </cell>
        </row>
        <row r="145">
          <cell r="A145" t="str">
            <v>05</v>
          </cell>
          <cell r="B145" t="str">
            <v>TDA. CINE CINCO ESTR</v>
          </cell>
          <cell r="C145" t="str">
            <v>17:33</v>
          </cell>
          <cell r="D145">
            <v>2.5</v>
          </cell>
          <cell r="E145">
            <v>394.55</v>
          </cell>
          <cell r="L145">
            <v>2.5</v>
          </cell>
        </row>
        <row r="146">
          <cell r="A146" t="str">
            <v>05</v>
          </cell>
          <cell r="B146" t="str">
            <v>TDA. PEQUEÑA LULU-TA</v>
          </cell>
          <cell r="C146" t="str">
            <v>17:38</v>
          </cell>
          <cell r="D146">
            <v>2.7</v>
          </cell>
          <cell r="E146">
            <v>227.5</v>
          </cell>
          <cell r="F146">
            <v>2.7</v>
          </cell>
          <cell r="G146">
            <v>3</v>
          </cell>
          <cell r="H146">
            <v>2.2000000000000002</v>
          </cell>
          <cell r="I146">
            <v>3</v>
          </cell>
          <cell r="J146">
            <v>2.8</v>
          </cell>
        </row>
        <row r="147">
          <cell r="A147" t="str">
            <v>05</v>
          </cell>
          <cell r="B147" t="str">
            <v>TDA. GLADIADORES-SAB</v>
          </cell>
          <cell r="C147" t="str">
            <v>17:57</v>
          </cell>
          <cell r="D147">
            <v>1.1000000000000001</v>
          </cell>
          <cell r="E147">
            <v>455</v>
          </cell>
          <cell r="K147">
            <v>1.1000000000000001</v>
          </cell>
        </row>
        <row r="148">
          <cell r="A148" t="str">
            <v>05</v>
          </cell>
          <cell r="B148" t="str">
            <v>TDA. GRAN CHAPARRAL-</v>
          </cell>
          <cell r="C148" t="str">
            <v>17:58</v>
          </cell>
          <cell r="D148">
            <v>0.1</v>
          </cell>
          <cell r="E148">
            <v>455</v>
          </cell>
          <cell r="K148">
            <v>0.1</v>
          </cell>
        </row>
        <row r="149">
          <cell r="A149" t="str">
            <v>05</v>
          </cell>
          <cell r="B149" t="str">
            <v>TDA. TOM Y JERRY-TAR</v>
          </cell>
          <cell r="C149" t="str">
            <v>18:14</v>
          </cell>
          <cell r="D149">
            <v>2.1</v>
          </cell>
          <cell r="E149">
            <v>364</v>
          </cell>
          <cell r="F149">
            <v>2.4</v>
          </cell>
          <cell r="G149">
            <v>2.4</v>
          </cell>
          <cell r="H149">
            <v>2</v>
          </cell>
          <cell r="I149">
            <v>1.8</v>
          </cell>
          <cell r="J149">
            <v>1.8</v>
          </cell>
        </row>
        <row r="150">
          <cell r="A150" t="str">
            <v>05</v>
          </cell>
          <cell r="B150" t="str">
            <v>TDA. LOCADEMIA DE PO</v>
          </cell>
          <cell r="C150" t="str">
            <v>18:53</v>
          </cell>
          <cell r="D150">
            <v>1.4</v>
          </cell>
          <cell r="E150">
            <v>525</v>
          </cell>
          <cell r="F150">
            <v>1.5</v>
          </cell>
          <cell r="H150">
            <v>1.6</v>
          </cell>
          <cell r="J150">
            <v>1.1000000000000001</v>
          </cell>
        </row>
        <row r="151">
          <cell r="A151" t="str">
            <v>05</v>
          </cell>
          <cell r="B151" t="str">
            <v>TDA. PROCURA AMARME</v>
          </cell>
          <cell r="C151" t="str">
            <v>18:54</v>
          </cell>
          <cell r="D151">
            <v>2.8</v>
          </cell>
          <cell r="E151">
            <v>525</v>
          </cell>
          <cell r="F151">
            <v>2.9</v>
          </cell>
          <cell r="G151">
            <v>2.2999999999999998</v>
          </cell>
          <cell r="H151">
            <v>2.6</v>
          </cell>
          <cell r="I151">
            <v>4.7</v>
          </cell>
          <cell r="J151">
            <v>1.8</v>
          </cell>
        </row>
        <row r="152">
          <cell r="A152" t="str">
            <v>05</v>
          </cell>
          <cell r="B152" t="str">
            <v>TDA. AVENT.ROBIN HOO</v>
          </cell>
          <cell r="C152" t="str">
            <v>18:54</v>
          </cell>
          <cell r="D152">
            <v>0.6</v>
          </cell>
          <cell r="E152">
            <v>525</v>
          </cell>
          <cell r="G152">
            <v>0.8</v>
          </cell>
          <cell r="I152">
            <v>0.4</v>
          </cell>
        </row>
        <row r="153">
          <cell r="A153" t="str">
            <v>05</v>
          </cell>
          <cell r="B153" t="str">
            <v>TDA. SPONDYLUS REENC</v>
          </cell>
          <cell r="C153" t="str">
            <v>18:57</v>
          </cell>
          <cell r="D153">
            <v>3.3</v>
          </cell>
          <cell r="E153">
            <v>455</v>
          </cell>
          <cell r="K153">
            <v>3.3</v>
          </cell>
        </row>
        <row r="154">
          <cell r="A154" t="str">
            <v>05</v>
          </cell>
          <cell r="B154" t="str">
            <v>TDA. FUTBOL DE PRIME</v>
          </cell>
          <cell r="C154" t="str">
            <v>19:39</v>
          </cell>
          <cell r="D154">
            <v>1.1000000000000001</v>
          </cell>
          <cell r="E154">
            <v>455</v>
          </cell>
          <cell r="L154">
            <v>1.1000000000000001</v>
          </cell>
        </row>
        <row r="155">
          <cell r="A155" t="str">
            <v>05</v>
          </cell>
          <cell r="B155" t="str">
            <v>TDA. PANORAMA</v>
          </cell>
          <cell r="C155" t="str">
            <v>19:50</v>
          </cell>
          <cell r="D155">
            <v>12</v>
          </cell>
          <cell r="E155">
            <v>880</v>
          </cell>
          <cell r="L155">
            <v>12</v>
          </cell>
        </row>
        <row r="156">
          <cell r="A156" t="str">
            <v>05</v>
          </cell>
          <cell r="B156" t="str">
            <v>TDA. MONICA</v>
          </cell>
          <cell r="C156" t="str">
            <v>19:51</v>
          </cell>
          <cell r="D156">
            <v>3.5</v>
          </cell>
          <cell r="E156">
            <v>700</v>
          </cell>
          <cell r="F156">
            <v>3.3</v>
          </cell>
          <cell r="G156">
            <v>2.7</v>
          </cell>
          <cell r="H156">
            <v>2.9</v>
          </cell>
          <cell r="I156">
            <v>4.8</v>
          </cell>
          <cell r="J156">
            <v>3.9</v>
          </cell>
        </row>
        <row r="157">
          <cell r="A157" t="str">
            <v>05</v>
          </cell>
          <cell r="B157" t="str">
            <v>TDA. AMBULAN.DE LA R</v>
          </cell>
          <cell r="C157" t="str">
            <v>19:58</v>
          </cell>
          <cell r="D157">
            <v>3.9</v>
          </cell>
          <cell r="E157">
            <v>877.5</v>
          </cell>
          <cell r="K157">
            <v>3.9</v>
          </cell>
        </row>
        <row r="158">
          <cell r="A158" t="str">
            <v>05</v>
          </cell>
          <cell r="B158" t="str">
            <v>TDA. TORRE DE BABEL-</v>
          </cell>
          <cell r="C158" t="str">
            <v>20:59</v>
          </cell>
          <cell r="D158">
            <v>3.8</v>
          </cell>
          <cell r="E158">
            <v>750</v>
          </cell>
          <cell r="F158">
            <v>3.6</v>
          </cell>
          <cell r="G158">
            <v>2.2999999999999998</v>
          </cell>
          <cell r="H158">
            <v>4.8</v>
          </cell>
          <cell r="I158">
            <v>3.8</v>
          </cell>
          <cell r="J158">
            <v>4.5999999999999996</v>
          </cell>
        </row>
        <row r="159">
          <cell r="A159" t="str">
            <v>05</v>
          </cell>
          <cell r="B159" t="str">
            <v>TDA. VALE LA PENA SO</v>
          </cell>
          <cell r="C159" t="str">
            <v>21:54</v>
          </cell>
          <cell r="D159">
            <v>11.2</v>
          </cell>
          <cell r="E159">
            <v>700</v>
          </cell>
          <cell r="K159">
            <v>11.2</v>
          </cell>
        </row>
        <row r="160">
          <cell r="A160" t="str">
            <v>05</v>
          </cell>
          <cell r="B160" t="str">
            <v>TDA. TELE DEPORTE-DO</v>
          </cell>
          <cell r="C160" t="str">
            <v>21:54</v>
          </cell>
          <cell r="D160">
            <v>4</v>
          </cell>
          <cell r="E160">
            <v>880</v>
          </cell>
          <cell r="L160">
            <v>4</v>
          </cell>
        </row>
        <row r="161">
          <cell r="A161" t="str">
            <v>05</v>
          </cell>
          <cell r="B161" t="str">
            <v>TDA. MONICA-SAB</v>
          </cell>
          <cell r="C161" t="str">
            <v>21:55</v>
          </cell>
          <cell r="D161">
            <v>4.0999999999999996</v>
          </cell>
          <cell r="E161">
            <v>700</v>
          </cell>
          <cell r="K161">
            <v>4.0999999999999996</v>
          </cell>
        </row>
        <row r="162">
          <cell r="A162" t="str">
            <v>05</v>
          </cell>
          <cell r="B162" t="str">
            <v>TDA. 24 HORAS EDIC.C</v>
          </cell>
          <cell r="C162" t="str">
            <v>21:59</v>
          </cell>
          <cell r="D162">
            <v>4.5999999999999996</v>
          </cell>
          <cell r="E162">
            <v>880</v>
          </cell>
          <cell r="F162">
            <v>4.7</v>
          </cell>
          <cell r="G162">
            <v>4.5</v>
          </cell>
          <cell r="H162">
            <v>4.7</v>
          </cell>
          <cell r="I162">
            <v>5.9</v>
          </cell>
          <cell r="J162">
            <v>3</v>
          </cell>
        </row>
        <row r="163">
          <cell r="A163" t="str">
            <v>05</v>
          </cell>
          <cell r="B163" t="str">
            <v>TDA. NOCHES DE CANTI</v>
          </cell>
          <cell r="C163" t="str">
            <v>23:05</v>
          </cell>
          <cell r="D163">
            <v>1.6</v>
          </cell>
          <cell r="E163">
            <v>227.5</v>
          </cell>
          <cell r="F163">
            <v>2.2999999999999998</v>
          </cell>
          <cell r="G163">
            <v>1.6</v>
          </cell>
          <cell r="H163">
            <v>1.1000000000000001</v>
          </cell>
        </row>
        <row r="164">
          <cell r="A164" t="str">
            <v>05</v>
          </cell>
          <cell r="B164" t="str">
            <v>TDA. AMBULANTES DE L</v>
          </cell>
          <cell r="C164" t="str">
            <v>23:08</v>
          </cell>
          <cell r="D164">
            <v>3.3</v>
          </cell>
          <cell r="E164">
            <v>227.5</v>
          </cell>
          <cell r="J164">
            <v>3.3</v>
          </cell>
        </row>
        <row r="165">
          <cell r="A165" t="str">
            <v>05</v>
          </cell>
          <cell r="B165" t="str">
            <v>TDA. JUEVES DE PELIC</v>
          </cell>
          <cell r="C165" t="str">
            <v>23:10</v>
          </cell>
          <cell r="D165">
            <v>1.5</v>
          </cell>
          <cell r="E165">
            <v>227.5</v>
          </cell>
          <cell r="I165">
            <v>1.5</v>
          </cell>
        </row>
        <row r="166">
          <cell r="A166" t="str">
            <v>05</v>
          </cell>
          <cell r="B166" t="str">
            <v>TDA. CINE PARA ADULT</v>
          </cell>
          <cell r="C166" t="str">
            <v>23:11</v>
          </cell>
          <cell r="D166">
            <v>1.6</v>
          </cell>
          <cell r="E166">
            <v>227.5</v>
          </cell>
          <cell r="L166">
            <v>1.6</v>
          </cell>
        </row>
        <row r="167">
          <cell r="A167" t="str">
            <v>09</v>
          </cell>
          <cell r="B167" t="str">
            <v>TDA. PARE DE SUFRIR-</v>
          </cell>
          <cell r="C167" t="str">
            <v>06:45</v>
          </cell>
          <cell r="D167">
            <v>0</v>
          </cell>
          <cell r="E167">
            <v>294</v>
          </cell>
          <cell r="F167">
            <v>0</v>
          </cell>
          <cell r="G167">
            <v>0</v>
          </cell>
          <cell r="H167">
            <v>0</v>
          </cell>
          <cell r="I167">
            <v>0</v>
          </cell>
          <cell r="J167">
            <v>0</v>
          </cell>
        </row>
        <row r="168">
          <cell r="A168" t="str">
            <v>09</v>
          </cell>
          <cell r="B168" t="str">
            <v>TDA. PARE DE SUFRIR-</v>
          </cell>
          <cell r="C168" t="str">
            <v>06:47</v>
          </cell>
          <cell r="D168">
            <v>0</v>
          </cell>
          <cell r="E168">
            <v>294</v>
          </cell>
          <cell r="K168">
            <v>0</v>
          </cell>
        </row>
        <row r="169">
          <cell r="A169" t="str">
            <v>09</v>
          </cell>
          <cell r="B169" t="str">
            <v>TDA. MAÑANERO ANDINO</v>
          </cell>
          <cell r="C169" t="str">
            <v>06:50</v>
          </cell>
          <cell r="D169">
            <v>0.2</v>
          </cell>
          <cell r="E169">
            <v>294</v>
          </cell>
          <cell r="L169">
            <v>0.2</v>
          </cell>
        </row>
        <row r="170">
          <cell r="A170" t="str">
            <v>09</v>
          </cell>
          <cell r="B170" t="str">
            <v>TDA. TELEVENTAS-MAÑA</v>
          </cell>
          <cell r="C170" t="str">
            <v>07:00</v>
          </cell>
          <cell r="D170">
            <v>0</v>
          </cell>
          <cell r="E170">
            <v>294</v>
          </cell>
          <cell r="F170">
            <v>0</v>
          </cell>
          <cell r="G170">
            <v>0</v>
          </cell>
          <cell r="H170">
            <v>0</v>
          </cell>
          <cell r="I170">
            <v>0</v>
          </cell>
          <cell r="J170">
            <v>0</v>
          </cell>
        </row>
        <row r="171">
          <cell r="A171" t="str">
            <v>09</v>
          </cell>
          <cell r="B171" t="str">
            <v>TDA. MAÑANERO ANDINO</v>
          </cell>
          <cell r="C171" t="str">
            <v>07:02</v>
          </cell>
          <cell r="D171">
            <v>0.1</v>
          </cell>
          <cell r="E171">
            <v>294</v>
          </cell>
          <cell r="K171">
            <v>0.1</v>
          </cell>
        </row>
        <row r="172">
          <cell r="A172" t="str">
            <v>09</v>
          </cell>
          <cell r="B172" t="str">
            <v>TDA. A TODA HORA-MAÑ</v>
          </cell>
          <cell r="C172" t="str">
            <v>07:02</v>
          </cell>
          <cell r="D172">
            <v>0</v>
          </cell>
          <cell r="E172">
            <v>294</v>
          </cell>
          <cell r="F172">
            <v>0</v>
          </cell>
          <cell r="G172">
            <v>0</v>
          </cell>
          <cell r="H172">
            <v>0</v>
          </cell>
          <cell r="I172">
            <v>0</v>
          </cell>
          <cell r="J172">
            <v>0</v>
          </cell>
        </row>
        <row r="173">
          <cell r="A173" t="str">
            <v>09</v>
          </cell>
          <cell r="B173" t="str">
            <v>TDA. TELEVENTAS-MAÑA</v>
          </cell>
          <cell r="C173" t="str">
            <v>08:02</v>
          </cell>
          <cell r="D173">
            <v>0</v>
          </cell>
          <cell r="E173">
            <v>294</v>
          </cell>
          <cell r="F173">
            <v>0</v>
          </cell>
          <cell r="G173">
            <v>0</v>
          </cell>
          <cell r="H173">
            <v>0</v>
          </cell>
          <cell r="I173">
            <v>0</v>
          </cell>
          <cell r="J173">
            <v>0</v>
          </cell>
        </row>
        <row r="174">
          <cell r="A174" t="str">
            <v>09</v>
          </cell>
          <cell r="B174" t="str">
            <v>TDA. A TODA HORA-MAÑ</v>
          </cell>
          <cell r="C174" t="str">
            <v>08:03</v>
          </cell>
          <cell r="D174">
            <v>0</v>
          </cell>
          <cell r="E174">
            <v>294</v>
          </cell>
          <cell r="F174">
            <v>0</v>
          </cell>
          <cell r="G174">
            <v>0</v>
          </cell>
          <cell r="H174">
            <v>0</v>
          </cell>
          <cell r="I174">
            <v>0</v>
          </cell>
          <cell r="J174">
            <v>0</v>
          </cell>
        </row>
        <row r="175">
          <cell r="A175" t="str">
            <v>09</v>
          </cell>
          <cell r="B175" t="str">
            <v>TDA. TELEVENTAS-DOM</v>
          </cell>
          <cell r="C175" t="str">
            <v>08:58</v>
          </cell>
          <cell r="D175">
            <v>0</v>
          </cell>
          <cell r="E175">
            <v>294</v>
          </cell>
          <cell r="L175">
            <v>0</v>
          </cell>
        </row>
        <row r="176">
          <cell r="A176" t="str">
            <v>09</v>
          </cell>
          <cell r="B176" t="str">
            <v>TDA. A TODA HORA-DOM</v>
          </cell>
          <cell r="C176" t="str">
            <v>08:59</v>
          </cell>
          <cell r="D176">
            <v>0</v>
          </cell>
          <cell r="E176">
            <v>294</v>
          </cell>
          <cell r="L176">
            <v>0</v>
          </cell>
        </row>
        <row r="177">
          <cell r="A177" t="str">
            <v>09</v>
          </cell>
          <cell r="B177" t="str">
            <v>TDA. A TODA HORA-MAÑ</v>
          </cell>
          <cell r="C177" t="str">
            <v>09:04</v>
          </cell>
          <cell r="D177">
            <v>0</v>
          </cell>
          <cell r="E177">
            <v>294</v>
          </cell>
          <cell r="F177">
            <v>0</v>
          </cell>
          <cell r="H177">
            <v>0</v>
          </cell>
          <cell r="I177">
            <v>0</v>
          </cell>
        </row>
        <row r="178">
          <cell r="A178" t="str">
            <v>09</v>
          </cell>
          <cell r="B178" t="str">
            <v>TDA. TELEVENTAS-SAB/</v>
          </cell>
          <cell r="C178" t="str">
            <v>09:11</v>
          </cell>
          <cell r="D178">
            <v>0</v>
          </cell>
          <cell r="E178">
            <v>294</v>
          </cell>
          <cell r="K178">
            <v>0</v>
          </cell>
        </row>
        <row r="179">
          <cell r="A179" t="str">
            <v>09</v>
          </cell>
          <cell r="B179" t="str">
            <v>TDA. TELEVENTAS-MAÑA</v>
          </cell>
          <cell r="C179" t="str">
            <v>09:34</v>
          </cell>
          <cell r="D179">
            <v>0</v>
          </cell>
          <cell r="E179">
            <v>294</v>
          </cell>
          <cell r="F179">
            <v>0</v>
          </cell>
          <cell r="G179">
            <v>0</v>
          </cell>
          <cell r="H179">
            <v>0</v>
          </cell>
          <cell r="I179">
            <v>0</v>
          </cell>
          <cell r="J179">
            <v>0</v>
          </cell>
        </row>
        <row r="180">
          <cell r="A180" t="str">
            <v>09</v>
          </cell>
          <cell r="B180" t="str">
            <v>TDA. A TODA HORA-SAB</v>
          </cell>
          <cell r="C180" t="str">
            <v>09:43</v>
          </cell>
          <cell r="D180">
            <v>0</v>
          </cell>
          <cell r="E180">
            <v>294</v>
          </cell>
          <cell r="K180">
            <v>0</v>
          </cell>
        </row>
        <row r="181">
          <cell r="A181" t="str">
            <v>09</v>
          </cell>
          <cell r="B181" t="str">
            <v>TDA. SORT.BINGO DE O</v>
          </cell>
          <cell r="C181" t="str">
            <v>09:59</v>
          </cell>
          <cell r="D181">
            <v>0</v>
          </cell>
          <cell r="E181">
            <v>294</v>
          </cell>
          <cell r="L181">
            <v>0</v>
          </cell>
        </row>
        <row r="182">
          <cell r="A182" t="str">
            <v>09</v>
          </cell>
          <cell r="B182" t="str">
            <v>TDA. TELEVENTAS-DOM</v>
          </cell>
          <cell r="C182" t="str">
            <v>10:07</v>
          </cell>
          <cell r="D182">
            <v>0</v>
          </cell>
          <cell r="E182">
            <v>294</v>
          </cell>
          <cell r="L182">
            <v>0</v>
          </cell>
        </row>
        <row r="183">
          <cell r="A183" t="str">
            <v>09</v>
          </cell>
          <cell r="B183" t="str">
            <v>TDA. TELEVENTAS-SAB/</v>
          </cell>
          <cell r="C183" t="str">
            <v>10:13</v>
          </cell>
          <cell r="D183">
            <v>0</v>
          </cell>
          <cell r="E183">
            <v>294</v>
          </cell>
          <cell r="K183">
            <v>0</v>
          </cell>
        </row>
        <row r="184">
          <cell r="A184" t="str">
            <v>09</v>
          </cell>
          <cell r="B184" t="str">
            <v>TDA. A TODA HORA-MAÑ</v>
          </cell>
          <cell r="C184" t="str">
            <v>10:37</v>
          </cell>
          <cell r="D184">
            <v>0</v>
          </cell>
          <cell r="E184">
            <v>294</v>
          </cell>
          <cell r="H184">
            <v>0</v>
          </cell>
        </row>
        <row r="185">
          <cell r="A185" t="str">
            <v>09</v>
          </cell>
          <cell r="B185" t="str">
            <v>TDA. A TODA HORA-DOM</v>
          </cell>
          <cell r="C185" t="str">
            <v>10:38</v>
          </cell>
          <cell r="D185">
            <v>0</v>
          </cell>
          <cell r="E185">
            <v>294</v>
          </cell>
          <cell r="L185">
            <v>0</v>
          </cell>
        </row>
        <row r="186">
          <cell r="A186" t="str">
            <v>09</v>
          </cell>
          <cell r="B186" t="str">
            <v>TDA. A TODA HORA-SAB</v>
          </cell>
          <cell r="C186" t="str">
            <v>10:44</v>
          </cell>
          <cell r="D186">
            <v>0</v>
          </cell>
          <cell r="E186">
            <v>294</v>
          </cell>
          <cell r="K186">
            <v>0</v>
          </cell>
        </row>
        <row r="187">
          <cell r="A187" t="str">
            <v>09</v>
          </cell>
          <cell r="B187" t="str">
            <v>TDA. LA POTRA ZAINA</v>
          </cell>
          <cell r="C187" t="str">
            <v>11:02</v>
          </cell>
          <cell r="D187">
            <v>0.1</v>
          </cell>
          <cell r="E187">
            <v>294</v>
          </cell>
          <cell r="F187">
            <v>0.1</v>
          </cell>
          <cell r="G187">
            <v>0.2</v>
          </cell>
          <cell r="H187">
            <v>0</v>
          </cell>
          <cell r="I187">
            <v>0</v>
          </cell>
          <cell r="J187">
            <v>0</v>
          </cell>
        </row>
        <row r="188">
          <cell r="A188" t="str">
            <v>09</v>
          </cell>
          <cell r="B188" t="str">
            <v>TDA. TELEVENTAS DOM</v>
          </cell>
          <cell r="C188" t="str">
            <v>11:08</v>
          </cell>
          <cell r="D188">
            <v>0</v>
          </cell>
          <cell r="E188">
            <v>294</v>
          </cell>
          <cell r="K188">
            <v>0</v>
          </cell>
          <cell r="L188">
            <v>0</v>
          </cell>
        </row>
        <row r="189">
          <cell r="A189" t="str">
            <v>09</v>
          </cell>
          <cell r="B189" t="str">
            <v>TDA. SUCUPIRA</v>
          </cell>
          <cell r="C189" t="str">
            <v>11:31</v>
          </cell>
          <cell r="D189">
            <v>0.2</v>
          </cell>
          <cell r="E189">
            <v>294</v>
          </cell>
          <cell r="F189">
            <v>0</v>
          </cell>
          <cell r="G189">
            <v>0.1</v>
          </cell>
          <cell r="H189">
            <v>0.1</v>
          </cell>
          <cell r="I189">
            <v>0.4</v>
          </cell>
          <cell r="J189">
            <v>0.2</v>
          </cell>
        </row>
        <row r="190">
          <cell r="A190" t="str">
            <v>09</v>
          </cell>
          <cell r="B190" t="str">
            <v>TDA. MOESHA-DOM</v>
          </cell>
          <cell r="C190" t="str">
            <v>11:38</v>
          </cell>
          <cell r="D190">
            <v>0.3</v>
          </cell>
          <cell r="E190">
            <v>294</v>
          </cell>
          <cell r="L190">
            <v>0.3</v>
          </cell>
        </row>
        <row r="191">
          <cell r="A191" t="str">
            <v>09</v>
          </cell>
          <cell r="B191" t="str">
            <v>TDA. EAGLE RIDERS-SA</v>
          </cell>
          <cell r="C191" t="str">
            <v>11:42</v>
          </cell>
          <cell r="D191">
            <v>0</v>
          </cell>
          <cell r="E191">
            <v>294</v>
          </cell>
          <cell r="K191">
            <v>0</v>
          </cell>
        </row>
        <row r="192">
          <cell r="A192" t="str">
            <v>09</v>
          </cell>
          <cell r="B192" t="str">
            <v>TDA. REP.EL EQUIPO D</v>
          </cell>
          <cell r="C192" t="str">
            <v>12:02</v>
          </cell>
          <cell r="D192">
            <v>0.2</v>
          </cell>
          <cell r="E192">
            <v>294</v>
          </cell>
          <cell r="F192">
            <v>0.2</v>
          </cell>
        </row>
        <row r="193">
          <cell r="A193" t="str">
            <v>09</v>
          </cell>
          <cell r="B193" t="str">
            <v>TDA. REP.EL EQUIPO A</v>
          </cell>
          <cell r="C193" t="str">
            <v>12:02</v>
          </cell>
          <cell r="D193">
            <v>0</v>
          </cell>
          <cell r="E193">
            <v>294</v>
          </cell>
          <cell r="G193">
            <v>0</v>
          </cell>
          <cell r="H193">
            <v>0.1</v>
          </cell>
          <cell r="I193">
            <v>0</v>
          </cell>
          <cell r="J193">
            <v>0.1</v>
          </cell>
        </row>
        <row r="194">
          <cell r="A194" t="str">
            <v>09</v>
          </cell>
          <cell r="B194" t="str">
            <v>TDA. OLIVER TWIST- S</v>
          </cell>
          <cell r="C194" t="str">
            <v>12:06</v>
          </cell>
          <cell r="D194">
            <v>1.4</v>
          </cell>
          <cell r="E194">
            <v>294</v>
          </cell>
          <cell r="K194">
            <v>1.4</v>
          </cell>
        </row>
        <row r="195">
          <cell r="A195" t="str">
            <v>09</v>
          </cell>
          <cell r="B195" t="str">
            <v>TDA. TELETUBBIES-DOM</v>
          </cell>
          <cell r="C195" t="str">
            <v>12:07</v>
          </cell>
          <cell r="D195">
            <v>0.9</v>
          </cell>
          <cell r="E195">
            <v>294</v>
          </cell>
          <cell r="L195">
            <v>0.9</v>
          </cell>
        </row>
        <row r="196">
          <cell r="A196" t="str">
            <v>09</v>
          </cell>
          <cell r="B196" t="str">
            <v>TDA. LA PRINCESA SUS</v>
          </cell>
          <cell r="C196" t="str">
            <v>12:31</v>
          </cell>
          <cell r="D196">
            <v>1</v>
          </cell>
          <cell r="E196">
            <v>294</v>
          </cell>
          <cell r="K196">
            <v>1</v>
          </cell>
        </row>
        <row r="197">
          <cell r="A197" t="str">
            <v>09</v>
          </cell>
          <cell r="B197" t="str">
            <v>TDA. EL EQUIPO DE LO</v>
          </cell>
          <cell r="C197" t="str">
            <v>12:59</v>
          </cell>
          <cell r="D197">
            <v>0.4</v>
          </cell>
          <cell r="E197">
            <v>294</v>
          </cell>
          <cell r="K197">
            <v>0.4</v>
          </cell>
        </row>
        <row r="198">
          <cell r="A198" t="str">
            <v>09</v>
          </cell>
          <cell r="B198" t="str">
            <v>TDA. FANTASIAS ANIMA</v>
          </cell>
          <cell r="C198" t="str">
            <v>12:59</v>
          </cell>
          <cell r="D198">
            <v>0.3</v>
          </cell>
          <cell r="E198">
            <v>294</v>
          </cell>
          <cell r="G198">
            <v>0.1</v>
          </cell>
          <cell r="H198">
            <v>0.5</v>
          </cell>
          <cell r="I198">
            <v>0.2</v>
          </cell>
          <cell r="J198">
            <v>0.3</v>
          </cell>
        </row>
        <row r="199">
          <cell r="A199" t="str">
            <v>09</v>
          </cell>
          <cell r="B199" t="str">
            <v>TDA. EL EQUIPO DE LO</v>
          </cell>
          <cell r="C199" t="str">
            <v>13:00</v>
          </cell>
          <cell r="D199">
            <v>0.2</v>
          </cell>
          <cell r="E199">
            <v>294</v>
          </cell>
          <cell r="L199">
            <v>0.2</v>
          </cell>
        </row>
        <row r="200">
          <cell r="A200" t="str">
            <v>09</v>
          </cell>
          <cell r="B200" t="str">
            <v>TDA. POPEYE-TARDE</v>
          </cell>
          <cell r="C200" t="str">
            <v>13:33</v>
          </cell>
          <cell r="D200">
            <v>1.2</v>
          </cell>
          <cell r="E200">
            <v>294</v>
          </cell>
          <cell r="G200">
            <v>0.7</v>
          </cell>
          <cell r="H200">
            <v>1.5</v>
          </cell>
          <cell r="I200">
            <v>0.9</v>
          </cell>
          <cell r="J200">
            <v>1.7</v>
          </cell>
        </row>
        <row r="201">
          <cell r="A201" t="str">
            <v>09</v>
          </cell>
          <cell r="B201" t="str">
            <v>TDA. LA GARRAPATA-TA</v>
          </cell>
          <cell r="C201" t="str">
            <v>14:02</v>
          </cell>
          <cell r="D201">
            <v>0.9</v>
          </cell>
          <cell r="E201">
            <v>294</v>
          </cell>
          <cell r="F201">
            <v>0.2</v>
          </cell>
          <cell r="G201">
            <v>1.3</v>
          </cell>
          <cell r="H201">
            <v>1.2</v>
          </cell>
          <cell r="I201">
            <v>1.2</v>
          </cell>
          <cell r="J201">
            <v>0.6</v>
          </cell>
        </row>
        <row r="202">
          <cell r="A202" t="str">
            <v>09</v>
          </cell>
          <cell r="B202" t="str">
            <v>TDA. TELETUBBIES-TAR</v>
          </cell>
          <cell r="C202" t="str">
            <v>14:29</v>
          </cell>
          <cell r="D202">
            <v>1.9</v>
          </cell>
          <cell r="E202">
            <v>294</v>
          </cell>
          <cell r="F202">
            <v>0.5</v>
          </cell>
          <cell r="G202">
            <v>2.5</v>
          </cell>
          <cell r="H202">
            <v>3.1</v>
          </cell>
          <cell r="I202">
            <v>2.1</v>
          </cell>
          <cell r="J202">
            <v>1.1000000000000001</v>
          </cell>
        </row>
        <row r="203">
          <cell r="A203" t="str">
            <v>09</v>
          </cell>
          <cell r="B203" t="str">
            <v>TDA. FLASH GORDON-TA</v>
          </cell>
          <cell r="C203" t="str">
            <v>14:58</v>
          </cell>
          <cell r="D203">
            <v>0.7</v>
          </cell>
          <cell r="E203">
            <v>294</v>
          </cell>
          <cell r="F203">
            <v>0.7</v>
          </cell>
          <cell r="G203">
            <v>0.4</v>
          </cell>
          <cell r="H203">
            <v>1.9</v>
          </cell>
          <cell r="I203">
            <v>0.4</v>
          </cell>
          <cell r="J203">
            <v>0.1</v>
          </cell>
        </row>
        <row r="204">
          <cell r="A204" t="str">
            <v>09</v>
          </cell>
          <cell r="B204" t="str">
            <v>TDA. EL HOMBRE ARAÑA</v>
          </cell>
          <cell r="C204" t="str">
            <v>14:58</v>
          </cell>
          <cell r="D204">
            <v>0.2</v>
          </cell>
          <cell r="E204">
            <v>294</v>
          </cell>
          <cell r="F204">
            <v>0.3</v>
          </cell>
          <cell r="G204">
            <v>0.3</v>
          </cell>
          <cell r="H204">
            <v>0</v>
          </cell>
          <cell r="I204">
            <v>0.5</v>
          </cell>
          <cell r="J204">
            <v>0</v>
          </cell>
        </row>
        <row r="205">
          <cell r="A205" t="str">
            <v>09</v>
          </cell>
          <cell r="B205" t="str">
            <v>TDA. DETECT.AMERICAN</v>
          </cell>
          <cell r="C205" t="str">
            <v>15:02</v>
          </cell>
          <cell r="D205">
            <v>0.2</v>
          </cell>
          <cell r="E205">
            <v>294</v>
          </cell>
          <cell r="L205">
            <v>0.2</v>
          </cell>
        </row>
        <row r="206">
          <cell r="A206" t="str">
            <v>09</v>
          </cell>
          <cell r="B206" t="str">
            <v>TDA. BIT EL CUPIDO-S</v>
          </cell>
          <cell r="C206" t="str">
            <v>15:03</v>
          </cell>
          <cell r="D206">
            <v>0.8</v>
          </cell>
          <cell r="E206">
            <v>294</v>
          </cell>
          <cell r="K206">
            <v>0.8</v>
          </cell>
        </row>
        <row r="207">
          <cell r="A207" t="str">
            <v>09</v>
          </cell>
          <cell r="B207" t="str">
            <v>TDA. POWER RANGERS</v>
          </cell>
          <cell r="C207" t="str">
            <v>15:25</v>
          </cell>
          <cell r="D207">
            <v>0.3</v>
          </cell>
          <cell r="E207">
            <v>294</v>
          </cell>
          <cell r="F207">
            <v>0</v>
          </cell>
          <cell r="G207">
            <v>0.1</v>
          </cell>
          <cell r="H207">
            <v>0.5</v>
          </cell>
          <cell r="I207">
            <v>0.8</v>
          </cell>
          <cell r="J207">
            <v>0.1</v>
          </cell>
        </row>
        <row r="208">
          <cell r="A208" t="str">
            <v>09</v>
          </cell>
          <cell r="B208" t="str">
            <v>TDA. EL INCREIBLE HU</v>
          </cell>
          <cell r="C208" t="str">
            <v>15:29</v>
          </cell>
          <cell r="D208">
            <v>0.8</v>
          </cell>
          <cell r="E208">
            <v>294</v>
          </cell>
          <cell r="K208">
            <v>0.8</v>
          </cell>
        </row>
        <row r="209">
          <cell r="A209" t="str">
            <v>09</v>
          </cell>
          <cell r="B209" t="str">
            <v>TDA. AÑOS MARAVILLOS</v>
          </cell>
          <cell r="C209" t="str">
            <v>15:50</v>
          </cell>
          <cell r="D209">
            <v>1.5</v>
          </cell>
          <cell r="E209">
            <v>294</v>
          </cell>
          <cell r="F209">
            <v>1</v>
          </cell>
          <cell r="G209">
            <v>1.4</v>
          </cell>
          <cell r="H209">
            <v>2.1</v>
          </cell>
          <cell r="I209">
            <v>1.4</v>
          </cell>
          <cell r="J209">
            <v>1.5</v>
          </cell>
        </row>
        <row r="210">
          <cell r="A210" t="str">
            <v>09</v>
          </cell>
          <cell r="B210" t="str">
            <v>TDA. BEETLEBORGS-SAB</v>
          </cell>
          <cell r="C210" t="str">
            <v>15:56</v>
          </cell>
          <cell r="D210">
            <v>1.1000000000000001</v>
          </cell>
          <cell r="E210">
            <v>294</v>
          </cell>
          <cell r="K210">
            <v>1.1000000000000001</v>
          </cell>
        </row>
        <row r="211">
          <cell r="A211" t="str">
            <v>09</v>
          </cell>
          <cell r="B211" t="str">
            <v>TDA. EL SEPTIMO CIEL</v>
          </cell>
          <cell r="C211" t="str">
            <v>15:59</v>
          </cell>
          <cell r="D211">
            <v>0.9</v>
          </cell>
          <cell r="E211">
            <v>294</v>
          </cell>
          <cell r="L211">
            <v>0.9</v>
          </cell>
        </row>
        <row r="212">
          <cell r="A212" t="str">
            <v>09</v>
          </cell>
          <cell r="B212" t="str">
            <v>TDA. TORTUNINJAS-SAB</v>
          </cell>
          <cell r="C212" t="str">
            <v>16:01</v>
          </cell>
          <cell r="D212">
            <v>0.5</v>
          </cell>
          <cell r="E212">
            <v>294</v>
          </cell>
          <cell r="K212">
            <v>0.5</v>
          </cell>
        </row>
        <row r="213">
          <cell r="A213" t="str">
            <v>09</v>
          </cell>
          <cell r="B213" t="str">
            <v>TDA. POWER RANGERS-S</v>
          </cell>
          <cell r="C213" t="str">
            <v>16:22</v>
          </cell>
          <cell r="D213">
            <v>1.1000000000000001</v>
          </cell>
          <cell r="E213">
            <v>294</v>
          </cell>
          <cell r="K213">
            <v>1.1000000000000001</v>
          </cell>
        </row>
        <row r="214">
          <cell r="A214" t="str">
            <v>09</v>
          </cell>
          <cell r="B214" t="str">
            <v>TDA. MELLIZAS Y RIVA</v>
          </cell>
          <cell r="C214" t="str">
            <v>16:23</v>
          </cell>
          <cell r="D214">
            <v>1.8</v>
          </cell>
          <cell r="E214">
            <v>294</v>
          </cell>
          <cell r="F214">
            <v>1.6</v>
          </cell>
          <cell r="G214">
            <v>2.8</v>
          </cell>
          <cell r="H214">
            <v>2.2999999999999998</v>
          </cell>
          <cell r="I214">
            <v>0.7</v>
          </cell>
          <cell r="J214">
            <v>1.5</v>
          </cell>
        </row>
        <row r="215">
          <cell r="A215" t="str">
            <v>09</v>
          </cell>
          <cell r="B215" t="str">
            <v>TDA. CINE TARDE</v>
          </cell>
          <cell r="C215" t="str">
            <v>16:52</v>
          </cell>
          <cell r="D215">
            <v>0.8</v>
          </cell>
          <cell r="E215">
            <v>294</v>
          </cell>
          <cell r="F215">
            <v>0</v>
          </cell>
          <cell r="G215">
            <v>0</v>
          </cell>
          <cell r="H215">
            <v>2.9</v>
          </cell>
          <cell r="I215">
            <v>0</v>
          </cell>
          <cell r="J215">
            <v>1.3</v>
          </cell>
        </row>
        <row r="216">
          <cell r="A216" t="str">
            <v>09</v>
          </cell>
          <cell r="B216" t="str">
            <v>TDA. INDIANA-SAB</v>
          </cell>
          <cell r="C216" t="str">
            <v>16:53</v>
          </cell>
          <cell r="D216">
            <v>0.8</v>
          </cell>
          <cell r="E216">
            <v>294</v>
          </cell>
          <cell r="K216">
            <v>0.8</v>
          </cell>
        </row>
        <row r="217">
          <cell r="A217" t="str">
            <v>09</v>
          </cell>
          <cell r="B217" t="str">
            <v>TDA. CINE EN CASA</v>
          </cell>
          <cell r="C217" t="str">
            <v>16:54</v>
          </cell>
          <cell r="D217">
            <v>2</v>
          </cell>
          <cell r="E217">
            <v>294</v>
          </cell>
          <cell r="F217">
            <v>3.6</v>
          </cell>
          <cell r="G217">
            <v>2.5</v>
          </cell>
          <cell r="H217">
            <v>1.5</v>
          </cell>
          <cell r="I217">
            <v>0.9</v>
          </cell>
          <cell r="J217">
            <v>1.5</v>
          </cell>
        </row>
        <row r="218">
          <cell r="A218" t="str">
            <v>09</v>
          </cell>
          <cell r="B218" t="str">
            <v>TDA. SAVANNAH-DOM</v>
          </cell>
          <cell r="C218" t="str">
            <v>16:57</v>
          </cell>
          <cell r="D218">
            <v>1.6</v>
          </cell>
          <cell r="E218">
            <v>294</v>
          </cell>
          <cell r="L218">
            <v>1.6</v>
          </cell>
        </row>
        <row r="219">
          <cell r="A219" t="str">
            <v>09</v>
          </cell>
          <cell r="B219" t="str">
            <v>TDA. ESCALOFRIOS-SAB</v>
          </cell>
          <cell r="C219" t="str">
            <v>17:26</v>
          </cell>
          <cell r="D219">
            <v>0.4</v>
          </cell>
          <cell r="E219">
            <v>294</v>
          </cell>
          <cell r="K219">
            <v>0.4</v>
          </cell>
        </row>
        <row r="220">
          <cell r="A220" t="str">
            <v>09</v>
          </cell>
          <cell r="B220" t="str">
            <v>TDA. REP.COMICOS DE</v>
          </cell>
          <cell r="C220" t="str">
            <v>17:55</v>
          </cell>
          <cell r="D220">
            <v>1.6</v>
          </cell>
          <cell r="E220">
            <v>294</v>
          </cell>
          <cell r="L220">
            <v>1.6</v>
          </cell>
        </row>
        <row r="221">
          <cell r="A221" t="str">
            <v>09</v>
          </cell>
          <cell r="B221" t="str">
            <v>TDA. COMICOS DE LA C</v>
          </cell>
          <cell r="C221" t="str">
            <v>17:55</v>
          </cell>
          <cell r="D221">
            <v>1.6</v>
          </cell>
          <cell r="E221">
            <v>294</v>
          </cell>
          <cell r="K221">
            <v>1.6</v>
          </cell>
        </row>
        <row r="222">
          <cell r="A222" t="str">
            <v>09</v>
          </cell>
          <cell r="B222" t="str">
            <v>TDA. TARDES D HOLLYW</v>
          </cell>
          <cell r="C222" t="str">
            <v>18:04</v>
          </cell>
          <cell r="D222">
            <v>1.8</v>
          </cell>
          <cell r="E222">
            <v>294</v>
          </cell>
          <cell r="L222">
            <v>1.8</v>
          </cell>
        </row>
        <row r="223">
          <cell r="A223" t="str">
            <v>09</v>
          </cell>
          <cell r="B223" t="str">
            <v>TDA. LAS TRAV.PICAPI</v>
          </cell>
          <cell r="C223" t="str">
            <v>18:44</v>
          </cell>
          <cell r="D223">
            <v>1.7</v>
          </cell>
          <cell r="E223">
            <v>294</v>
          </cell>
          <cell r="F223">
            <v>1.9</v>
          </cell>
          <cell r="G223">
            <v>1.9</v>
          </cell>
          <cell r="H223">
            <v>2</v>
          </cell>
          <cell r="I223">
            <v>1</v>
          </cell>
          <cell r="J223">
            <v>1.6</v>
          </cell>
        </row>
        <row r="224">
          <cell r="A224" t="str">
            <v>09</v>
          </cell>
          <cell r="B224" t="str">
            <v>TDA. LOS PICAPIEDRAS</v>
          </cell>
          <cell r="C224" t="str">
            <v>19:12</v>
          </cell>
          <cell r="D224">
            <v>1.9</v>
          </cell>
          <cell r="E224">
            <v>294</v>
          </cell>
          <cell r="F224">
            <v>1.5</v>
          </cell>
          <cell r="G224">
            <v>2.2999999999999998</v>
          </cell>
          <cell r="H224">
            <v>1.3</v>
          </cell>
          <cell r="I224">
            <v>2.4</v>
          </cell>
          <cell r="J224">
            <v>2.2000000000000002</v>
          </cell>
        </row>
        <row r="225">
          <cell r="A225" t="str">
            <v>09</v>
          </cell>
          <cell r="B225" t="str">
            <v>TDA. CATALINA Y SEBA</v>
          </cell>
          <cell r="C225" t="str">
            <v>19:42</v>
          </cell>
          <cell r="D225">
            <v>1.3</v>
          </cell>
          <cell r="E225">
            <v>294</v>
          </cell>
          <cell r="F225">
            <v>1.2</v>
          </cell>
          <cell r="G225">
            <v>2.2999999999999998</v>
          </cell>
          <cell r="H225">
            <v>0.9</v>
          </cell>
          <cell r="I225">
            <v>1.1000000000000001</v>
          </cell>
          <cell r="J225">
            <v>1</v>
          </cell>
        </row>
        <row r="226">
          <cell r="A226" t="str">
            <v>09</v>
          </cell>
          <cell r="B226" t="str">
            <v>TDA. LA GRAN PREMIER</v>
          </cell>
          <cell r="C226" t="str">
            <v>19:52</v>
          </cell>
          <cell r="D226">
            <v>0.8</v>
          </cell>
          <cell r="E226">
            <v>294</v>
          </cell>
          <cell r="L226">
            <v>0.8</v>
          </cell>
        </row>
        <row r="227">
          <cell r="A227" t="str">
            <v>09</v>
          </cell>
          <cell r="B227" t="str">
            <v>TDA. ESP.MUÑECA BRAV</v>
          </cell>
          <cell r="C227" t="str">
            <v>19:55</v>
          </cell>
          <cell r="D227">
            <v>2.2999999999999998</v>
          </cell>
          <cell r="E227">
            <v>294</v>
          </cell>
          <cell r="K227">
            <v>2.2999999999999998</v>
          </cell>
        </row>
        <row r="228">
          <cell r="A228" t="str">
            <v>09</v>
          </cell>
          <cell r="B228" t="str">
            <v>TDA. MUÑECA BRAVA</v>
          </cell>
          <cell r="C228" t="str">
            <v>20:26</v>
          </cell>
          <cell r="D228">
            <v>4.2</v>
          </cell>
          <cell r="E228">
            <v>294</v>
          </cell>
          <cell r="F228">
            <v>4.5999999999999996</v>
          </cell>
          <cell r="G228">
            <v>4.5999999999999996</v>
          </cell>
          <cell r="H228">
            <v>3.7</v>
          </cell>
          <cell r="I228">
            <v>3.2</v>
          </cell>
          <cell r="J228">
            <v>5.0999999999999996</v>
          </cell>
        </row>
        <row r="229">
          <cell r="A229" t="str">
            <v>09</v>
          </cell>
          <cell r="B229" t="str">
            <v>TDA. EL AMOR DE MI V</v>
          </cell>
          <cell r="C229" t="str">
            <v>21:33</v>
          </cell>
          <cell r="D229">
            <v>4.0999999999999996</v>
          </cell>
          <cell r="E229">
            <v>294</v>
          </cell>
          <cell r="F229">
            <v>4.5</v>
          </cell>
          <cell r="G229">
            <v>4.5</v>
          </cell>
          <cell r="H229">
            <v>3.6</v>
          </cell>
          <cell r="I229">
            <v>3.1</v>
          </cell>
          <cell r="J229">
            <v>4.7</v>
          </cell>
        </row>
        <row r="230">
          <cell r="A230" t="str">
            <v>09</v>
          </cell>
          <cell r="B230" t="str">
            <v>TDA. EL EQUIPO DE GO</v>
          </cell>
          <cell r="C230" t="str">
            <v>21:50</v>
          </cell>
          <cell r="D230">
            <v>2.6</v>
          </cell>
          <cell r="E230">
            <v>294</v>
          </cell>
          <cell r="L230">
            <v>2.6</v>
          </cell>
        </row>
        <row r="231">
          <cell r="A231" t="str">
            <v>09</v>
          </cell>
          <cell r="B231" t="str">
            <v>TDA. CINE SABADO</v>
          </cell>
          <cell r="C231" t="str">
            <v>21:54</v>
          </cell>
          <cell r="D231">
            <v>2.1</v>
          </cell>
          <cell r="E231">
            <v>294</v>
          </cell>
          <cell r="K231">
            <v>2.1</v>
          </cell>
        </row>
        <row r="232">
          <cell r="A232" t="str">
            <v>09</v>
          </cell>
          <cell r="B232" t="str">
            <v>TDA. ATV NOTICIAS L-</v>
          </cell>
          <cell r="C232" t="str">
            <v>22:33</v>
          </cell>
          <cell r="D232">
            <v>2.2000000000000002</v>
          </cell>
          <cell r="E232">
            <v>294</v>
          </cell>
          <cell r="F232">
            <v>3</v>
          </cell>
          <cell r="G232">
            <v>1.8</v>
          </cell>
          <cell r="H232">
            <v>2.5</v>
          </cell>
          <cell r="I232">
            <v>1.9</v>
          </cell>
          <cell r="J232">
            <v>1.6</v>
          </cell>
        </row>
        <row r="233">
          <cell r="A233" t="str">
            <v>09</v>
          </cell>
          <cell r="B233" t="str">
            <v>TDA. EQUIPO AL DIA-N</v>
          </cell>
          <cell r="C233" t="str">
            <v>23:13</v>
          </cell>
          <cell r="D233">
            <v>2</v>
          </cell>
          <cell r="E233">
            <v>294</v>
          </cell>
          <cell r="F233">
            <v>3</v>
          </cell>
          <cell r="G233">
            <v>2</v>
          </cell>
          <cell r="H233">
            <v>2.2000000000000002</v>
          </cell>
          <cell r="I233">
            <v>1.1000000000000001</v>
          </cell>
          <cell r="J233">
            <v>1.6</v>
          </cell>
        </row>
        <row r="234">
          <cell r="A234" t="str">
            <v>09</v>
          </cell>
          <cell r="B234" t="str">
            <v>TDA. TELEVENTAS SAB-</v>
          </cell>
          <cell r="C234" t="str">
            <v>23:33</v>
          </cell>
          <cell r="D234">
            <v>0</v>
          </cell>
          <cell r="E234">
            <v>294</v>
          </cell>
          <cell r="K234">
            <v>0</v>
          </cell>
        </row>
        <row r="235">
          <cell r="A235" t="str">
            <v>09</v>
          </cell>
          <cell r="B235" t="str">
            <v>TDA. A TODA HORA-SAB</v>
          </cell>
          <cell r="C235" t="str">
            <v>23:57</v>
          </cell>
          <cell r="D235">
            <v>0</v>
          </cell>
          <cell r="E235">
            <v>294</v>
          </cell>
          <cell r="K23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8"/>
      <sheetName val="Hoja17"/>
      <sheetName val="Hoja16"/>
      <sheetName val="Hoja15"/>
      <sheetName val="Hoja14"/>
      <sheetName val="Hoja13"/>
      <sheetName val="CURVA"/>
      <sheetName val="50"/>
      <sheetName val="100"/>
      <sheetName val="150"/>
      <sheetName val="250"/>
      <sheetName val="200"/>
      <sheetName val="300"/>
      <sheetName val="350"/>
      <sheetName val="400"/>
      <sheetName val="450"/>
      <sheetName val="500"/>
      <sheetName val="Daypart Mix"/>
      <sheetName val="Channel Mix"/>
      <sheetName val="M1735AB"/>
      <sheetName val="Daypart_Mix"/>
      <sheetName val="Channel_Mix"/>
      <sheetName val="Daypart_Mix1"/>
      <sheetName val="Channel_Mix1"/>
      <sheetName val="Jef99m"/>
      <sheetName val="#G.O."/>
      <sheetName val="Daypart_Mix2"/>
      <sheetName val="Channel_Mix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9">
          <cell r="A9" t="str">
            <v>CANAL</v>
          </cell>
          <cell r="B9" t="str">
            <v>PROGRAMA</v>
          </cell>
          <cell r="C9" t="str">
            <v>DIA</v>
          </cell>
          <cell r="D9" t="str">
            <v>HORA</v>
          </cell>
          <cell r="E9" t="str">
            <v>HoraF</v>
          </cell>
          <cell r="F9" t="str">
            <v>RATING</v>
          </cell>
          <cell r="G9" t="str">
            <v>MILES</v>
          </cell>
          <cell r="H9" t="str">
            <v>Lun</v>
          </cell>
          <cell r="I9" t="str">
            <v>Mar</v>
          </cell>
          <cell r="J9" t="str">
            <v>Mie</v>
          </cell>
          <cell r="K9" t="str">
            <v>Jue</v>
          </cell>
          <cell r="L9" t="str">
            <v>Vie</v>
          </cell>
          <cell r="M9" t="str">
            <v>Sab</v>
          </cell>
          <cell r="N9" t="str">
            <v>Dom</v>
          </cell>
          <cell r="O9" t="str">
            <v>TPE</v>
          </cell>
        </row>
        <row r="11">
          <cell r="A11" t="str">
            <v>02</v>
          </cell>
          <cell r="B11" t="str">
            <v>TDA. CARNECITAS-SAB</v>
          </cell>
          <cell r="C11" t="str">
            <v>SAP</v>
          </cell>
          <cell r="D11" t="str">
            <v>08:00</v>
          </cell>
          <cell r="E11" t="str">
            <v>08:59</v>
          </cell>
          <cell r="F11">
            <v>2</v>
          </cell>
          <cell r="G11">
            <v>23</v>
          </cell>
          <cell r="M11">
            <v>2</v>
          </cell>
          <cell r="O11">
            <v>3</v>
          </cell>
        </row>
        <row r="12">
          <cell r="A12" t="str">
            <v>02</v>
          </cell>
          <cell r="B12" t="str">
            <v>TDA. REP.90 SEGUNDOS</v>
          </cell>
          <cell r="C12" t="str">
            <v>SAP</v>
          </cell>
          <cell r="D12" t="str">
            <v>07:00</v>
          </cell>
          <cell r="E12" t="str">
            <v>07:59</v>
          </cell>
          <cell r="F12">
            <v>1.8</v>
          </cell>
          <cell r="G12">
            <v>21</v>
          </cell>
          <cell r="M12">
            <v>1.8</v>
          </cell>
          <cell r="O12">
            <v>3</v>
          </cell>
        </row>
        <row r="13">
          <cell r="A13" t="str">
            <v>02</v>
          </cell>
          <cell r="B13" t="str">
            <v>TDA. DIALOGO</v>
          </cell>
          <cell r="C13" t="str">
            <v>SAP</v>
          </cell>
          <cell r="D13" t="str">
            <v>09.00</v>
          </cell>
          <cell r="E13" t="str">
            <v>10:06</v>
          </cell>
          <cell r="F13">
            <v>5.4</v>
          </cell>
          <cell r="G13">
            <v>64</v>
          </cell>
          <cell r="M13">
            <v>5.4</v>
          </cell>
          <cell r="O13">
            <v>3</v>
          </cell>
        </row>
        <row r="14">
          <cell r="A14" t="str">
            <v>02</v>
          </cell>
          <cell r="B14" t="str">
            <v>TDA. RUGRATS-SAB</v>
          </cell>
          <cell r="C14" t="str">
            <v>SAP</v>
          </cell>
          <cell r="D14" t="str">
            <v>14:00</v>
          </cell>
          <cell r="E14" t="str">
            <v>14:30</v>
          </cell>
          <cell r="F14">
            <v>3.1</v>
          </cell>
          <cell r="G14">
            <v>36</v>
          </cell>
          <cell r="M14">
            <v>3.1</v>
          </cell>
          <cell r="O14">
            <v>3</v>
          </cell>
        </row>
        <row r="15">
          <cell r="A15" t="str">
            <v>02</v>
          </cell>
          <cell r="B15" t="str">
            <v>TDA. ESPEC.DE MARITE</v>
          </cell>
          <cell r="C15" t="str">
            <v>MIE</v>
          </cell>
          <cell r="D15" t="str">
            <v>22:02</v>
          </cell>
          <cell r="E15" t="str">
            <v>23:43</v>
          </cell>
          <cell r="F15">
            <v>6.6</v>
          </cell>
          <cell r="G15">
            <v>78</v>
          </cell>
          <cell r="J15">
            <v>6.6</v>
          </cell>
          <cell r="O15">
            <v>3</v>
          </cell>
        </row>
        <row r="16">
          <cell r="A16" t="str">
            <v>02</v>
          </cell>
          <cell r="B16" t="str">
            <v>TDA. SHOW COMICOS AM</v>
          </cell>
          <cell r="C16" t="str">
            <v>VIE</v>
          </cell>
          <cell r="D16" t="str">
            <v>22:00</v>
          </cell>
          <cell r="E16" t="str">
            <v>23:41</v>
          </cell>
          <cell r="F16">
            <v>7.9</v>
          </cell>
          <cell r="G16">
            <v>94</v>
          </cell>
          <cell r="L16">
            <v>7.9</v>
          </cell>
          <cell r="O16">
            <v>3</v>
          </cell>
        </row>
        <row r="17">
          <cell r="A17" t="str">
            <v>02</v>
          </cell>
          <cell r="B17" t="str">
            <v>TDA. CINE II-DOM</v>
          </cell>
          <cell r="C17" t="str">
            <v>DOM</v>
          </cell>
          <cell r="D17" t="str">
            <v>17:00</v>
          </cell>
          <cell r="E17" t="str">
            <v>18:55</v>
          </cell>
          <cell r="F17">
            <v>4.5999999999999996</v>
          </cell>
          <cell r="G17">
            <v>54</v>
          </cell>
          <cell r="N17">
            <v>4.5999999999999996</v>
          </cell>
          <cell r="O17">
            <v>2</v>
          </cell>
        </row>
        <row r="18">
          <cell r="A18" t="str">
            <v>02</v>
          </cell>
          <cell r="B18" t="str">
            <v>TDA. MAGALY TV</v>
          </cell>
          <cell r="C18" t="str">
            <v>L/V</v>
          </cell>
          <cell r="D18" t="str">
            <v>20:00</v>
          </cell>
          <cell r="E18" t="str">
            <v>21:01</v>
          </cell>
          <cell r="F18">
            <v>9.1</v>
          </cell>
          <cell r="G18">
            <v>108</v>
          </cell>
          <cell r="H18">
            <v>9.1</v>
          </cell>
          <cell r="I18">
            <v>9.1999999999999993</v>
          </cell>
          <cell r="J18">
            <v>9.8000000000000007</v>
          </cell>
          <cell r="K18">
            <v>10.7</v>
          </cell>
          <cell r="L18">
            <v>6.8</v>
          </cell>
          <cell r="O18">
            <v>15</v>
          </cell>
        </row>
        <row r="19">
          <cell r="A19" t="str">
            <v>02</v>
          </cell>
          <cell r="B19" t="str">
            <v>TDA. POKEMON-S-TA</v>
          </cell>
          <cell r="C19" t="str">
            <v>SAP</v>
          </cell>
          <cell r="D19" t="str">
            <v>14:30</v>
          </cell>
          <cell r="E19" t="str">
            <v>14:58</v>
          </cell>
          <cell r="F19">
            <v>2.8</v>
          </cell>
          <cell r="G19">
            <v>33</v>
          </cell>
          <cell r="M19">
            <v>2.8</v>
          </cell>
          <cell r="O19">
            <v>3</v>
          </cell>
        </row>
        <row r="20">
          <cell r="A20" t="str">
            <v>02</v>
          </cell>
          <cell r="B20" t="str">
            <v>TDA. CINE S-TA</v>
          </cell>
          <cell r="C20" t="str">
            <v>SAP</v>
          </cell>
          <cell r="D20" t="str">
            <v>15:00</v>
          </cell>
          <cell r="E20" t="str">
            <v>16:56</v>
          </cell>
          <cell r="F20">
            <v>2.7</v>
          </cell>
          <cell r="G20">
            <v>32</v>
          </cell>
          <cell r="M20">
            <v>2.7</v>
          </cell>
          <cell r="O20">
            <v>3</v>
          </cell>
        </row>
        <row r="21">
          <cell r="A21" t="str">
            <v>02</v>
          </cell>
          <cell r="B21" t="str">
            <v>TDA. EL FOLKLORE DE</v>
          </cell>
          <cell r="C21" t="str">
            <v>DOM</v>
          </cell>
          <cell r="D21" t="str">
            <v>07:00</v>
          </cell>
          <cell r="E21" t="str">
            <v>07:55</v>
          </cell>
          <cell r="F21">
            <v>1.2</v>
          </cell>
          <cell r="G21">
            <v>14</v>
          </cell>
          <cell r="N21">
            <v>1.2</v>
          </cell>
          <cell r="O21">
            <v>3</v>
          </cell>
        </row>
        <row r="22">
          <cell r="A22" t="str">
            <v>02</v>
          </cell>
          <cell r="B22" t="str">
            <v>TDA. PAISANA JACINTA</v>
          </cell>
          <cell r="C22" t="str">
            <v>MAR</v>
          </cell>
          <cell r="D22" t="str">
            <v>22:00</v>
          </cell>
          <cell r="E22" t="str">
            <v>23:49</v>
          </cell>
          <cell r="F22">
            <v>7.1</v>
          </cell>
          <cell r="G22">
            <v>84</v>
          </cell>
          <cell r="I22">
            <v>7.1</v>
          </cell>
          <cell r="O22">
            <v>3</v>
          </cell>
        </row>
        <row r="23">
          <cell r="A23" t="str">
            <v>02</v>
          </cell>
          <cell r="B23" t="str">
            <v>TDA. MILLENIUM-D-NO</v>
          </cell>
          <cell r="C23" t="str">
            <v>DOM</v>
          </cell>
          <cell r="D23" t="str">
            <v>22:00</v>
          </cell>
          <cell r="E23" t="str">
            <v>23:28</v>
          </cell>
          <cell r="F23">
            <v>6.3</v>
          </cell>
          <cell r="G23">
            <v>75</v>
          </cell>
          <cell r="N23">
            <v>6.3</v>
          </cell>
          <cell r="O23">
            <v>3</v>
          </cell>
        </row>
        <row r="24">
          <cell r="A24" t="str">
            <v>02</v>
          </cell>
          <cell r="B24" t="str">
            <v>TDA. DIALOGO-DOM.</v>
          </cell>
          <cell r="C24" t="str">
            <v>DOM</v>
          </cell>
          <cell r="D24" t="str">
            <v>08:00</v>
          </cell>
          <cell r="E24" t="str">
            <v>08:59</v>
          </cell>
          <cell r="F24">
            <v>3.8</v>
          </cell>
          <cell r="G24">
            <v>45</v>
          </cell>
          <cell r="N24">
            <v>3.8</v>
          </cell>
          <cell r="O24">
            <v>3</v>
          </cell>
        </row>
        <row r="25">
          <cell r="A25" t="str">
            <v>02</v>
          </cell>
          <cell r="B25" t="str">
            <v>TDA. EXPED.SECRETOS-</v>
          </cell>
          <cell r="C25" t="str">
            <v>DOM</v>
          </cell>
          <cell r="D25" t="str">
            <v>21.00</v>
          </cell>
          <cell r="E25" t="str">
            <v>22:18</v>
          </cell>
          <cell r="F25">
            <v>5.9</v>
          </cell>
          <cell r="G25">
            <v>70</v>
          </cell>
          <cell r="N25">
            <v>5.9</v>
          </cell>
          <cell r="O25">
            <v>3</v>
          </cell>
        </row>
        <row r="26">
          <cell r="A26" t="str">
            <v>02</v>
          </cell>
          <cell r="B26" t="str">
            <v>TDA. TARDES ESPECTAC</v>
          </cell>
          <cell r="C26" t="str">
            <v>L/V</v>
          </cell>
          <cell r="D26" t="str">
            <v>17:00</v>
          </cell>
          <cell r="E26" t="str">
            <v>19:01</v>
          </cell>
          <cell r="F26">
            <v>2.2999999999999998</v>
          </cell>
          <cell r="G26">
            <v>27</v>
          </cell>
          <cell r="H26">
            <v>2.6</v>
          </cell>
          <cell r="I26">
            <v>1.8</v>
          </cell>
          <cell r="J26">
            <v>3.4</v>
          </cell>
          <cell r="K26">
            <v>1.3</v>
          </cell>
          <cell r="L26">
            <v>2.9</v>
          </cell>
          <cell r="O26">
            <v>12</v>
          </cell>
        </row>
        <row r="27">
          <cell r="A27" t="str">
            <v>02</v>
          </cell>
          <cell r="B27" t="str">
            <v>TDA. CHINA EN ACCION</v>
          </cell>
          <cell r="C27" t="str">
            <v>JUE</v>
          </cell>
          <cell r="D27" t="str">
            <v>22:00</v>
          </cell>
          <cell r="E27" t="str">
            <v>23:11</v>
          </cell>
          <cell r="F27">
            <v>5.0999999999999996</v>
          </cell>
          <cell r="G27">
            <v>60</v>
          </cell>
          <cell r="K27">
            <v>5.0999999999999996</v>
          </cell>
          <cell r="O27">
            <v>3</v>
          </cell>
        </row>
        <row r="28">
          <cell r="A28" t="str">
            <v>02</v>
          </cell>
          <cell r="B28" t="str">
            <v>TDA. ULTIMA FUNCION-</v>
          </cell>
          <cell r="C28" t="str">
            <v>SAP</v>
          </cell>
          <cell r="D28" t="str">
            <v>23:00</v>
          </cell>
          <cell r="E28" t="str">
            <v>01:59</v>
          </cell>
          <cell r="F28">
            <v>1.8</v>
          </cell>
          <cell r="G28">
            <v>21</v>
          </cell>
          <cell r="M28">
            <v>1.8</v>
          </cell>
          <cell r="O28">
            <v>3</v>
          </cell>
        </row>
        <row r="29">
          <cell r="A29" t="str">
            <v>02</v>
          </cell>
          <cell r="B29" t="str">
            <v>TDA. MARITERE</v>
          </cell>
          <cell r="C29" t="str">
            <v>SAP</v>
          </cell>
          <cell r="D29" t="str">
            <v>22:00</v>
          </cell>
          <cell r="E29" t="str">
            <v>23:31</v>
          </cell>
          <cell r="F29">
            <v>7.7</v>
          </cell>
          <cell r="G29">
            <v>91</v>
          </cell>
          <cell r="M29">
            <v>7.7</v>
          </cell>
          <cell r="O29">
            <v>3</v>
          </cell>
        </row>
        <row r="30">
          <cell r="A30" t="str">
            <v>02</v>
          </cell>
          <cell r="B30" t="str">
            <v>TDA. POKEMON-MA</v>
          </cell>
          <cell r="C30" t="str">
            <v>L/V</v>
          </cell>
          <cell r="D30" t="str">
            <v>11:30</v>
          </cell>
          <cell r="E30" t="str">
            <v>12:03</v>
          </cell>
          <cell r="F30">
            <v>1.4</v>
          </cell>
          <cell r="G30">
            <v>16</v>
          </cell>
          <cell r="H30">
            <v>1.2</v>
          </cell>
          <cell r="I30">
            <v>1.6</v>
          </cell>
          <cell r="J30">
            <v>1.4</v>
          </cell>
          <cell r="K30">
            <v>1.7</v>
          </cell>
          <cell r="L30">
            <v>1.1000000000000001</v>
          </cell>
          <cell r="O30">
            <v>15</v>
          </cell>
        </row>
        <row r="31">
          <cell r="A31" t="str">
            <v>02</v>
          </cell>
          <cell r="B31" t="str">
            <v>TDA. POKEMON-TARDE</v>
          </cell>
          <cell r="C31" t="str">
            <v>L/V</v>
          </cell>
          <cell r="D31" t="str">
            <v>16:30</v>
          </cell>
          <cell r="E31" t="str">
            <v>19:01</v>
          </cell>
          <cell r="F31">
            <v>2</v>
          </cell>
          <cell r="G31">
            <v>23</v>
          </cell>
          <cell r="H31">
            <v>1.9</v>
          </cell>
          <cell r="I31">
            <v>2.1</v>
          </cell>
          <cell r="J31">
            <v>2.2000000000000002</v>
          </cell>
          <cell r="K31">
            <v>2</v>
          </cell>
          <cell r="L31">
            <v>1.7</v>
          </cell>
          <cell r="O31">
            <v>15</v>
          </cell>
        </row>
        <row r="32">
          <cell r="A32" t="str">
            <v>02</v>
          </cell>
          <cell r="B32" t="str">
            <v>TDA. ALTO RIESGO</v>
          </cell>
          <cell r="C32" t="str">
            <v>VIE</v>
          </cell>
          <cell r="D32" t="str">
            <v>23:30</v>
          </cell>
          <cell r="E32" t="str">
            <v>00:45</v>
          </cell>
          <cell r="F32">
            <v>3.5</v>
          </cell>
          <cell r="G32">
            <v>41</v>
          </cell>
          <cell r="L32">
            <v>3.5</v>
          </cell>
          <cell r="O32">
            <v>3</v>
          </cell>
        </row>
        <row r="33">
          <cell r="A33" t="str">
            <v>02</v>
          </cell>
          <cell r="B33" t="str">
            <v>TDA. POKEMON-DOM</v>
          </cell>
          <cell r="C33" t="str">
            <v>DOM</v>
          </cell>
          <cell r="D33" t="str">
            <v>13:00</v>
          </cell>
          <cell r="E33" t="str">
            <v>14:53</v>
          </cell>
          <cell r="F33">
            <v>1.7</v>
          </cell>
          <cell r="G33">
            <v>20</v>
          </cell>
          <cell r="N33">
            <v>1.7</v>
          </cell>
          <cell r="O33">
            <v>3</v>
          </cell>
        </row>
        <row r="34">
          <cell r="A34" t="str">
            <v>02</v>
          </cell>
          <cell r="B34" t="str">
            <v>TDA. REP.90 SEGUNDOS</v>
          </cell>
          <cell r="C34" t="str">
            <v>MA/VI</v>
          </cell>
          <cell r="D34" t="str">
            <v>07:00</v>
          </cell>
          <cell r="E34" t="str">
            <v>08:05</v>
          </cell>
          <cell r="F34">
            <v>0.8</v>
          </cell>
          <cell r="G34">
            <v>9</v>
          </cell>
          <cell r="I34">
            <v>0.7</v>
          </cell>
          <cell r="J34">
            <v>0.7</v>
          </cell>
          <cell r="K34">
            <v>1</v>
          </cell>
          <cell r="L34">
            <v>0.7</v>
          </cell>
          <cell r="O34">
            <v>12</v>
          </cell>
        </row>
        <row r="35">
          <cell r="A35" t="str">
            <v>02</v>
          </cell>
          <cell r="B35" t="str">
            <v>TDA. RUGRATS-TARDE</v>
          </cell>
          <cell r="C35" t="str">
            <v>L/V</v>
          </cell>
          <cell r="D35" t="str">
            <v>16:00</v>
          </cell>
          <cell r="E35" t="str">
            <v>18:34</v>
          </cell>
          <cell r="F35">
            <v>1.8</v>
          </cell>
          <cell r="G35">
            <v>21</v>
          </cell>
          <cell r="H35">
            <v>1.9</v>
          </cell>
          <cell r="I35">
            <v>1.9</v>
          </cell>
          <cell r="J35">
            <v>1.7</v>
          </cell>
          <cell r="K35">
            <v>2.2999999999999998</v>
          </cell>
          <cell r="L35">
            <v>1.3</v>
          </cell>
          <cell r="O35">
            <v>15</v>
          </cell>
        </row>
        <row r="36">
          <cell r="A36" t="str">
            <v>02</v>
          </cell>
          <cell r="B36" t="str">
            <v>TDA. CINE I-DOM</v>
          </cell>
          <cell r="C36" t="str">
            <v>DOM</v>
          </cell>
          <cell r="D36" t="str">
            <v>13:00</v>
          </cell>
          <cell r="E36" t="str">
            <v>16:53</v>
          </cell>
          <cell r="F36">
            <v>2.8</v>
          </cell>
          <cell r="G36">
            <v>33</v>
          </cell>
          <cell r="N36">
            <v>2.8</v>
          </cell>
          <cell r="O36">
            <v>3</v>
          </cell>
        </row>
        <row r="37">
          <cell r="A37" t="str">
            <v>02</v>
          </cell>
          <cell r="B37" t="str">
            <v>TDA. PATACLAUN-DOM</v>
          </cell>
          <cell r="C37" t="str">
            <v>DOM</v>
          </cell>
          <cell r="D37" t="str">
            <v>20:00</v>
          </cell>
          <cell r="E37" t="str">
            <v>21:02</v>
          </cell>
          <cell r="F37">
            <v>5.8</v>
          </cell>
          <cell r="G37">
            <v>69</v>
          </cell>
          <cell r="N37">
            <v>5.8</v>
          </cell>
          <cell r="O37">
            <v>3</v>
          </cell>
        </row>
        <row r="38">
          <cell r="A38" t="str">
            <v>02</v>
          </cell>
          <cell r="B38" t="str">
            <v>TDA. OGGY Y LAS CUCA</v>
          </cell>
          <cell r="C38" t="str">
            <v>SAP</v>
          </cell>
          <cell r="D38" t="str">
            <v>13:30</v>
          </cell>
          <cell r="E38" t="str">
            <v>13:59</v>
          </cell>
          <cell r="F38">
            <v>1.9</v>
          </cell>
          <cell r="G38">
            <v>22</v>
          </cell>
          <cell r="M38">
            <v>1.9</v>
          </cell>
          <cell r="O38">
            <v>3</v>
          </cell>
        </row>
        <row r="39">
          <cell r="A39" t="str">
            <v>02</v>
          </cell>
          <cell r="B39" t="str">
            <v>TDA. BUFFY LA CAZAVA</v>
          </cell>
          <cell r="C39" t="str">
            <v>MAR</v>
          </cell>
          <cell r="D39" t="str">
            <v>23:30</v>
          </cell>
          <cell r="E39" t="str">
            <v>00:47</v>
          </cell>
          <cell r="F39">
            <v>3</v>
          </cell>
          <cell r="G39">
            <v>35</v>
          </cell>
          <cell r="I39">
            <v>3</v>
          </cell>
          <cell r="O39">
            <v>3</v>
          </cell>
        </row>
        <row r="40">
          <cell r="A40" t="str">
            <v>02</v>
          </cell>
          <cell r="B40" t="str">
            <v>TDA. RUGRATS-DOM</v>
          </cell>
          <cell r="C40" t="str">
            <v>DOM</v>
          </cell>
          <cell r="D40" t="str">
            <v>12.00</v>
          </cell>
          <cell r="E40" t="str">
            <v>14:24</v>
          </cell>
          <cell r="F40">
            <v>1.5</v>
          </cell>
          <cell r="G40">
            <v>17</v>
          </cell>
          <cell r="N40">
            <v>1.5</v>
          </cell>
          <cell r="O40">
            <v>3</v>
          </cell>
        </row>
        <row r="41">
          <cell r="A41" t="str">
            <v>02</v>
          </cell>
          <cell r="B41" t="str">
            <v>TDA. 90 SEGUNDOS L-V</v>
          </cell>
          <cell r="C41" t="str">
            <v>L/V</v>
          </cell>
          <cell r="D41" t="str">
            <v>21.00</v>
          </cell>
          <cell r="E41" t="str">
            <v>22:09</v>
          </cell>
          <cell r="F41">
            <v>5.5</v>
          </cell>
          <cell r="G41">
            <v>65</v>
          </cell>
          <cell r="H41">
            <v>4.5</v>
          </cell>
          <cell r="I41">
            <v>4.7</v>
          </cell>
          <cell r="J41">
            <v>6</v>
          </cell>
          <cell r="K41">
            <v>6.5</v>
          </cell>
          <cell r="L41">
            <v>5.9</v>
          </cell>
          <cell r="O41">
            <v>15</v>
          </cell>
        </row>
        <row r="42">
          <cell r="A42" t="str">
            <v>02</v>
          </cell>
          <cell r="B42" t="str">
            <v>TDA. LEY MARCIAL-D-N</v>
          </cell>
          <cell r="C42" t="str">
            <v>DOM</v>
          </cell>
          <cell r="D42" t="str">
            <v>19:00</v>
          </cell>
          <cell r="E42" t="str">
            <v>19:57</v>
          </cell>
          <cell r="F42">
            <v>3.9</v>
          </cell>
          <cell r="G42">
            <v>46</v>
          </cell>
          <cell r="N42">
            <v>3.9</v>
          </cell>
          <cell r="O42">
            <v>3</v>
          </cell>
        </row>
        <row r="43">
          <cell r="A43" t="str">
            <v>02</v>
          </cell>
          <cell r="B43" t="str">
            <v>TDA. TERROR EN CIELO</v>
          </cell>
          <cell r="C43" t="str">
            <v>DOM</v>
          </cell>
          <cell r="D43" t="str">
            <v>23.00</v>
          </cell>
          <cell r="E43" t="str">
            <v>00:26</v>
          </cell>
          <cell r="F43">
            <v>2.8</v>
          </cell>
          <cell r="G43">
            <v>33</v>
          </cell>
          <cell r="N43">
            <v>2.8</v>
          </cell>
          <cell r="O43">
            <v>3</v>
          </cell>
        </row>
        <row r="44">
          <cell r="A44" t="str">
            <v>02</v>
          </cell>
          <cell r="B44" t="str">
            <v>TDA. CHICAGO HOPE-NO</v>
          </cell>
          <cell r="C44" t="str">
            <v>MIE</v>
          </cell>
          <cell r="D44" t="str">
            <v>23:30</v>
          </cell>
          <cell r="E44" t="str">
            <v>00:38</v>
          </cell>
          <cell r="F44">
            <v>3.4</v>
          </cell>
          <cell r="G44">
            <v>40</v>
          </cell>
          <cell r="J44">
            <v>3.4</v>
          </cell>
          <cell r="O44">
            <v>3</v>
          </cell>
        </row>
        <row r="45">
          <cell r="A45" t="str">
            <v>02</v>
          </cell>
          <cell r="B45" t="str">
            <v>TDA. LA COCINA DE DO</v>
          </cell>
          <cell r="C45" t="str">
            <v>SAP</v>
          </cell>
          <cell r="D45" t="str">
            <v>10:00</v>
          </cell>
          <cell r="E45" t="str">
            <v>11:05</v>
          </cell>
          <cell r="F45">
            <v>1.7</v>
          </cell>
          <cell r="G45">
            <v>20</v>
          </cell>
          <cell r="M45">
            <v>1.7</v>
          </cell>
          <cell r="O45">
            <v>3</v>
          </cell>
        </row>
        <row r="46">
          <cell r="A46" t="str">
            <v>02</v>
          </cell>
          <cell r="B46" t="str">
            <v>TDA. MARIELENA</v>
          </cell>
          <cell r="C46" t="str">
            <v>L/V</v>
          </cell>
          <cell r="D46" t="str">
            <v>12:00</v>
          </cell>
          <cell r="E46" t="str">
            <v>13:04</v>
          </cell>
          <cell r="F46">
            <v>1.5</v>
          </cell>
          <cell r="G46">
            <v>17</v>
          </cell>
          <cell r="H46">
            <v>1.1000000000000001</v>
          </cell>
          <cell r="I46">
            <v>1.2</v>
          </cell>
          <cell r="J46">
            <v>1.2</v>
          </cell>
          <cell r="K46">
            <v>2.1</v>
          </cell>
          <cell r="L46">
            <v>1.9</v>
          </cell>
          <cell r="O46">
            <v>15</v>
          </cell>
        </row>
        <row r="47">
          <cell r="A47" t="str">
            <v>02</v>
          </cell>
          <cell r="B47" t="str">
            <v>TDA. CLUB DISNEY-SAB</v>
          </cell>
          <cell r="C47" t="str">
            <v>SAP</v>
          </cell>
          <cell r="D47" t="str">
            <v>12:00</v>
          </cell>
          <cell r="E47" t="str">
            <v>13:26</v>
          </cell>
          <cell r="F47">
            <v>1.6</v>
          </cell>
          <cell r="G47">
            <v>19</v>
          </cell>
          <cell r="M47">
            <v>1.6</v>
          </cell>
          <cell r="O47">
            <v>3</v>
          </cell>
        </row>
        <row r="48">
          <cell r="A48" t="str">
            <v>02</v>
          </cell>
          <cell r="B48" t="str">
            <v>TDA. SECRETOS-TA</v>
          </cell>
          <cell r="C48" t="str">
            <v>L/V</v>
          </cell>
          <cell r="D48" t="str">
            <v>13:00</v>
          </cell>
          <cell r="E48" t="str">
            <v>15:04</v>
          </cell>
          <cell r="F48">
            <v>1.4</v>
          </cell>
          <cell r="G48">
            <v>16</v>
          </cell>
          <cell r="H48">
            <v>1.4</v>
          </cell>
          <cell r="I48">
            <v>1.4</v>
          </cell>
          <cell r="J48">
            <v>1.1000000000000001</v>
          </cell>
          <cell r="K48">
            <v>1.5</v>
          </cell>
          <cell r="L48">
            <v>1.7</v>
          </cell>
          <cell r="O48">
            <v>15</v>
          </cell>
        </row>
        <row r="49">
          <cell r="A49" t="str">
            <v>02</v>
          </cell>
          <cell r="B49" t="str">
            <v>TDA. JB NOTICIAS-NOC</v>
          </cell>
          <cell r="C49" t="str">
            <v>LUN</v>
          </cell>
          <cell r="D49" t="str">
            <v>22:00</v>
          </cell>
          <cell r="E49" t="str">
            <v>23:17</v>
          </cell>
          <cell r="F49">
            <v>3.7</v>
          </cell>
          <cell r="G49">
            <v>44</v>
          </cell>
          <cell r="H49">
            <v>3.7</v>
          </cell>
          <cell r="O49">
            <v>3</v>
          </cell>
        </row>
        <row r="50">
          <cell r="A50" t="str">
            <v>02</v>
          </cell>
          <cell r="B50" t="str">
            <v>TDA. SHOW DE KOKO GI</v>
          </cell>
          <cell r="C50" t="str">
            <v>L/V</v>
          </cell>
          <cell r="D50" t="str">
            <v>08:00</v>
          </cell>
          <cell r="E50" t="str">
            <v>09:02</v>
          </cell>
          <cell r="F50">
            <v>1.1000000000000001</v>
          </cell>
          <cell r="G50">
            <v>13</v>
          </cell>
          <cell r="I50">
            <v>0.8</v>
          </cell>
          <cell r="J50">
            <v>1.4</v>
          </cell>
          <cell r="K50">
            <v>1.7</v>
          </cell>
          <cell r="L50">
            <v>0.6</v>
          </cell>
          <cell r="O50">
            <v>12</v>
          </cell>
        </row>
        <row r="51">
          <cell r="A51" t="str">
            <v>02</v>
          </cell>
          <cell r="B51" t="str">
            <v>TDA. RUGRATS-MA</v>
          </cell>
          <cell r="C51" t="str">
            <v>L/V</v>
          </cell>
          <cell r="D51" t="str">
            <v>11:00</v>
          </cell>
          <cell r="E51" t="str">
            <v>11:34</v>
          </cell>
          <cell r="F51">
            <v>0.9</v>
          </cell>
          <cell r="G51">
            <v>10</v>
          </cell>
          <cell r="H51">
            <v>0.6</v>
          </cell>
          <cell r="I51">
            <v>0.6</v>
          </cell>
          <cell r="J51">
            <v>1.2</v>
          </cell>
          <cell r="K51">
            <v>1.1000000000000001</v>
          </cell>
          <cell r="L51">
            <v>0.9</v>
          </cell>
          <cell r="O51">
            <v>15</v>
          </cell>
        </row>
        <row r="52">
          <cell r="A52" t="str">
            <v>02</v>
          </cell>
          <cell r="B52" t="str">
            <v>TDA. SUPER ACCION-SA</v>
          </cell>
          <cell r="C52" t="str">
            <v>SAP</v>
          </cell>
          <cell r="D52" t="str">
            <v>17:00</v>
          </cell>
          <cell r="E52" t="str">
            <v>19:01</v>
          </cell>
          <cell r="F52">
            <v>2.9</v>
          </cell>
          <cell r="G52">
            <v>34</v>
          </cell>
          <cell r="M52">
            <v>2.9</v>
          </cell>
          <cell r="O52">
            <v>3</v>
          </cell>
        </row>
        <row r="53">
          <cell r="A53" t="str">
            <v>02</v>
          </cell>
          <cell r="B53" t="str">
            <v>TDA. CONTRAPUNTO</v>
          </cell>
          <cell r="C53" t="str">
            <v>DOM</v>
          </cell>
          <cell r="D53" t="str">
            <v>09:00</v>
          </cell>
          <cell r="E53" t="str">
            <v>11:22</v>
          </cell>
          <cell r="F53">
            <v>4.2</v>
          </cell>
          <cell r="G53">
            <v>50</v>
          </cell>
          <cell r="N53">
            <v>4.2</v>
          </cell>
          <cell r="O53">
            <v>3</v>
          </cell>
        </row>
        <row r="54">
          <cell r="A54" t="str">
            <v>02</v>
          </cell>
          <cell r="B54" t="str">
            <v>TDA. LA COCINA DE DO</v>
          </cell>
          <cell r="C54" t="str">
            <v>L/V</v>
          </cell>
          <cell r="D54" t="str">
            <v>09:00</v>
          </cell>
          <cell r="E54" t="str">
            <v>10:38</v>
          </cell>
          <cell r="F54">
            <v>1.4</v>
          </cell>
          <cell r="G54">
            <v>16</v>
          </cell>
          <cell r="H54">
            <v>1.5</v>
          </cell>
          <cell r="I54">
            <v>1</v>
          </cell>
          <cell r="J54">
            <v>1.4</v>
          </cell>
          <cell r="K54">
            <v>1.6</v>
          </cell>
          <cell r="L54">
            <v>1.3</v>
          </cell>
          <cell r="O54">
            <v>15</v>
          </cell>
        </row>
        <row r="55">
          <cell r="A55" t="str">
            <v>02</v>
          </cell>
          <cell r="B55" t="str">
            <v>TDA. AMOR FRATERNAL-</v>
          </cell>
          <cell r="C55" t="str">
            <v>SAP</v>
          </cell>
          <cell r="D55" t="str">
            <v>11:00</v>
          </cell>
          <cell r="E55" t="str">
            <v>11:34</v>
          </cell>
          <cell r="F55">
            <v>0.8</v>
          </cell>
          <cell r="G55">
            <v>9</v>
          </cell>
          <cell r="M55">
            <v>0.8</v>
          </cell>
          <cell r="O55">
            <v>3</v>
          </cell>
        </row>
        <row r="56">
          <cell r="A56" t="str">
            <v>02</v>
          </cell>
          <cell r="B56" t="str">
            <v>TDA. SHOW COMICOS AM</v>
          </cell>
          <cell r="C56" t="str">
            <v>SAP</v>
          </cell>
          <cell r="D56" t="str">
            <v>20:00</v>
          </cell>
          <cell r="E56" t="str">
            <v>21:56</v>
          </cell>
          <cell r="F56">
            <v>2.8</v>
          </cell>
          <cell r="G56">
            <v>33</v>
          </cell>
          <cell r="M56">
            <v>2.8</v>
          </cell>
          <cell r="O56">
            <v>3</v>
          </cell>
        </row>
        <row r="57">
          <cell r="A57" t="str">
            <v>02</v>
          </cell>
          <cell r="B57" t="str">
            <v>TDA. APRENDIENDO A V</v>
          </cell>
          <cell r="C57" t="str">
            <v>SAP</v>
          </cell>
          <cell r="D57" t="str">
            <v>11:31</v>
          </cell>
          <cell r="E57" t="str">
            <v>12:03</v>
          </cell>
          <cell r="F57">
            <v>0.7</v>
          </cell>
          <cell r="G57">
            <v>8</v>
          </cell>
          <cell r="M57">
            <v>0.7</v>
          </cell>
          <cell r="O57">
            <v>3</v>
          </cell>
        </row>
        <row r="58">
          <cell r="A58" t="str">
            <v>02</v>
          </cell>
          <cell r="B58" t="str">
            <v>TDA. CRIMEN PRIMER G</v>
          </cell>
          <cell r="C58" t="str">
            <v>LUN</v>
          </cell>
          <cell r="D58" t="str">
            <v>23:00</v>
          </cell>
          <cell r="E58" t="str">
            <v>00:15</v>
          </cell>
          <cell r="F58">
            <v>1.8</v>
          </cell>
          <cell r="G58">
            <v>21</v>
          </cell>
          <cell r="H58">
            <v>1.8</v>
          </cell>
          <cell r="O58">
            <v>3</v>
          </cell>
        </row>
        <row r="59">
          <cell r="A59" t="str">
            <v>02</v>
          </cell>
          <cell r="B59" t="str">
            <v>TDA. CONTRAPUNTO-MAÑ</v>
          </cell>
          <cell r="C59" t="str">
            <v>DOM</v>
          </cell>
          <cell r="D59" t="str">
            <v>07:00</v>
          </cell>
          <cell r="E59" t="str">
            <v>09:01</v>
          </cell>
          <cell r="F59">
            <v>0.9</v>
          </cell>
          <cell r="G59">
            <v>10</v>
          </cell>
          <cell r="H59">
            <v>0.9</v>
          </cell>
          <cell r="O59">
            <v>3</v>
          </cell>
        </row>
        <row r="60">
          <cell r="A60" t="str">
            <v>02</v>
          </cell>
          <cell r="B60" t="str">
            <v>TDA. MAGIA EXTREMA-D</v>
          </cell>
          <cell r="C60" t="str">
            <v>DOM</v>
          </cell>
          <cell r="D60" t="str">
            <v>11.00</v>
          </cell>
          <cell r="E60" t="str">
            <v>12:09</v>
          </cell>
          <cell r="F60">
            <v>1.5</v>
          </cell>
          <cell r="G60">
            <v>17</v>
          </cell>
          <cell r="N60">
            <v>1.5</v>
          </cell>
          <cell r="O60">
            <v>1</v>
          </cell>
        </row>
        <row r="61">
          <cell r="A61" t="str">
            <v>02</v>
          </cell>
          <cell r="B61" t="str">
            <v>TDA. CLUB DISNEY-DOM</v>
          </cell>
          <cell r="C61" t="str">
            <v>DOM</v>
          </cell>
          <cell r="D61" t="str">
            <v>12.00</v>
          </cell>
          <cell r="E61" t="str">
            <v>13:29</v>
          </cell>
          <cell r="F61">
            <v>1</v>
          </cell>
          <cell r="G61">
            <v>11</v>
          </cell>
          <cell r="N61">
            <v>1</v>
          </cell>
          <cell r="O61">
            <v>2</v>
          </cell>
        </row>
        <row r="62">
          <cell r="A62" t="str">
            <v>02</v>
          </cell>
          <cell r="B62" t="str">
            <v>TDA. PAIS DE LAS MUJ</v>
          </cell>
          <cell r="C62" t="str">
            <v>L/V</v>
          </cell>
          <cell r="D62" t="str">
            <v>15:00</v>
          </cell>
          <cell r="E62" t="str">
            <v>16:00</v>
          </cell>
          <cell r="F62">
            <v>0.9</v>
          </cell>
          <cell r="G62">
            <v>10</v>
          </cell>
          <cell r="H62">
            <v>0.5</v>
          </cell>
          <cell r="I62">
            <v>0.9</v>
          </cell>
          <cell r="J62">
            <v>0.6</v>
          </cell>
          <cell r="K62">
            <v>1.1000000000000001</v>
          </cell>
          <cell r="L62">
            <v>1.4</v>
          </cell>
          <cell r="O62">
            <v>14</v>
          </cell>
        </row>
        <row r="63">
          <cell r="A63" t="str">
            <v>02</v>
          </cell>
          <cell r="B63" t="str">
            <v>TDA. PENSACOLA ALAS-</v>
          </cell>
          <cell r="C63" t="str">
            <v>SAP</v>
          </cell>
          <cell r="D63" t="str">
            <v>19:00</v>
          </cell>
          <cell r="E63" t="str">
            <v>19:59</v>
          </cell>
          <cell r="F63">
            <v>1.8</v>
          </cell>
          <cell r="G63">
            <v>21</v>
          </cell>
          <cell r="M63">
            <v>1.8</v>
          </cell>
          <cell r="O63">
            <v>3</v>
          </cell>
        </row>
        <row r="64">
          <cell r="A64" t="str">
            <v>02</v>
          </cell>
          <cell r="B64" t="str">
            <v>TDA. GARGOYLES-MA</v>
          </cell>
          <cell r="C64" t="str">
            <v>L/V</v>
          </cell>
          <cell r="D64" t="str">
            <v>10:30</v>
          </cell>
          <cell r="E64" t="str">
            <v>11:05</v>
          </cell>
          <cell r="F64">
            <v>0.5</v>
          </cell>
          <cell r="G64">
            <v>5</v>
          </cell>
          <cell r="H64">
            <v>0.3</v>
          </cell>
          <cell r="I64">
            <v>0.8</v>
          </cell>
          <cell r="J64">
            <v>0.6</v>
          </cell>
          <cell r="K64">
            <v>0.6</v>
          </cell>
          <cell r="L64">
            <v>0.4</v>
          </cell>
          <cell r="O64">
            <v>15</v>
          </cell>
        </row>
        <row r="65">
          <cell r="A65" t="str">
            <v>02</v>
          </cell>
          <cell r="B65" t="str">
            <v>TDA. AVENT.DE DOUG-M</v>
          </cell>
          <cell r="C65" t="str">
            <v>L/V</v>
          </cell>
          <cell r="D65" t="str">
            <v>10:00</v>
          </cell>
          <cell r="E65" t="str">
            <v>10:34</v>
          </cell>
          <cell r="F65">
            <v>0.5</v>
          </cell>
          <cell r="G65">
            <v>5</v>
          </cell>
          <cell r="H65">
            <v>0.4</v>
          </cell>
          <cell r="I65">
            <v>0.7</v>
          </cell>
          <cell r="J65">
            <v>0.2</v>
          </cell>
          <cell r="K65">
            <v>0.7</v>
          </cell>
          <cell r="L65">
            <v>0.4</v>
          </cell>
          <cell r="O65">
            <v>14</v>
          </cell>
        </row>
        <row r="66">
          <cell r="A66" t="str">
            <v>02</v>
          </cell>
          <cell r="B66" t="str">
            <v>TDA. EL USURPADOR-NO</v>
          </cell>
          <cell r="C66" t="str">
            <v>JUE</v>
          </cell>
          <cell r="D66" t="str">
            <v>23:00</v>
          </cell>
          <cell r="E66" t="str">
            <v>00:09</v>
          </cell>
          <cell r="F66">
            <v>1.5</v>
          </cell>
          <cell r="G66">
            <v>17</v>
          </cell>
          <cell r="K66">
            <v>1.5</v>
          </cell>
          <cell r="O66">
            <v>3</v>
          </cell>
        </row>
        <row r="69">
          <cell r="A69" t="str">
            <v>04</v>
          </cell>
          <cell r="B69" t="str">
            <v>TDA. ALMA REBELDE-TA</v>
          </cell>
          <cell r="C69" t="str">
            <v>L/V</v>
          </cell>
          <cell r="D69" t="str">
            <v>14:00</v>
          </cell>
          <cell r="E69" t="str">
            <v>15:07</v>
          </cell>
          <cell r="F69">
            <v>14.1</v>
          </cell>
          <cell r="G69">
            <v>168</v>
          </cell>
          <cell r="H69">
            <v>14.2</v>
          </cell>
          <cell r="I69">
            <v>14.6</v>
          </cell>
          <cell r="J69">
            <v>15.5</v>
          </cell>
          <cell r="K69">
            <v>12.9</v>
          </cell>
          <cell r="L69">
            <v>13.1</v>
          </cell>
          <cell r="O69">
            <v>15</v>
          </cell>
        </row>
        <row r="70">
          <cell r="A70" t="str">
            <v>04</v>
          </cell>
          <cell r="B70" t="str">
            <v>TDA. LAURA EN AMERIC</v>
          </cell>
          <cell r="C70" t="str">
            <v>L/V</v>
          </cell>
          <cell r="D70" t="str">
            <v>13:00</v>
          </cell>
          <cell r="E70" t="str">
            <v>14:05</v>
          </cell>
          <cell r="F70">
            <v>12.7</v>
          </cell>
          <cell r="G70">
            <v>151</v>
          </cell>
          <cell r="H70">
            <v>12.6</v>
          </cell>
          <cell r="I70">
            <v>12.6</v>
          </cell>
          <cell r="J70">
            <v>13.2</v>
          </cell>
          <cell r="K70">
            <v>11.5</v>
          </cell>
          <cell r="L70">
            <v>13.5</v>
          </cell>
          <cell r="O70">
            <v>10</v>
          </cell>
        </row>
        <row r="71">
          <cell r="A71" t="str">
            <v>04</v>
          </cell>
          <cell r="B71" t="str">
            <v>TDA. LAURA EN AMERIC</v>
          </cell>
          <cell r="C71" t="str">
            <v>SAP</v>
          </cell>
          <cell r="D71" t="str">
            <v>21:30</v>
          </cell>
          <cell r="E71" t="str">
            <v>00:07</v>
          </cell>
          <cell r="F71">
            <v>11.7</v>
          </cell>
          <cell r="G71">
            <v>139</v>
          </cell>
          <cell r="M71">
            <v>11.7</v>
          </cell>
          <cell r="O71">
            <v>2</v>
          </cell>
        </row>
        <row r="72">
          <cell r="A72" t="str">
            <v>04</v>
          </cell>
          <cell r="B72" t="str">
            <v>TDA. TRES MUJERES</v>
          </cell>
          <cell r="C72" t="str">
            <v>L/V</v>
          </cell>
          <cell r="D72" t="str">
            <v>15:00</v>
          </cell>
          <cell r="E72" t="str">
            <v>16:05</v>
          </cell>
          <cell r="F72">
            <v>10.8</v>
          </cell>
          <cell r="G72">
            <v>128</v>
          </cell>
          <cell r="H72">
            <v>10.199999999999999</v>
          </cell>
          <cell r="I72">
            <v>10.9</v>
          </cell>
          <cell r="J72">
            <v>12.2</v>
          </cell>
          <cell r="K72">
            <v>10.5</v>
          </cell>
          <cell r="L72">
            <v>10.3</v>
          </cell>
          <cell r="O72">
            <v>15</v>
          </cell>
        </row>
        <row r="73">
          <cell r="A73" t="str">
            <v>04</v>
          </cell>
          <cell r="B73" t="str">
            <v>TDA. MUJERES ENGAÑAD</v>
          </cell>
          <cell r="C73" t="str">
            <v>L/V</v>
          </cell>
          <cell r="D73" t="str">
            <v>21:00</v>
          </cell>
          <cell r="E73" t="str">
            <v>21:27</v>
          </cell>
          <cell r="F73">
            <v>9.1</v>
          </cell>
          <cell r="G73">
            <v>108</v>
          </cell>
          <cell r="H73">
            <v>9.8000000000000007</v>
          </cell>
          <cell r="I73">
            <v>8</v>
          </cell>
          <cell r="J73">
            <v>8.9</v>
          </cell>
          <cell r="K73">
            <v>9.1999999999999993</v>
          </cell>
          <cell r="L73">
            <v>10</v>
          </cell>
          <cell r="O73">
            <v>8</v>
          </cell>
        </row>
        <row r="74">
          <cell r="A74" t="str">
            <v>04</v>
          </cell>
          <cell r="B74" t="str">
            <v>TDA. DRAGON BALL Z</v>
          </cell>
          <cell r="C74" t="str">
            <v>L/V</v>
          </cell>
          <cell r="D74" t="str">
            <v>10:00</v>
          </cell>
          <cell r="E74" t="str">
            <v>10:35</v>
          </cell>
          <cell r="F74">
            <v>4.5</v>
          </cell>
          <cell r="G74">
            <v>53</v>
          </cell>
          <cell r="H74">
            <v>4.5</v>
          </cell>
          <cell r="I74">
            <v>4.2</v>
          </cell>
          <cell r="J74">
            <v>5.3</v>
          </cell>
          <cell r="K74">
            <v>4.9000000000000004</v>
          </cell>
          <cell r="L74">
            <v>3.4</v>
          </cell>
          <cell r="O74">
            <v>15</v>
          </cell>
        </row>
        <row r="75">
          <cell r="A75" t="str">
            <v>04</v>
          </cell>
          <cell r="B75" t="str">
            <v>TDA. PRIMERA EDICION</v>
          </cell>
          <cell r="C75" t="str">
            <v>L/V</v>
          </cell>
          <cell r="D75" t="str">
            <v>06:00</v>
          </cell>
          <cell r="E75" t="str">
            <v>09:01</v>
          </cell>
          <cell r="F75">
            <v>4.2</v>
          </cell>
          <cell r="G75">
            <v>50</v>
          </cell>
          <cell r="H75">
            <v>4.2</v>
          </cell>
          <cell r="I75">
            <v>4.3</v>
          </cell>
          <cell r="J75">
            <v>4.4000000000000004</v>
          </cell>
          <cell r="K75">
            <v>4</v>
          </cell>
          <cell r="L75">
            <v>4</v>
          </cell>
          <cell r="O75">
            <v>15</v>
          </cell>
        </row>
        <row r="76">
          <cell r="A76" t="str">
            <v>04</v>
          </cell>
          <cell r="B76" t="str">
            <v>TDA. MATINEE SABADO</v>
          </cell>
          <cell r="C76" t="str">
            <v>SAP</v>
          </cell>
          <cell r="D76" t="str">
            <v>18:00</v>
          </cell>
          <cell r="E76" t="str">
            <v>19:53</v>
          </cell>
          <cell r="F76">
            <v>3.7</v>
          </cell>
          <cell r="G76">
            <v>44</v>
          </cell>
          <cell r="M76">
            <v>3.7</v>
          </cell>
          <cell r="O76">
            <v>1</v>
          </cell>
        </row>
        <row r="77">
          <cell r="A77" t="str">
            <v>04</v>
          </cell>
          <cell r="B77" t="str">
            <v>TDA. ESP.DEL CHAVO D</v>
          </cell>
          <cell r="C77" t="str">
            <v>DOM</v>
          </cell>
          <cell r="D77" t="str">
            <v>17:00</v>
          </cell>
          <cell r="E77" t="str">
            <v>18:43</v>
          </cell>
          <cell r="F77">
            <v>3.5</v>
          </cell>
          <cell r="G77">
            <v>41</v>
          </cell>
          <cell r="N77">
            <v>3.5</v>
          </cell>
          <cell r="O77">
            <v>3</v>
          </cell>
        </row>
        <row r="78">
          <cell r="A78" t="str">
            <v>04</v>
          </cell>
          <cell r="B78" t="str">
            <v>TDA. MAS CHOLA QUE N</v>
          </cell>
          <cell r="C78" t="str">
            <v>SAP</v>
          </cell>
          <cell r="D78" t="str">
            <v>20:00</v>
          </cell>
          <cell r="E78" t="str">
            <v>21:36</v>
          </cell>
          <cell r="F78">
            <v>8.1999999999999993</v>
          </cell>
          <cell r="G78">
            <v>97</v>
          </cell>
          <cell r="M78">
            <v>8.1999999999999993</v>
          </cell>
          <cell r="O78">
            <v>3</v>
          </cell>
        </row>
        <row r="79">
          <cell r="A79" t="str">
            <v>04</v>
          </cell>
          <cell r="B79" t="str">
            <v>TDA. MATINEE DOMINGO</v>
          </cell>
          <cell r="C79" t="str">
            <v>DOM</v>
          </cell>
          <cell r="D79" t="str">
            <v>14:00</v>
          </cell>
          <cell r="E79" t="str">
            <v>15:55</v>
          </cell>
          <cell r="F79">
            <v>5.8</v>
          </cell>
          <cell r="G79">
            <v>69</v>
          </cell>
          <cell r="N79">
            <v>5.8</v>
          </cell>
          <cell r="O79">
            <v>2</v>
          </cell>
        </row>
        <row r="80">
          <cell r="A80" t="str">
            <v>04</v>
          </cell>
          <cell r="B80" t="str">
            <v>TDA. AMIGOS POR SIEM</v>
          </cell>
          <cell r="C80" t="str">
            <v>L/V</v>
          </cell>
          <cell r="D80" t="str">
            <v>16:00</v>
          </cell>
          <cell r="E80" t="str">
            <v>17:03</v>
          </cell>
          <cell r="F80">
            <v>5.7</v>
          </cell>
          <cell r="G80">
            <v>67</v>
          </cell>
          <cell r="H80">
            <v>4.8</v>
          </cell>
          <cell r="I80">
            <v>7.4</v>
          </cell>
          <cell r="J80">
            <v>5.6</v>
          </cell>
          <cell r="K80">
            <v>5.2</v>
          </cell>
          <cell r="L80">
            <v>5.4</v>
          </cell>
          <cell r="O80">
            <v>15</v>
          </cell>
        </row>
        <row r="81">
          <cell r="A81" t="str">
            <v>04</v>
          </cell>
          <cell r="B81" t="str">
            <v>TDA. PRIMER IMPACTO</v>
          </cell>
          <cell r="C81" t="str">
            <v>LUN</v>
          </cell>
          <cell r="D81" t="str">
            <v>22:00</v>
          </cell>
          <cell r="E81" t="str">
            <v>23:00</v>
          </cell>
          <cell r="F81">
            <v>5.5</v>
          </cell>
          <cell r="G81">
            <v>65</v>
          </cell>
          <cell r="H81">
            <v>5.5</v>
          </cell>
          <cell r="O81">
            <v>2</v>
          </cell>
        </row>
        <row r="82">
          <cell r="A82" t="str">
            <v>04</v>
          </cell>
          <cell r="B82" t="str">
            <v>TDA. MARIA EMILIA-QU</v>
          </cell>
          <cell r="C82" t="str">
            <v>L/V</v>
          </cell>
          <cell r="D82" t="str">
            <v>20:00</v>
          </cell>
          <cell r="E82" t="str">
            <v>20:12</v>
          </cell>
          <cell r="F82">
            <v>8.6</v>
          </cell>
          <cell r="G82">
            <v>102</v>
          </cell>
          <cell r="H82">
            <v>7.9</v>
          </cell>
          <cell r="I82">
            <v>9</v>
          </cell>
          <cell r="J82">
            <v>8.4</v>
          </cell>
          <cell r="K82">
            <v>7.9</v>
          </cell>
          <cell r="L82">
            <v>9.8000000000000007</v>
          </cell>
          <cell r="O82">
            <v>14</v>
          </cell>
        </row>
        <row r="83">
          <cell r="A83" t="str">
            <v>04</v>
          </cell>
          <cell r="B83" t="str">
            <v>TDA. METEORO-MA</v>
          </cell>
          <cell r="C83" t="str">
            <v>L/V</v>
          </cell>
          <cell r="D83" t="str">
            <v>09:00</v>
          </cell>
          <cell r="E83" t="str">
            <v>09:31</v>
          </cell>
          <cell r="F83">
            <v>3</v>
          </cell>
          <cell r="G83">
            <v>35</v>
          </cell>
          <cell r="H83">
            <v>3.3</v>
          </cell>
          <cell r="I83">
            <v>3.4</v>
          </cell>
          <cell r="J83">
            <v>2.9</v>
          </cell>
          <cell r="K83">
            <v>3</v>
          </cell>
          <cell r="L83">
            <v>2.5</v>
          </cell>
          <cell r="O83">
            <v>15</v>
          </cell>
        </row>
        <row r="84">
          <cell r="A84" t="str">
            <v>04</v>
          </cell>
          <cell r="B84" t="str">
            <v>TDA. EL SHOW DEL CHA</v>
          </cell>
          <cell r="C84" t="str">
            <v>L/V</v>
          </cell>
          <cell r="D84" t="str">
            <v>17:00</v>
          </cell>
          <cell r="E84" t="str">
            <v>19:08</v>
          </cell>
          <cell r="F84">
            <v>3</v>
          </cell>
          <cell r="G84">
            <v>35</v>
          </cell>
          <cell r="H84">
            <v>2.2999999999999998</v>
          </cell>
          <cell r="I84">
            <v>3</v>
          </cell>
          <cell r="J84">
            <v>3</v>
          </cell>
          <cell r="K84">
            <v>3.6</v>
          </cell>
          <cell r="L84">
            <v>3</v>
          </cell>
          <cell r="O84">
            <v>15</v>
          </cell>
        </row>
        <row r="85">
          <cell r="A85" t="str">
            <v>04</v>
          </cell>
          <cell r="B85" t="str">
            <v>TDA. CINE AMERICA-SA</v>
          </cell>
          <cell r="C85" t="str">
            <v>SAP</v>
          </cell>
          <cell r="D85" t="str">
            <v>23:30</v>
          </cell>
          <cell r="E85" t="str">
            <v>01:54</v>
          </cell>
          <cell r="F85">
            <v>5.3</v>
          </cell>
          <cell r="G85">
            <v>63</v>
          </cell>
          <cell r="M85">
            <v>5.3</v>
          </cell>
          <cell r="O85">
            <v>3</v>
          </cell>
        </row>
        <row r="86">
          <cell r="A86" t="str">
            <v>04</v>
          </cell>
          <cell r="B86" t="str">
            <v>TDA. CRISTINA-NOCHE</v>
          </cell>
          <cell r="C86" t="str">
            <v>MAR</v>
          </cell>
          <cell r="D86" t="str">
            <v>22:00</v>
          </cell>
          <cell r="E86" t="str">
            <v>23:01</v>
          </cell>
          <cell r="F86">
            <v>5.3</v>
          </cell>
          <cell r="G86">
            <v>63</v>
          </cell>
          <cell r="I86">
            <v>5.3</v>
          </cell>
          <cell r="O86">
            <v>3</v>
          </cell>
        </row>
        <row r="87">
          <cell r="A87" t="str">
            <v>04</v>
          </cell>
          <cell r="B87" t="str">
            <v>TDA. THUNDERCATS-MA</v>
          </cell>
          <cell r="C87" t="str">
            <v>L/V</v>
          </cell>
          <cell r="D87" t="str">
            <v>10:30</v>
          </cell>
          <cell r="E87" t="str">
            <v>11:04</v>
          </cell>
          <cell r="F87">
            <v>2.9</v>
          </cell>
          <cell r="G87">
            <v>34</v>
          </cell>
          <cell r="H87">
            <v>4.0999999999999996</v>
          </cell>
          <cell r="I87">
            <v>2.2000000000000002</v>
          </cell>
          <cell r="J87">
            <v>2.9</v>
          </cell>
          <cell r="K87">
            <v>3.3</v>
          </cell>
          <cell r="L87">
            <v>2</v>
          </cell>
          <cell r="O87">
            <v>15</v>
          </cell>
        </row>
        <row r="88">
          <cell r="A88" t="str">
            <v>04</v>
          </cell>
          <cell r="B88" t="str">
            <v>TDA. CINE AMERICA</v>
          </cell>
          <cell r="C88" t="str">
            <v>L/V</v>
          </cell>
          <cell r="D88" t="str">
            <v>23.00</v>
          </cell>
          <cell r="E88" t="str">
            <v>01:59</v>
          </cell>
          <cell r="F88">
            <v>5.2</v>
          </cell>
          <cell r="G88">
            <v>62</v>
          </cell>
          <cell r="H88">
            <v>8.3000000000000007</v>
          </cell>
          <cell r="I88">
            <v>4.4000000000000004</v>
          </cell>
          <cell r="J88">
            <v>4.7</v>
          </cell>
          <cell r="K88">
            <v>3.9</v>
          </cell>
          <cell r="L88">
            <v>2.6</v>
          </cell>
          <cell r="O88">
            <v>11</v>
          </cell>
        </row>
        <row r="89">
          <cell r="A89" t="str">
            <v>04</v>
          </cell>
          <cell r="B89" t="str">
            <v>TDA. LA USURPADORA-T</v>
          </cell>
          <cell r="C89" t="str">
            <v>L/V</v>
          </cell>
          <cell r="D89" t="str">
            <v>12:00</v>
          </cell>
          <cell r="E89" t="str">
            <v>12:55</v>
          </cell>
          <cell r="F89">
            <v>4.9000000000000004</v>
          </cell>
          <cell r="G89">
            <v>58</v>
          </cell>
          <cell r="H89">
            <v>4.9000000000000004</v>
          </cell>
          <cell r="I89">
            <v>5.3</v>
          </cell>
          <cell r="J89">
            <v>4.5</v>
          </cell>
          <cell r="K89">
            <v>5.0999999999999996</v>
          </cell>
          <cell r="L89">
            <v>4.5</v>
          </cell>
          <cell r="O89">
            <v>15</v>
          </cell>
        </row>
        <row r="90">
          <cell r="A90" t="str">
            <v>04</v>
          </cell>
          <cell r="B90" t="str">
            <v>TDA. GRANDES MINISER</v>
          </cell>
          <cell r="C90" t="str">
            <v>MIE</v>
          </cell>
          <cell r="D90" t="str">
            <v>22:00</v>
          </cell>
          <cell r="E90" t="str">
            <v>01:23</v>
          </cell>
          <cell r="F90">
            <v>4.8</v>
          </cell>
          <cell r="G90">
            <v>57</v>
          </cell>
          <cell r="J90">
            <v>4.8</v>
          </cell>
          <cell r="O90">
            <v>2</v>
          </cell>
        </row>
        <row r="91">
          <cell r="A91" t="str">
            <v>04</v>
          </cell>
          <cell r="B91" t="str">
            <v>TDA. DRAGON BALL-MAÑ</v>
          </cell>
          <cell r="C91" t="str">
            <v>L/V</v>
          </cell>
          <cell r="D91" t="str">
            <v>09:30</v>
          </cell>
          <cell r="E91" t="str">
            <v>10:01</v>
          </cell>
          <cell r="F91">
            <v>2.6</v>
          </cell>
          <cell r="G91">
            <v>31</v>
          </cell>
          <cell r="H91">
            <v>2.7</v>
          </cell>
          <cell r="I91">
            <v>2</v>
          </cell>
          <cell r="J91">
            <v>4</v>
          </cell>
          <cell r="K91">
            <v>2.2999999999999998</v>
          </cell>
          <cell r="L91">
            <v>2</v>
          </cell>
          <cell r="O91">
            <v>15</v>
          </cell>
        </row>
        <row r="92">
          <cell r="A92" t="str">
            <v>04</v>
          </cell>
          <cell r="B92" t="str">
            <v>TDA. NUESTRO CINE-NO</v>
          </cell>
          <cell r="C92" t="str">
            <v>VIE</v>
          </cell>
          <cell r="D92" t="str">
            <v>22:00</v>
          </cell>
          <cell r="E92" t="str">
            <v>01:42</v>
          </cell>
          <cell r="F92">
            <v>4.7</v>
          </cell>
          <cell r="G92">
            <v>56</v>
          </cell>
          <cell r="L92">
            <v>4.7</v>
          </cell>
          <cell r="O92">
            <v>2</v>
          </cell>
        </row>
        <row r="93">
          <cell r="A93" t="str">
            <v>04</v>
          </cell>
          <cell r="B93" t="str">
            <v>TDA. VARIEDADES AMER</v>
          </cell>
          <cell r="C93" t="str">
            <v>JUE</v>
          </cell>
          <cell r="D93" t="str">
            <v>22:00</v>
          </cell>
          <cell r="E93" t="str">
            <v>23:13</v>
          </cell>
          <cell r="F93">
            <v>4.7</v>
          </cell>
          <cell r="G93">
            <v>56</v>
          </cell>
          <cell r="K93">
            <v>4.7</v>
          </cell>
          <cell r="O93">
            <v>2</v>
          </cell>
        </row>
        <row r="94">
          <cell r="A94" t="str">
            <v>04</v>
          </cell>
          <cell r="B94" t="str">
            <v>TDA. FUT.EN AMERICA-</v>
          </cell>
          <cell r="C94" t="str">
            <v>DOM</v>
          </cell>
          <cell r="D94" t="str">
            <v>21:30</v>
          </cell>
          <cell r="E94" t="str">
            <v>22:06</v>
          </cell>
          <cell r="F94">
            <v>4</v>
          </cell>
          <cell r="G94">
            <v>47</v>
          </cell>
          <cell r="N94">
            <v>4</v>
          </cell>
          <cell r="O94">
            <v>2</v>
          </cell>
        </row>
        <row r="95">
          <cell r="A95" t="str">
            <v>04</v>
          </cell>
          <cell r="B95" t="str">
            <v>TDA. BANANAS EN PIJA</v>
          </cell>
          <cell r="C95" t="str">
            <v>SAP</v>
          </cell>
          <cell r="D95" t="str">
            <v>08:30</v>
          </cell>
          <cell r="E95" t="str">
            <v>08:56</v>
          </cell>
          <cell r="F95">
            <v>2.2000000000000002</v>
          </cell>
          <cell r="G95">
            <v>26</v>
          </cell>
          <cell r="M95">
            <v>2.2000000000000002</v>
          </cell>
          <cell r="O95">
            <v>3</v>
          </cell>
        </row>
        <row r="96">
          <cell r="A96" t="str">
            <v>04</v>
          </cell>
          <cell r="B96" t="str">
            <v>TDA. CINE NOCTURNO-D</v>
          </cell>
          <cell r="C96" t="str">
            <v>DOM</v>
          </cell>
          <cell r="D96" t="str">
            <v>23:27</v>
          </cell>
          <cell r="E96" t="str">
            <v>01:42</v>
          </cell>
          <cell r="F96">
            <v>3.9</v>
          </cell>
          <cell r="G96">
            <v>46</v>
          </cell>
          <cell r="N96">
            <v>3.9</v>
          </cell>
          <cell r="O96">
            <v>2</v>
          </cell>
        </row>
        <row r="97">
          <cell r="A97" t="str">
            <v>04</v>
          </cell>
          <cell r="B97" t="str">
            <v>TDA. HORA 20:00-D-NO</v>
          </cell>
          <cell r="C97" t="str">
            <v>DOM</v>
          </cell>
          <cell r="D97" t="str">
            <v>20:00</v>
          </cell>
          <cell r="E97" t="str">
            <v>21:34</v>
          </cell>
          <cell r="F97">
            <v>7.8</v>
          </cell>
          <cell r="G97">
            <v>93</v>
          </cell>
          <cell r="N97">
            <v>7.8</v>
          </cell>
          <cell r="O97">
            <v>3</v>
          </cell>
        </row>
        <row r="98">
          <cell r="A98" t="str">
            <v>04</v>
          </cell>
          <cell r="B98" t="str">
            <v>TDA. RANMA 1/2-D-MA</v>
          </cell>
          <cell r="C98" t="str">
            <v>DOM</v>
          </cell>
          <cell r="D98" t="str">
            <v>11:30</v>
          </cell>
          <cell r="E98" t="str">
            <v>12:00</v>
          </cell>
          <cell r="F98">
            <v>2.1</v>
          </cell>
          <cell r="G98">
            <v>25</v>
          </cell>
          <cell r="N98">
            <v>2.1</v>
          </cell>
          <cell r="O98">
            <v>2</v>
          </cell>
        </row>
        <row r="99">
          <cell r="A99" t="str">
            <v>04</v>
          </cell>
          <cell r="B99" t="str">
            <v>TDA. SABRINA LA BRUJ</v>
          </cell>
          <cell r="C99" t="str">
            <v>L/V</v>
          </cell>
          <cell r="D99" t="str">
            <v>11:00</v>
          </cell>
          <cell r="E99" t="str">
            <v>11:36</v>
          </cell>
          <cell r="F99">
            <v>2.1</v>
          </cell>
          <cell r="G99">
            <v>25</v>
          </cell>
          <cell r="H99">
            <v>1.9</v>
          </cell>
          <cell r="I99">
            <v>2.2000000000000002</v>
          </cell>
          <cell r="J99">
            <v>1.3</v>
          </cell>
          <cell r="K99">
            <v>3</v>
          </cell>
          <cell r="L99">
            <v>2</v>
          </cell>
          <cell r="O99">
            <v>15</v>
          </cell>
        </row>
        <row r="100">
          <cell r="A100" t="str">
            <v>04</v>
          </cell>
          <cell r="B100" t="str">
            <v>TDA. MATINEE DOMINGO</v>
          </cell>
          <cell r="C100" t="str">
            <v>DOM</v>
          </cell>
          <cell r="D100" t="str">
            <v>16:00</v>
          </cell>
          <cell r="E100" t="str">
            <v>17:34</v>
          </cell>
          <cell r="F100">
            <v>3.7</v>
          </cell>
          <cell r="G100">
            <v>44</v>
          </cell>
          <cell r="N100">
            <v>3.7</v>
          </cell>
          <cell r="O100">
            <v>1</v>
          </cell>
        </row>
        <row r="101">
          <cell r="A101" t="str">
            <v>04</v>
          </cell>
          <cell r="B101" t="str">
            <v>TDA. SALVADO POR CAM</v>
          </cell>
          <cell r="C101" t="str">
            <v>L/V</v>
          </cell>
          <cell r="D101" t="str">
            <v>11:30</v>
          </cell>
          <cell r="E101" t="str">
            <v>12:01</v>
          </cell>
          <cell r="F101">
            <v>2</v>
          </cell>
          <cell r="G101">
            <v>23</v>
          </cell>
          <cell r="H101">
            <v>1.3</v>
          </cell>
          <cell r="I101">
            <v>2.2999999999999998</v>
          </cell>
          <cell r="J101">
            <v>1.7</v>
          </cell>
          <cell r="K101">
            <v>2.7</v>
          </cell>
          <cell r="L101">
            <v>2.2000000000000002</v>
          </cell>
          <cell r="O101">
            <v>15</v>
          </cell>
        </row>
        <row r="102">
          <cell r="A102" t="str">
            <v>04</v>
          </cell>
          <cell r="B102" t="str">
            <v>TDA. CANDAMO-D-NO</v>
          </cell>
          <cell r="C102" t="str">
            <v>DOM</v>
          </cell>
          <cell r="D102" t="str">
            <v>19:00</v>
          </cell>
          <cell r="E102" t="str">
            <v>19:54</v>
          </cell>
          <cell r="F102">
            <v>3.6</v>
          </cell>
          <cell r="G102">
            <v>42</v>
          </cell>
          <cell r="N102">
            <v>3.6</v>
          </cell>
          <cell r="O102">
            <v>2</v>
          </cell>
        </row>
        <row r="103">
          <cell r="A103" t="str">
            <v>04</v>
          </cell>
          <cell r="B103" t="str">
            <v>TDA. MATINEE SABADO</v>
          </cell>
          <cell r="C103" t="str">
            <v>SAP</v>
          </cell>
          <cell r="D103" t="str">
            <v>16:00</v>
          </cell>
          <cell r="E103" t="str">
            <v>18:03</v>
          </cell>
          <cell r="F103">
            <v>3.4</v>
          </cell>
          <cell r="G103">
            <v>40</v>
          </cell>
          <cell r="M103">
            <v>3.4</v>
          </cell>
          <cell r="O103">
            <v>1</v>
          </cell>
        </row>
        <row r="104">
          <cell r="A104" t="str">
            <v>04</v>
          </cell>
          <cell r="B104" t="str">
            <v>TDA. KARINA Y TIMOTE</v>
          </cell>
          <cell r="C104" t="str">
            <v>SAP</v>
          </cell>
          <cell r="D104" t="str">
            <v>09:00</v>
          </cell>
          <cell r="E104" t="str">
            <v>13:05</v>
          </cell>
          <cell r="F104">
            <v>1.8</v>
          </cell>
          <cell r="G104">
            <v>21</v>
          </cell>
          <cell r="M104">
            <v>1.8</v>
          </cell>
          <cell r="O104">
            <v>3</v>
          </cell>
        </row>
        <row r="105">
          <cell r="A105" t="str">
            <v>04</v>
          </cell>
          <cell r="B105" t="str">
            <v>TDA. DRAGON BALL Z-D</v>
          </cell>
          <cell r="C105" t="str">
            <v>DOM</v>
          </cell>
          <cell r="D105" t="str">
            <v>09:00</v>
          </cell>
          <cell r="E105" t="str">
            <v>09:38</v>
          </cell>
          <cell r="F105">
            <v>1.8</v>
          </cell>
          <cell r="G105">
            <v>21</v>
          </cell>
          <cell r="N105">
            <v>1.8</v>
          </cell>
          <cell r="O105">
            <v>3</v>
          </cell>
        </row>
        <row r="106">
          <cell r="A106" t="str">
            <v>04</v>
          </cell>
          <cell r="B106" t="str">
            <v>TDA. SABRINA LA BRUJ</v>
          </cell>
          <cell r="C106" t="str">
            <v>DOM</v>
          </cell>
          <cell r="D106" t="str">
            <v>10:30</v>
          </cell>
          <cell r="E106" t="str">
            <v>10:57</v>
          </cell>
          <cell r="F106">
            <v>1.8</v>
          </cell>
          <cell r="G106">
            <v>21</v>
          </cell>
          <cell r="N106">
            <v>1.8</v>
          </cell>
          <cell r="O106">
            <v>3</v>
          </cell>
        </row>
        <row r="107">
          <cell r="A107" t="str">
            <v>04</v>
          </cell>
          <cell r="B107" t="str">
            <v>TDA. MATINEE DOMINGO</v>
          </cell>
          <cell r="C107" t="str">
            <v>DOM</v>
          </cell>
          <cell r="D107" t="str">
            <v>12:00</v>
          </cell>
          <cell r="E107" t="str">
            <v>14:08</v>
          </cell>
          <cell r="F107">
            <v>3.1</v>
          </cell>
          <cell r="G107">
            <v>36</v>
          </cell>
          <cell r="N107">
            <v>3.1</v>
          </cell>
          <cell r="O107">
            <v>2</v>
          </cell>
        </row>
        <row r="108">
          <cell r="A108" t="str">
            <v>04</v>
          </cell>
          <cell r="B108" t="str">
            <v>TDA. CHESPIRITO-SAB</v>
          </cell>
          <cell r="C108" t="str">
            <v>SAP</v>
          </cell>
          <cell r="D108" t="str">
            <v>13:00</v>
          </cell>
          <cell r="E108" t="str">
            <v>17:00</v>
          </cell>
          <cell r="F108">
            <v>3</v>
          </cell>
          <cell r="G108">
            <v>35</v>
          </cell>
          <cell r="M108">
            <v>3</v>
          </cell>
          <cell r="O108">
            <v>3</v>
          </cell>
        </row>
        <row r="109">
          <cell r="A109" t="str">
            <v>04</v>
          </cell>
          <cell r="B109" t="str">
            <v>TDA. SUPER CAMPEONES</v>
          </cell>
          <cell r="C109" t="str">
            <v>DOM</v>
          </cell>
          <cell r="D109" t="str">
            <v>10:00</v>
          </cell>
          <cell r="E109" t="str">
            <v>10:30</v>
          </cell>
          <cell r="F109">
            <v>1.6</v>
          </cell>
          <cell r="G109">
            <v>19</v>
          </cell>
          <cell r="N109">
            <v>1.6</v>
          </cell>
          <cell r="O109">
            <v>3</v>
          </cell>
        </row>
        <row r="110">
          <cell r="A110" t="str">
            <v>04</v>
          </cell>
          <cell r="B110" t="str">
            <v>TDA. THUNDERCATS-DOM</v>
          </cell>
          <cell r="C110" t="str">
            <v>DOM</v>
          </cell>
          <cell r="D110" t="str">
            <v>11.00</v>
          </cell>
          <cell r="E110" t="str">
            <v>11:30</v>
          </cell>
          <cell r="F110">
            <v>1.6</v>
          </cell>
          <cell r="G110">
            <v>19</v>
          </cell>
          <cell r="N110">
            <v>1.6</v>
          </cell>
          <cell r="O110">
            <v>3</v>
          </cell>
        </row>
        <row r="111">
          <cell r="A111" t="str">
            <v>04</v>
          </cell>
          <cell r="B111" t="str">
            <v>TDA. EL CHAPULIN COL</v>
          </cell>
          <cell r="C111" t="str">
            <v>DOM</v>
          </cell>
          <cell r="D111" t="str">
            <v>08:00</v>
          </cell>
          <cell r="E111" t="str">
            <v>09:07</v>
          </cell>
          <cell r="F111">
            <v>1.3</v>
          </cell>
          <cell r="G111">
            <v>15</v>
          </cell>
          <cell r="N111">
            <v>1.3</v>
          </cell>
          <cell r="O111">
            <v>3</v>
          </cell>
        </row>
        <row r="112">
          <cell r="A112" t="str">
            <v>04</v>
          </cell>
          <cell r="B112" t="str">
            <v>TDA. AMERICA NOTICIA</v>
          </cell>
          <cell r="C112" t="str">
            <v>L/V</v>
          </cell>
          <cell r="D112" t="str">
            <v>20:00</v>
          </cell>
          <cell r="E112" t="str">
            <v>21:10</v>
          </cell>
          <cell r="F112">
            <v>3</v>
          </cell>
          <cell r="G112">
            <v>35</v>
          </cell>
          <cell r="H112">
            <v>3.5</v>
          </cell>
          <cell r="I112">
            <v>2.8</v>
          </cell>
          <cell r="J112">
            <v>3.6</v>
          </cell>
          <cell r="K112">
            <v>3.6</v>
          </cell>
          <cell r="L112">
            <v>1.8</v>
          </cell>
          <cell r="O112">
            <v>15</v>
          </cell>
        </row>
        <row r="113">
          <cell r="A113" t="str">
            <v>04</v>
          </cell>
          <cell r="B113" t="str">
            <v>TDA. AVENT.HE-MAN-D-</v>
          </cell>
          <cell r="C113" t="str">
            <v>DOM</v>
          </cell>
          <cell r="D113" t="str">
            <v>09:30</v>
          </cell>
          <cell r="E113" t="str">
            <v>10:03</v>
          </cell>
          <cell r="F113">
            <v>1.1000000000000001</v>
          </cell>
          <cell r="G113">
            <v>13</v>
          </cell>
          <cell r="N113">
            <v>1.1000000000000001</v>
          </cell>
          <cell r="O113">
            <v>3</v>
          </cell>
        </row>
        <row r="114">
          <cell r="A114" t="str">
            <v>04</v>
          </cell>
          <cell r="B114" t="str">
            <v>TDA. SAMURAI CIBERNE</v>
          </cell>
          <cell r="C114" t="str">
            <v>SAP</v>
          </cell>
          <cell r="D114" t="str">
            <v>07:30</v>
          </cell>
          <cell r="E114" t="str">
            <v>08:29</v>
          </cell>
          <cell r="F114">
            <v>1.1000000000000001</v>
          </cell>
          <cell r="G114">
            <v>13</v>
          </cell>
          <cell r="M114">
            <v>1.1000000000000001</v>
          </cell>
          <cell r="O114">
            <v>3</v>
          </cell>
        </row>
        <row r="115">
          <cell r="A115" t="str">
            <v>04</v>
          </cell>
          <cell r="B115" t="str">
            <v>TDA. SHE-RA-D-MA</v>
          </cell>
          <cell r="C115" t="str">
            <v>DOM</v>
          </cell>
          <cell r="D115" t="str">
            <v>07:00</v>
          </cell>
          <cell r="E115" t="str">
            <v>08:02</v>
          </cell>
          <cell r="F115">
            <v>0.9</v>
          </cell>
          <cell r="G115">
            <v>10</v>
          </cell>
          <cell r="N115">
            <v>0.9</v>
          </cell>
          <cell r="O115">
            <v>3</v>
          </cell>
        </row>
        <row r="116">
          <cell r="A116" t="str">
            <v>04</v>
          </cell>
          <cell r="B116" t="str">
            <v>TDA. LOS TRES MOSQUE</v>
          </cell>
          <cell r="C116" t="str">
            <v>SAP</v>
          </cell>
          <cell r="D116" t="str">
            <v>06:30</v>
          </cell>
          <cell r="E116" t="str">
            <v>07:25</v>
          </cell>
          <cell r="F116">
            <v>0.9</v>
          </cell>
          <cell r="G116">
            <v>10</v>
          </cell>
          <cell r="M116">
            <v>0.9</v>
          </cell>
          <cell r="O116">
            <v>1</v>
          </cell>
        </row>
        <row r="119">
          <cell r="A119" t="str">
            <v>05</v>
          </cell>
          <cell r="B119" t="str">
            <v>TDA. 24 HORAS ED.DOM</v>
          </cell>
          <cell r="C119" t="str">
            <v>DOM</v>
          </cell>
          <cell r="D119" t="str">
            <v>07:30</v>
          </cell>
          <cell r="E119" t="str">
            <v>09:01</v>
          </cell>
          <cell r="F119">
            <v>1.8</v>
          </cell>
          <cell r="G119">
            <v>21</v>
          </cell>
          <cell r="N119">
            <v>1.8</v>
          </cell>
          <cell r="O119">
            <v>3</v>
          </cell>
        </row>
        <row r="120">
          <cell r="A120" t="str">
            <v>05</v>
          </cell>
          <cell r="B120" t="str">
            <v>TDA. REPORTAJES-DO-M</v>
          </cell>
          <cell r="C120" t="str">
            <v>DOM</v>
          </cell>
          <cell r="D120" t="str">
            <v>09:00</v>
          </cell>
          <cell r="E120" t="str">
            <v>10:05</v>
          </cell>
          <cell r="F120">
            <v>2.2999999999999998</v>
          </cell>
          <cell r="G120">
            <v>27</v>
          </cell>
          <cell r="N120">
            <v>2.2999999999999998</v>
          </cell>
          <cell r="O120">
            <v>3</v>
          </cell>
        </row>
        <row r="121">
          <cell r="A121" t="str">
            <v>05</v>
          </cell>
          <cell r="B121" t="str">
            <v>TDA. 24 HORAS-EDIC.M</v>
          </cell>
          <cell r="C121" t="str">
            <v>L/V</v>
          </cell>
          <cell r="D121" t="str">
            <v>06:30</v>
          </cell>
          <cell r="E121" t="str">
            <v>09:04</v>
          </cell>
          <cell r="F121">
            <v>2.5</v>
          </cell>
          <cell r="G121">
            <v>29</v>
          </cell>
          <cell r="H121">
            <v>2</v>
          </cell>
          <cell r="I121">
            <v>2.5</v>
          </cell>
          <cell r="J121">
            <v>2.7</v>
          </cell>
          <cell r="K121">
            <v>2.4</v>
          </cell>
          <cell r="L121">
            <v>2.7</v>
          </cell>
          <cell r="O121">
            <v>15</v>
          </cell>
        </row>
        <row r="122">
          <cell r="A122" t="str">
            <v>05</v>
          </cell>
          <cell r="B122" t="str">
            <v>TDA. ANIMANIACS-MA</v>
          </cell>
          <cell r="C122" t="str">
            <v>L/V</v>
          </cell>
          <cell r="D122" t="str">
            <v>09:00</v>
          </cell>
          <cell r="E122" t="str">
            <v>09:29</v>
          </cell>
          <cell r="F122">
            <v>1.4</v>
          </cell>
          <cell r="G122">
            <v>16</v>
          </cell>
          <cell r="H122">
            <v>0.8</v>
          </cell>
          <cell r="I122">
            <v>1.3</v>
          </cell>
          <cell r="J122">
            <v>1.5</v>
          </cell>
          <cell r="K122">
            <v>1.4</v>
          </cell>
          <cell r="L122">
            <v>2.2000000000000002</v>
          </cell>
          <cell r="O122">
            <v>10</v>
          </cell>
        </row>
        <row r="123">
          <cell r="A123" t="str">
            <v>05</v>
          </cell>
          <cell r="B123" t="str">
            <v>TDA. TOM Y JERRY-MA</v>
          </cell>
          <cell r="C123" t="str">
            <v>L/V</v>
          </cell>
          <cell r="D123" t="str">
            <v>09:30</v>
          </cell>
          <cell r="E123" t="str">
            <v>09:50</v>
          </cell>
          <cell r="F123">
            <v>1.3</v>
          </cell>
          <cell r="G123">
            <v>15</v>
          </cell>
          <cell r="H123">
            <v>1.7</v>
          </cell>
          <cell r="I123">
            <v>1.9</v>
          </cell>
          <cell r="J123">
            <v>1.7</v>
          </cell>
          <cell r="K123">
            <v>1.2</v>
          </cell>
          <cell r="L123">
            <v>0.1</v>
          </cell>
          <cell r="O123">
            <v>5</v>
          </cell>
        </row>
        <row r="124">
          <cell r="A124" t="str">
            <v>05</v>
          </cell>
          <cell r="B124" t="str">
            <v>TDA. LA MOVIDA DE LO</v>
          </cell>
          <cell r="C124" t="str">
            <v>SAP</v>
          </cell>
          <cell r="D124" t="str">
            <v>17:00</v>
          </cell>
          <cell r="E124" t="str">
            <v>23:04</v>
          </cell>
          <cell r="F124">
            <v>5.4</v>
          </cell>
          <cell r="G124">
            <v>64</v>
          </cell>
          <cell r="M124">
            <v>5.4</v>
          </cell>
          <cell r="O124">
            <v>3</v>
          </cell>
        </row>
        <row r="125">
          <cell r="A125" t="str">
            <v>05</v>
          </cell>
          <cell r="B125" t="str">
            <v>TDA. CINE DE BARRIO-</v>
          </cell>
          <cell r="C125" t="str">
            <v>SAP</v>
          </cell>
          <cell r="D125" t="str">
            <v>15:00</v>
          </cell>
          <cell r="E125" t="str">
            <v>17:00</v>
          </cell>
          <cell r="F125">
            <v>3.4</v>
          </cell>
          <cell r="G125">
            <v>40</v>
          </cell>
          <cell r="M125">
            <v>3.4</v>
          </cell>
          <cell r="O125">
            <v>3</v>
          </cell>
        </row>
        <row r="126">
          <cell r="A126" t="str">
            <v>05</v>
          </cell>
          <cell r="B126" t="str">
            <v>TDA. AMBULANTES DE R</v>
          </cell>
          <cell r="C126" t="str">
            <v>MIE/JUE</v>
          </cell>
          <cell r="D126" t="str">
            <v>23:00</v>
          </cell>
          <cell r="E126" t="str">
            <v>00:20</v>
          </cell>
          <cell r="F126">
            <v>4.2</v>
          </cell>
          <cell r="G126">
            <v>50</v>
          </cell>
          <cell r="J126">
            <v>4.4000000000000004</v>
          </cell>
          <cell r="K126">
            <v>3.9</v>
          </cell>
          <cell r="O126">
            <v>3</v>
          </cell>
        </row>
        <row r="127">
          <cell r="A127" t="str">
            <v>05</v>
          </cell>
          <cell r="B127" t="str">
            <v>TDA. TV CINE-TA</v>
          </cell>
          <cell r="C127" t="str">
            <v>L/V</v>
          </cell>
          <cell r="D127" t="str">
            <v>17:00</v>
          </cell>
          <cell r="E127" t="str">
            <v>18:52</v>
          </cell>
          <cell r="F127">
            <v>2</v>
          </cell>
          <cell r="G127">
            <v>23</v>
          </cell>
          <cell r="H127">
            <v>1.1000000000000001</v>
          </cell>
          <cell r="I127">
            <v>2.4</v>
          </cell>
          <cell r="J127">
            <v>2.1</v>
          </cell>
          <cell r="K127">
            <v>1.9</v>
          </cell>
          <cell r="L127">
            <v>2.8</v>
          </cell>
          <cell r="O127">
            <v>13</v>
          </cell>
        </row>
        <row r="128">
          <cell r="A128" t="str">
            <v>05</v>
          </cell>
          <cell r="B128" t="str">
            <v>TDA. MUCHO GUSTO-MA</v>
          </cell>
          <cell r="C128" t="str">
            <v>L/V</v>
          </cell>
          <cell r="D128" t="str">
            <v>11:00</v>
          </cell>
          <cell r="E128" t="str">
            <v>12:31</v>
          </cell>
          <cell r="F128">
            <v>1</v>
          </cell>
          <cell r="G128">
            <v>11</v>
          </cell>
          <cell r="H128">
            <v>1.2</v>
          </cell>
          <cell r="I128">
            <v>1</v>
          </cell>
          <cell r="J128">
            <v>0.8</v>
          </cell>
          <cell r="K128">
            <v>1</v>
          </cell>
          <cell r="L128">
            <v>1.2</v>
          </cell>
          <cell r="O128">
            <v>15</v>
          </cell>
        </row>
        <row r="129">
          <cell r="A129" t="str">
            <v>05</v>
          </cell>
          <cell r="B129" t="str">
            <v>TDA. PEQUEÑA LULU-S-</v>
          </cell>
          <cell r="C129" t="str">
            <v>SAP</v>
          </cell>
          <cell r="D129" t="str">
            <v>09:00</v>
          </cell>
          <cell r="E129" t="str">
            <v>09:51</v>
          </cell>
          <cell r="F129">
            <v>1</v>
          </cell>
          <cell r="G129">
            <v>11</v>
          </cell>
          <cell r="M129">
            <v>1</v>
          </cell>
          <cell r="O129">
            <v>3</v>
          </cell>
        </row>
        <row r="130">
          <cell r="A130" t="str">
            <v>05</v>
          </cell>
          <cell r="B130" t="str">
            <v>TDA. PANORAMA</v>
          </cell>
          <cell r="C130" t="str">
            <v>DOM</v>
          </cell>
          <cell r="D130" t="str">
            <v>20:00</v>
          </cell>
          <cell r="E130" t="str">
            <v>22:32</v>
          </cell>
          <cell r="F130">
            <v>9.6999999999999993</v>
          </cell>
          <cell r="G130">
            <v>115</v>
          </cell>
          <cell r="N130">
            <v>9.6999999999999993</v>
          </cell>
          <cell r="O130">
            <v>3</v>
          </cell>
        </row>
        <row r="131">
          <cell r="A131" t="str">
            <v>05</v>
          </cell>
          <cell r="B131" t="str">
            <v>TDA. LA FAMILIA INGA</v>
          </cell>
          <cell r="C131" t="str">
            <v>L/V</v>
          </cell>
          <cell r="D131" t="str">
            <v>14:00</v>
          </cell>
          <cell r="E131" t="str">
            <v>15:00</v>
          </cell>
          <cell r="F131">
            <v>2.8</v>
          </cell>
          <cell r="G131">
            <v>33</v>
          </cell>
          <cell r="H131">
            <v>3</v>
          </cell>
          <cell r="I131">
            <v>3</v>
          </cell>
          <cell r="J131">
            <v>2.5</v>
          </cell>
          <cell r="K131">
            <v>2.7</v>
          </cell>
          <cell r="L131">
            <v>2.6</v>
          </cell>
          <cell r="O131">
            <v>15</v>
          </cell>
        </row>
        <row r="132">
          <cell r="A132" t="str">
            <v>05</v>
          </cell>
          <cell r="B132" t="str">
            <v>TDA. SILVES.Y PIOLIN</v>
          </cell>
          <cell r="C132" t="str">
            <v>SAP</v>
          </cell>
          <cell r="D132" t="str">
            <v>10:00</v>
          </cell>
          <cell r="E132" t="str">
            <v>10:41</v>
          </cell>
          <cell r="F132">
            <v>0.9</v>
          </cell>
          <cell r="G132">
            <v>10</v>
          </cell>
          <cell r="M132">
            <v>0.9</v>
          </cell>
          <cell r="O132">
            <v>3</v>
          </cell>
        </row>
        <row r="133">
          <cell r="A133" t="str">
            <v>05</v>
          </cell>
          <cell r="B133" t="str">
            <v>TDA. LOS CAZAFANTASM</v>
          </cell>
          <cell r="C133" t="str">
            <v>L/V</v>
          </cell>
          <cell r="D133" t="str">
            <v>10:00</v>
          </cell>
          <cell r="E133" t="str">
            <v>10:18</v>
          </cell>
          <cell r="F133">
            <v>0.9</v>
          </cell>
          <cell r="G133">
            <v>10</v>
          </cell>
          <cell r="H133">
            <v>1.3</v>
          </cell>
          <cell r="I133">
            <v>0.9</v>
          </cell>
          <cell r="J133">
            <v>1.1000000000000001</v>
          </cell>
          <cell r="K133">
            <v>0.7</v>
          </cell>
          <cell r="L133">
            <v>0.6</v>
          </cell>
          <cell r="O133">
            <v>5</v>
          </cell>
        </row>
        <row r="134">
          <cell r="A134" t="str">
            <v>05</v>
          </cell>
          <cell r="B134" t="str">
            <v>TDA. AMBULAN.DE LA R</v>
          </cell>
          <cell r="C134" t="str">
            <v>SAP</v>
          </cell>
          <cell r="D134" t="str">
            <v>20:00</v>
          </cell>
          <cell r="E134" t="str">
            <v>00:57</v>
          </cell>
          <cell r="F134">
            <v>5.5</v>
          </cell>
          <cell r="G134">
            <v>65</v>
          </cell>
          <cell r="M134">
            <v>5.5</v>
          </cell>
          <cell r="O134">
            <v>3</v>
          </cell>
        </row>
        <row r="135">
          <cell r="A135" t="str">
            <v>05</v>
          </cell>
          <cell r="B135" t="str">
            <v>TDA. BAYWATCH-TA</v>
          </cell>
          <cell r="C135" t="str">
            <v>L/V</v>
          </cell>
          <cell r="D135" t="str">
            <v>15:00</v>
          </cell>
          <cell r="E135" t="str">
            <v>15:56</v>
          </cell>
          <cell r="F135">
            <v>2.5</v>
          </cell>
          <cell r="G135">
            <v>29</v>
          </cell>
          <cell r="H135">
            <v>2.6</v>
          </cell>
          <cell r="I135">
            <v>2.2000000000000002</v>
          </cell>
          <cell r="J135">
            <v>2.2999999999999998</v>
          </cell>
          <cell r="K135">
            <v>2.9</v>
          </cell>
          <cell r="L135">
            <v>2.5</v>
          </cell>
          <cell r="O135">
            <v>15</v>
          </cell>
        </row>
        <row r="136">
          <cell r="A136" t="str">
            <v>05</v>
          </cell>
          <cell r="B136" t="str">
            <v>TDA. TELE DEPORTE-DO</v>
          </cell>
          <cell r="C136" t="str">
            <v>DOM</v>
          </cell>
          <cell r="D136" t="str">
            <v>22.30</v>
          </cell>
          <cell r="E136" t="str">
            <v>23:43</v>
          </cell>
          <cell r="F136">
            <v>4.0999999999999996</v>
          </cell>
          <cell r="G136">
            <v>48</v>
          </cell>
          <cell r="N136">
            <v>4.0999999999999996</v>
          </cell>
          <cell r="O136">
            <v>3</v>
          </cell>
        </row>
        <row r="137">
          <cell r="A137" t="str">
            <v>05</v>
          </cell>
          <cell r="B137" t="str">
            <v>TDA. LA 3ERA ROCA-D-</v>
          </cell>
          <cell r="C137" t="str">
            <v>DOM</v>
          </cell>
          <cell r="D137" t="str">
            <v>19:00</v>
          </cell>
          <cell r="E137" t="str">
            <v>19:40</v>
          </cell>
          <cell r="F137">
            <v>3.3</v>
          </cell>
          <cell r="G137">
            <v>39</v>
          </cell>
          <cell r="N137">
            <v>3.3</v>
          </cell>
          <cell r="O137">
            <v>2</v>
          </cell>
        </row>
        <row r="138">
          <cell r="A138" t="str">
            <v>05</v>
          </cell>
          <cell r="B138" t="str">
            <v>TDA. FUERZA DEL DESE</v>
          </cell>
          <cell r="C138" t="str">
            <v>L/V</v>
          </cell>
          <cell r="D138" t="str">
            <v>21:00</v>
          </cell>
          <cell r="E138" t="str">
            <v>22:10</v>
          </cell>
          <cell r="F138">
            <v>4.5</v>
          </cell>
          <cell r="G138">
            <v>53</v>
          </cell>
          <cell r="H138">
            <v>3.6</v>
          </cell>
          <cell r="I138">
            <v>4.5999999999999996</v>
          </cell>
          <cell r="J138">
            <v>4.5999999999999996</v>
          </cell>
          <cell r="K138">
            <v>4.9000000000000004</v>
          </cell>
          <cell r="L138">
            <v>4.5</v>
          </cell>
          <cell r="O138">
            <v>15</v>
          </cell>
        </row>
        <row r="139">
          <cell r="A139" t="str">
            <v>05</v>
          </cell>
          <cell r="B139" t="str">
            <v>TDA. TRES CHIFLADOS-</v>
          </cell>
          <cell r="C139" t="str">
            <v>L/V</v>
          </cell>
          <cell r="D139" t="str">
            <v>13:00</v>
          </cell>
          <cell r="E139" t="str">
            <v>13:59</v>
          </cell>
          <cell r="F139">
            <v>2.1</v>
          </cell>
          <cell r="G139">
            <v>25</v>
          </cell>
          <cell r="H139">
            <v>2.6</v>
          </cell>
          <cell r="I139">
            <v>2</v>
          </cell>
          <cell r="J139">
            <v>2.2000000000000002</v>
          </cell>
          <cell r="K139">
            <v>2.1</v>
          </cell>
          <cell r="L139">
            <v>1.4</v>
          </cell>
          <cell r="O139">
            <v>15</v>
          </cell>
        </row>
        <row r="140">
          <cell r="A140" t="str">
            <v>05</v>
          </cell>
          <cell r="B140" t="str">
            <v>TDA. FEST.DE PORKY-S</v>
          </cell>
          <cell r="C140" t="str">
            <v>SAP</v>
          </cell>
          <cell r="D140" t="str">
            <v>09:30</v>
          </cell>
          <cell r="E140" t="str">
            <v>10:16</v>
          </cell>
          <cell r="F140">
            <v>0.7</v>
          </cell>
          <cell r="G140">
            <v>8</v>
          </cell>
          <cell r="M140">
            <v>0.7</v>
          </cell>
          <cell r="O140">
            <v>3</v>
          </cell>
        </row>
        <row r="141">
          <cell r="A141" t="str">
            <v>05</v>
          </cell>
          <cell r="B141" t="str">
            <v>TDA. DRAGON BALL-S-T</v>
          </cell>
          <cell r="C141" t="str">
            <v>SAP</v>
          </cell>
          <cell r="D141" t="str">
            <v>11:30</v>
          </cell>
          <cell r="E141" t="str">
            <v>12:30</v>
          </cell>
          <cell r="F141">
            <v>0.7</v>
          </cell>
          <cell r="G141">
            <v>8</v>
          </cell>
          <cell r="M141">
            <v>0.7</v>
          </cell>
          <cell r="O141">
            <v>3</v>
          </cell>
        </row>
        <row r="142">
          <cell r="A142" t="str">
            <v>05</v>
          </cell>
          <cell r="B142" t="str">
            <v>TDA. EL GRAN CHAPARR</v>
          </cell>
          <cell r="C142" t="str">
            <v>L/V</v>
          </cell>
          <cell r="D142" t="str">
            <v>19:00</v>
          </cell>
          <cell r="E142" t="str">
            <v>19:58</v>
          </cell>
          <cell r="F142">
            <v>2.5</v>
          </cell>
          <cell r="G142">
            <v>29</v>
          </cell>
          <cell r="H142">
            <v>2</v>
          </cell>
          <cell r="I142">
            <v>3.6</v>
          </cell>
          <cell r="J142">
            <v>2.5</v>
          </cell>
          <cell r="K142">
            <v>2</v>
          </cell>
          <cell r="L142">
            <v>2.9</v>
          </cell>
          <cell r="O142">
            <v>11</v>
          </cell>
        </row>
        <row r="143">
          <cell r="A143" t="str">
            <v>05</v>
          </cell>
          <cell r="B143" t="str">
            <v>TDA. CUSCO OMBLIGO D</v>
          </cell>
          <cell r="C143" t="str">
            <v>L/V</v>
          </cell>
          <cell r="D143" t="str">
            <v>20:00</v>
          </cell>
          <cell r="E143" t="str">
            <v>21:02</v>
          </cell>
          <cell r="F143">
            <v>4.3</v>
          </cell>
          <cell r="G143">
            <v>51</v>
          </cell>
          <cell r="H143">
            <v>4.9000000000000004</v>
          </cell>
          <cell r="I143">
            <v>4.0999999999999996</v>
          </cell>
          <cell r="J143">
            <v>4.5</v>
          </cell>
          <cell r="K143">
            <v>4.5999999999999996</v>
          </cell>
          <cell r="L143">
            <v>3.3</v>
          </cell>
          <cell r="O143">
            <v>5</v>
          </cell>
        </row>
        <row r="144">
          <cell r="A144" t="str">
            <v>05</v>
          </cell>
          <cell r="B144" t="str">
            <v>TDA. VIERNES DE PELI</v>
          </cell>
          <cell r="C144" t="str">
            <v>VIE</v>
          </cell>
          <cell r="D144" t="str">
            <v>23:00</v>
          </cell>
          <cell r="E144" t="str">
            <v>01:12</v>
          </cell>
          <cell r="F144">
            <v>2.5</v>
          </cell>
          <cell r="G144">
            <v>29</v>
          </cell>
          <cell r="L144">
            <v>2.5</v>
          </cell>
          <cell r="O144">
            <v>3</v>
          </cell>
        </row>
        <row r="145">
          <cell r="A145" t="str">
            <v>05</v>
          </cell>
          <cell r="B145" t="str">
            <v>TDA. CINE CINCO ESTR</v>
          </cell>
          <cell r="C145" t="str">
            <v>DOM</v>
          </cell>
          <cell r="D145" t="str">
            <v>17:00</v>
          </cell>
          <cell r="E145" t="str">
            <v>19:11</v>
          </cell>
          <cell r="F145">
            <v>2.6</v>
          </cell>
          <cell r="G145">
            <v>31</v>
          </cell>
          <cell r="N145">
            <v>2.6</v>
          </cell>
          <cell r="O145">
            <v>2</v>
          </cell>
        </row>
        <row r="146">
          <cell r="A146" t="str">
            <v>05</v>
          </cell>
          <cell r="B146" t="str">
            <v>TDA. TAZMANIA-S-MA</v>
          </cell>
          <cell r="C146" t="str">
            <v>SAP</v>
          </cell>
          <cell r="D146" t="str">
            <v>11:00</v>
          </cell>
          <cell r="E146" t="str">
            <v>11:34</v>
          </cell>
          <cell r="F146">
            <v>0.6</v>
          </cell>
          <cell r="G146">
            <v>7</v>
          </cell>
          <cell r="M146">
            <v>0.6</v>
          </cell>
          <cell r="O146">
            <v>3</v>
          </cell>
        </row>
        <row r="147">
          <cell r="A147" t="str">
            <v>05</v>
          </cell>
          <cell r="B147" t="str">
            <v>TDA. CLUB LAS GEMELA</v>
          </cell>
          <cell r="C147" t="str">
            <v>SAP</v>
          </cell>
          <cell r="D147" t="str">
            <v>13:00</v>
          </cell>
          <cell r="E147" t="str">
            <v>14:58</v>
          </cell>
          <cell r="F147">
            <v>1.4</v>
          </cell>
          <cell r="G147">
            <v>16</v>
          </cell>
          <cell r="M147">
            <v>1.4</v>
          </cell>
          <cell r="O147">
            <v>3</v>
          </cell>
        </row>
        <row r="148">
          <cell r="A148" t="str">
            <v>05</v>
          </cell>
          <cell r="B148" t="str">
            <v>TDA. CINE PARA ADULT</v>
          </cell>
          <cell r="C148" t="str">
            <v>MAR</v>
          </cell>
          <cell r="D148" t="str">
            <v>23:00</v>
          </cell>
          <cell r="E148" t="str">
            <v>01:21</v>
          </cell>
          <cell r="F148">
            <v>1.8</v>
          </cell>
          <cell r="G148">
            <v>21</v>
          </cell>
          <cell r="I148">
            <v>1.8</v>
          </cell>
          <cell r="O148">
            <v>3</v>
          </cell>
        </row>
        <row r="149">
          <cell r="A149" t="str">
            <v>05</v>
          </cell>
          <cell r="B149" t="str">
            <v>TDA. ISLA MISTERIOSA</v>
          </cell>
          <cell r="C149" t="str">
            <v>DOM</v>
          </cell>
          <cell r="D149" t="str">
            <v>16:30</v>
          </cell>
          <cell r="E149" t="str">
            <v>17:18</v>
          </cell>
          <cell r="F149">
            <v>1.3</v>
          </cell>
          <cell r="G149">
            <v>15</v>
          </cell>
          <cell r="N149">
            <v>1.3</v>
          </cell>
          <cell r="O149">
            <v>1</v>
          </cell>
        </row>
        <row r="150">
          <cell r="A150" t="str">
            <v>05</v>
          </cell>
          <cell r="B150" t="str">
            <v>TDA. NOCHES DE TIN T</v>
          </cell>
          <cell r="C150" t="str">
            <v>LUN</v>
          </cell>
          <cell r="D150" t="str">
            <v>23:00</v>
          </cell>
          <cell r="E150" t="str">
            <v>01:03</v>
          </cell>
          <cell r="F150">
            <v>1.6</v>
          </cell>
          <cell r="G150">
            <v>19</v>
          </cell>
          <cell r="H150">
            <v>1.6</v>
          </cell>
          <cell r="O150">
            <v>2</v>
          </cell>
        </row>
        <row r="151">
          <cell r="A151" t="str">
            <v>05</v>
          </cell>
          <cell r="B151" t="str">
            <v>TDA. MATRIM. HIJOS-D</v>
          </cell>
          <cell r="C151" t="str">
            <v>DOM</v>
          </cell>
          <cell r="D151" t="str">
            <v>23:30</v>
          </cell>
          <cell r="E151" t="str">
            <v>00:13</v>
          </cell>
          <cell r="F151">
            <v>2.1</v>
          </cell>
          <cell r="G151">
            <v>25</v>
          </cell>
          <cell r="N151">
            <v>2.1</v>
          </cell>
          <cell r="O151">
            <v>3</v>
          </cell>
        </row>
        <row r="152">
          <cell r="A152" t="str">
            <v>05</v>
          </cell>
          <cell r="B152" t="str">
            <v>TDA. 24 HORAS EDIC.C</v>
          </cell>
          <cell r="C152" t="str">
            <v>L/V</v>
          </cell>
          <cell r="D152" t="str">
            <v>22:00</v>
          </cell>
          <cell r="E152" t="str">
            <v>00:14</v>
          </cell>
          <cell r="F152">
            <v>3.6</v>
          </cell>
          <cell r="G152">
            <v>42</v>
          </cell>
          <cell r="H152">
            <v>3.1</v>
          </cell>
          <cell r="I152">
            <v>3.2</v>
          </cell>
          <cell r="J152">
            <v>4.0999999999999996</v>
          </cell>
          <cell r="K152">
            <v>4.2</v>
          </cell>
          <cell r="L152">
            <v>3.5</v>
          </cell>
          <cell r="O152">
            <v>15</v>
          </cell>
        </row>
        <row r="153">
          <cell r="A153" t="str">
            <v>05</v>
          </cell>
          <cell r="B153" t="str">
            <v>TDA. SIMBAD EL MARIN</v>
          </cell>
          <cell r="C153" t="str">
            <v>DOM</v>
          </cell>
          <cell r="D153" t="str">
            <v>13:30</v>
          </cell>
          <cell r="E153" t="str">
            <v>13:50</v>
          </cell>
          <cell r="F153">
            <v>1</v>
          </cell>
          <cell r="G153">
            <v>11</v>
          </cell>
          <cell r="N153">
            <v>1</v>
          </cell>
          <cell r="O153">
            <v>1</v>
          </cell>
        </row>
        <row r="154">
          <cell r="A154" t="str">
            <v>05</v>
          </cell>
          <cell r="B154" t="str">
            <v>TDA. LOS CAZAFANTASM</v>
          </cell>
          <cell r="C154" t="str">
            <v>DOM</v>
          </cell>
          <cell r="D154" t="str">
            <v>14:00</v>
          </cell>
          <cell r="E154" t="str">
            <v>14:18</v>
          </cell>
          <cell r="F154">
            <v>0.7</v>
          </cell>
          <cell r="G154">
            <v>8</v>
          </cell>
          <cell r="N154">
            <v>0.7</v>
          </cell>
          <cell r="O154">
            <v>1</v>
          </cell>
        </row>
        <row r="155">
          <cell r="A155" t="str">
            <v>05</v>
          </cell>
          <cell r="B155" t="str">
            <v>TDA. PROYECTO GEEKER</v>
          </cell>
          <cell r="C155" t="str">
            <v>DOM</v>
          </cell>
          <cell r="D155" t="str">
            <v>12:00</v>
          </cell>
          <cell r="E155" t="str">
            <v>12:45</v>
          </cell>
          <cell r="F155">
            <v>0.7</v>
          </cell>
          <cell r="G155">
            <v>8</v>
          </cell>
          <cell r="N155">
            <v>0.7</v>
          </cell>
          <cell r="O155">
            <v>2</v>
          </cell>
        </row>
        <row r="156">
          <cell r="A156" t="str">
            <v>05</v>
          </cell>
          <cell r="B156" t="str">
            <v>TDA. TRAVES.DEL CORA</v>
          </cell>
          <cell r="C156" t="str">
            <v>L/V</v>
          </cell>
          <cell r="D156" t="str">
            <v>16:00</v>
          </cell>
          <cell r="E156" t="str">
            <v>18:51</v>
          </cell>
          <cell r="F156">
            <v>1.3</v>
          </cell>
          <cell r="G156">
            <v>15</v>
          </cell>
          <cell r="H156">
            <v>1.6</v>
          </cell>
          <cell r="I156">
            <v>0.9</v>
          </cell>
          <cell r="J156">
            <v>0.6</v>
          </cell>
          <cell r="K156">
            <v>1.3</v>
          </cell>
          <cell r="L156">
            <v>2</v>
          </cell>
          <cell r="O156">
            <v>15</v>
          </cell>
        </row>
        <row r="159">
          <cell r="A159" t="str">
            <v>09</v>
          </cell>
          <cell r="B159" t="str">
            <v>TDA. EQUIPO AL DIA-N</v>
          </cell>
          <cell r="C159" t="str">
            <v>L/V</v>
          </cell>
          <cell r="D159" t="str">
            <v>23:00</v>
          </cell>
          <cell r="E159" t="str">
            <v>00:12</v>
          </cell>
          <cell r="F159">
            <v>2.5</v>
          </cell>
          <cell r="G159">
            <v>29</v>
          </cell>
          <cell r="H159">
            <v>3.1</v>
          </cell>
          <cell r="I159">
            <v>2.6</v>
          </cell>
          <cell r="J159">
            <v>2.4</v>
          </cell>
          <cell r="K159">
            <v>2.5</v>
          </cell>
          <cell r="L159">
            <v>1.9</v>
          </cell>
          <cell r="O159">
            <v>15</v>
          </cell>
        </row>
        <row r="160">
          <cell r="A160" t="str">
            <v>09</v>
          </cell>
          <cell r="B160" t="str">
            <v>TDA. REP.MONICA-D-TA</v>
          </cell>
          <cell r="C160" t="str">
            <v>DOM</v>
          </cell>
          <cell r="D160" t="str">
            <v>16:00</v>
          </cell>
          <cell r="E160" t="str">
            <v>17:49</v>
          </cell>
          <cell r="F160">
            <v>2.2999999999999998</v>
          </cell>
          <cell r="G160">
            <v>27</v>
          </cell>
          <cell r="N160">
            <v>2.2999999999999998</v>
          </cell>
          <cell r="O160">
            <v>1</v>
          </cell>
        </row>
        <row r="161">
          <cell r="A161" t="str">
            <v>09</v>
          </cell>
          <cell r="B161" t="str">
            <v>TDA. EL SEPTIMO CIEL</v>
          </cell>
          <cell r="C161" t="str">
            <v>DOM</v>
          </cell>
          <cell r="D161" t="str">
            <v>15:00</v>
          </cell>
          <cell r="E161" t="str">
            <v>15:59</v>
          </cell>
          <cell r="F161">
            <v>2.2000000000000002</v>
          </cell>
          <cell r="G161">
            <v>26</v>
          </cell>
          <cell r="N161">
            <v>2.2000000000000002</v>
          </cell>
          <cell r="O161">
            <v>3</v>
          </cell>
        </row>
        <row r="162">
          <cell r="A162" t="str">
            <v>09</v>
          </cell>
          <cell r="B162" t="str">
            <v>TDA. YO AMO A PAQUIT</v>
          </cell>
          <cell r="C162" t="str">
            <v>L/V</v>
          </cell>
          <cell r="D162" t="str">
            <v>18:00</v>
          </cell>
          <cell r="E162" t="str">
            <v>19:01</v>
          </cell>
          <cell r="F162">
            <v>2.2000000000000002</v>
          </cell>
          <cell r="G162">
            <v>26</v>
          </cell>
          <cell r="H162">
            <v>2</v>
          </cell>
          <cell r="I162">
            <v>3.1</v>
          </cell>
          <cell r="J162">
            <v>2.6</v>
          </cell>
          <cell r="K162">
            <v>1.2</v>
          </cell>
          <cell r="L162">
            <v>2</v>
          </cell>
          <cell r="O162">
            <v>10</v>
          </cell>
        </row>
        <row r="163">
          <cell r="A163" t="str">
            <v>09</v>
          </cell>
          <cell r="B163" t="str">
            <v>TDA. MONICA-NO</v>
          </cell>
          <cell r="C163" t="str">
            <v>L/V</v>
          </cell>
          <cell r="D163" t="str">
            <v>20:00</v>
          </cell>
          <cell r="E163" t="str">
            <v>21:15</v>
          </cell>
          <cell r="F163">
            <v>6.4</v>
          </cell>
          <cell r="G163">
            <v>76</v>
          </cell>
          <cell r="H163">
            <v>6.6</v>
          </cell>
          <cell r="I163">
            <v>8.1</v>
          </cell>
          <cell r="J163">
            <v>5.9</v>
          </cell>
          <cell r="K163">
            <v>7.4</v>
          </cell>
          <cell r="L163">
            <v>4.4000000000000004</v>
          </cell>
          <cell r="O163">
            <v>9</v>
          </cell>
        </row>
        <row r="164">
          <cell r="A164" t="str">
            <v>09</v>
          </cell>
          <cell r="B164" t="str">
            <v>TDA. TARDES D HOLLYW</v>
          </cell>
          <cell r="C164" t="str">
            <v>DOM</v>
          </cell>
          <cell r="D164" t="str">
            <v>13:00</v>
          </cell>
          <cell r="E164" t="str">
            <v>14:59</v>
          </cell>
          <cell r="F164">
            <v>1.7</v>
          </cell>
          <cell r="G164">
            <v>20</v>
          </cell>
          <cell r="N164">
            <v>1.7</v>
          </cell>
          <cell r="O164">
            <v>3</v>
          </cell>
        </row>
        <row r="165">
          <cell r="A165" t="str">
            <v>09</v>
          </cell>
          <cell r="B165" t="str">
            <v>TDA. MUÑECA BRAVA</v>
          </cell>
          <cell r="C165" t="str">
            <v>L/V</v>
          </cell>
          <cell r="D165" t="str">
            <v>19:00</v>
          </cell>
          <cell r="E165" t="str">
            <v>21:40</v>
          </cell>
          <cell r="F165">
            <v>3.9</v>
          </cell>
          <cell r="G165">
            <v>46</v>
          </cell>
          <cell r="H165">
            <v>2.9</v>
          </cell>
          <cell r="I165">
            <v>5.4</v>
          </cell>
          <cell r="J165">
            <v>4.0999999999999996</v>
          </cell>
          <cell r="K165">
            <v>4.3</v>
          </cell>
          <cell r="L165">
            <v>3.3</v>
          </cell>
          <cell r="O165">
            <v>15</v>
          </cell>
        </row>
        <row r="166">
          <cell r="A166" t="str">
            <v>09</v>
          </cell>
          <cell r="B166" t="str">
            <v>TDA. REP.MONICA-TA</v>
          </cell>
          <cell r="C166" t="str">
            <v>MA/VI</v>
          </cell>
          <cell r="D166" t="str">
            <v>14:00</v>
          </cell>
          <cell r="E166" t="str">
            <v>15:09</v>
          </cell>
          <cell r="F166">
            <v>1.5</v>
          </cell>
          <cell r="G166">
            <v>17</v>
          </cell>
          <cell r="I166">
            <v>2.4</v>
          </cell>
          <cell r="J166">
            <v>1.4</v>
          </cell>
          <cell r="K166">
            <v>0.7</v>
          </cell>
          <cell r="L166">
            <v>1.7</v>
          </cell>
          <cell r="O166">
            <v>4</v>
          </cell>
        </row>
        <row r="167">
          <cell r="A167" t="str">
            <v>09</v>
          </cell>
          <cell r="B167" t="str">
            <v>TDA. MONICA-S-NO</v>
          </cell>
          <cell r="C167" t="str">
            <v>SAP</v>
          </cell>
          <cell r="D167" t="str">
            <v>22:00</v>
          </cell>
          <cell r="E167" t="str">
            <v>00:03</v>
          </cell>
          <cell r="F167">
            <v>5.0999999999999996</v>
          </cell>
          <cell r="G167">
            <v>60</v>
          </cell>
          <cell r="M167">
            <v>5.0999999999999996</v>
          </cell>
          <cell r="O167">
            <v>2</v>
          </cell>
        </row>
        <row r="168">
          <cell r="A168" t="str">
            <v>09</v>
          </cell>
          <cell r="B168" t="str">
            <v>TDA. LA VIDA EN EL E</v>
          </cell>
          <cell r="C168" t="str">
            <v>L/V</v>
          </cell>
          <cell r="D168" t="str">
            <v>21:00</v>
          </cell>
          <cell r="E168" t="str">
            <v>22:10</v>
          </cell>
          <cell r="F168">
            <v>3.6</v>
          </cell>
          <cell r="G168">
            <v>42</v>
          </cell>
          <cell r="H168">
            <v>3.8</v>
          </cell>
          <cell r="I168">
            <v>4.5999999999999996</v>
          </cell>
          <cell r="J168">
            <v>3.4</v>
          </cell>
          <cell r="K168">
            <v>4.2</v>
          </cell>
          <cell r="L168">
            <v>2.2999999999999998</v>
          </cell>
          <cell r="O168">
            <v>9</v>
          </cell>
        </row>
        <row r="169">
          <cell r="A169" t="str">
            <v>09</v>
          </cell>
          <cell r="B169" t="str">
            <v>TDA. ATV NOTICIAS L-</v>
          </cell>
          <cell r="C169" t="str">
            <v>L/V</v>
          </cell>
          <cell r="D169" t="str">
            <v>22:00</v>
          </cell>
          <cell r="E169" t="str">
            <v>23:22</v>
          </cell>
          <cell r="F169">
            <v>3.5</v>
          </cell>
          <cell r="G169">
            <v>41</v>
          </cell>
          <cell r="H169">
            <v>4.5</v>
          </cell>
          <cell r="I169">
            <v>3.6</v>
          </cell>
          <cell r="J169">
            <v>2.9</v>
          </cell>
          <cell r="K169">
            <v>3.8</v>
          </cell>
          <cell r="L169">
            <v>2.6</v>
          </cell>
          <cell r="O169">
            <v>15</v>
          </cell>
        </row>
        <row r="170">
          <cell r="A170" t="str">
            <v>09</v>
          </cell>
          <cell r="B170" t="str">
            <v>TDA. LOS CINCORREGIB</v>
          </cell>
          <cell r="C170" t="str">
            <v>SAP</v>
          </cell>
          <cell r="D170" t="str">
            <v>20:00</v>
          </cell>
          <cell r="E170" t="str">
            <v>21:55</v>
          </cell>
          <cell r="F170">
            <v>1.4</v>
          </cell>
          <cell r="G170">
            <v>16</v>
          </cell>
          <cell r="M170">
            <v>1.4</v>
          </cell>
          <cell r="O170">
            <v>3</v>
          </cell>
        </row>
        <row r="171">
          <cell r="A171" t="str">
            <v>09</v>
          </cell>
          <cell r="B171" t="str">
            <v>TDA. REP.YO AMO PAQU</v>
          </cell>
          <cell r="C171" t="str">
            <v>L/V</v>
          </cell>
          <cell r="D171" t="str">
            <v>13:00</v>
          </cell>
          <cell r="E171" t="str">
            <v>16:02</v>
          </cell>
          <cell r="F171">
            <v>1.3</v>
          </cell>
          <cell r="G171">
            <v>15</v>
          </cell>
          <cell r="H171">
            <v>1.1000000000000001</v>
          </cell>
          <cell r="I171">
            <v>1.3</v>
          </cell>
          <cell r="J171">
            <v>1.3</v>
          </cell>
          <cell r="K171">
            <v>2.1</v>
          </cell>
          <cell r="L171">
            <v>0.8</v>
          </cell>
          <cell r="O171">
            <v>15</v>
          </cell>
        </row>
        <row r="172">
          <cell r="A172" t="str">
            <v>09</v>
          </cell>
          <cell r="B172" t="str">
            <v>TDA. CEBOLLITAS-TA</v>
          </cell>
          <cell r="C172" t="str">
            <v>L/V</v>
          </cell>
          <cell r="D172" t="str">
            <v>16:00</v>
          </cell>
          <cell r="E172" t="str">
            <v>18:15</v>
          </cell>
          <cell r="F172">
            <v>1.2</v>
          </cell>
          <cell r="G172">
            <v>14</v>
          </cell>
          <cell r="H172">
            <v>1.1000000000000001</v>
          </cell>
          <cell r="I172">
            <v>1.1000000000000001</v>
          </cell>
          <cell r="J172">
            <v>0.9</v>
          </cell>
          <cell r="K172">
            <v>1.4</v>
          </cell>
          <cell r="L172">
            <v>1.4</v>
          </cell>
          <cell r="O172">
            <v>15</v>
          </cell>
        </row>
        <row r="173">
          <cell r="A173" t="str">
            <v>09</v>
          </cell>
          <cell r="B173" t="str">
            <v>TDA. REP.MUÑECA BRAV</v>
          </cell>
          <cell r="C173" t="str">
            <v>L/V</v>
          </cell>
          <cell r="D173" t="str">
            <v>14:00</v>
          </cell>
          <cell r="E173" t="str">
            <v>16:06</v>
          </cell>
          <cell r="F173">
            <v>1.2</v>
          </cell>
          <cell r="G173">
            <v>14</v>
          </cell>
          <cell r="H173">
            <v>1.2</v>
          </cell>
          <cell r="I173">
            <v>1.5</v>
          </cell>
          <cell r="J173">
            <v>0.7</v>
          </cell>
          <cell r="K173">
            <v>1.3</v>
          </cell>
          <cell r="L173">
            <v>1.1000000000000001</v>
          </cell>
          <cell r="O173">
            <v>15</v>
          </cell>
        </row>
        <row r="174">
          <cell r="A174" t="str">
            <v>09</v>
          </cell>
          <cell r="B174" t="str">
            <v>TDA. ESCALOFRIOS-SAB</v>
          </cell>
          <cell r="C174" t="str">
            <v>SAP</v>
          </cell>
          <cell r="D174" t="str">
            <v>12:30</v>
          </cell>
          <cell r="E174" t="str">
            <v>15:10</v>
          </cell>
          <cell r="F174">
            <v>1.1000000000000001</v>
          </cell>
          <cell r="G174">
            <v>13</v>
          </cell>
          <cell r="M174">
            <v>1.1000000000000001</v>
          </cell>
          <cell r="O174">
            <v>3</v>
          </cell>
        </row>
        <row r="175">
          <cell r="A175" t="str">
            <v>09</v>
          </cell>
          <cell r="B175" t="str">
            <v>TDA. TELETUBBIES-TAR</v>
          </cell>
          <cell r="C175" t="str">
            <v>L/V</v>
          </cell>
          <cell r="D175" t="str">
            <v>12:30</v>
          </cell>
          <cell r="E175" t="str">
            <v>13:23</v>
          </cell>
          <cell r="F175">
            <v>1</v>
          </cell>
          <cell r="G175">
            <v>11</v>
          </cell>
          <cell r="H175">
            <v>0.6</v>
          </cell>
          <cell r="I175">
            <v>1.3</v>
          </cell>
          <cell r="J175">
            <v>1.2</v>
          </cell>
          <cell r="K175">
            <v>1.1000000000000001</v>
          </cell>
          <cell r="L175">
            <v>0.9</v>
          </cell>
          <cell r="O175">
            <v>14</v>
          </cell>
        </row>
        <row r="176">
          <cell r="A176" t="str">
            <v>09</v>
          </cell>
          <cell r="B176" t="str">
            <v>TDA. SMACK DOWN-D-TA</v>
          </cell>
          <cell r="C176" t="str">
            <v>DOM</v>
          </cell>
          <cell r="D176" t="str">
            <v>18:00</v>
          </cell>
          <cell r="E176" t="str">
            <v>20:19</v>
          </cell>
          <cell r="F176">
            <v>1</v>
          </cell>
          <cell r="G176">
            <v>11</v>
          </cell>
          <cell r="N176">
            <v>1</v>
          </cell>
          <cell r="O176">
            <v>3</v>
          </cell>
        </row>
        <row r="177">
          <cell r="A177" t="str">
            <v>09</v>
          </cell>
          <cell r="B177" t="str">
            <v>TDA. CEBOLLITAS-S-TA</v>
          </cell>
          <cell r="C177" t="str">
            <v>SAP</v>
          </cell>
          <cell r="D177" t="str">
            <v>16:00</v>
          </cell>
          <cell r="E177" t="str">
            <v>18:10</v>
          </cell>
          <cell r="F177">
            <v>1</v>
          </cell>
          <cell r="G177">
            <v>11</v>
          </cell>
          <cell r="M177">
            <v>1</v>
          </cell>
          <cell r="O177">
            <v>3</v>
          </cell>
        </row>
        <row r="178">
          <cell r="A178" t="str">
            <v>09</v>
          </cell>
          <cell r="B178" t="str">
            <v>TDA. SECUND.A BORDO-</v>
          </cell>
          <cell r="C178" t="str">
            <v>DOM</v>
          </cell>
          <cell r="D178" t="str">
            <v>10:30</v>
          </cell>
          <cell r="E178" t="str">
            <v>10:59</v>
          </cell>
          <cell r="F178">
            <v>0.8</v>
          </cell>
          <cell r="G178">
            <v>9</v>
          </cell>
          <cell r="N178">
            <v>0.8</v>
          </cell>
          <cell r="O178">
            <v>3</v>
          </cell>
        </row>
        <row r="179">
          <cell r="A179" t="str">
            <v>09</v>
          </cell>
          <cell r="B179" t="str">
            <v>TDA. OLIVER TWIST-S-</v>
          </cell>
          <cell r="C179" t="str">
            <v>SAP</v>
          </cell>
          <cell r="D179" t="str">
            <v>08:00</v>
          </cell>
          <cell r="E179" t="str">
            <v>09:01</v>
          </cell>
          <cell r="F179">
            <v>0.8</v>
          </cell>
          <cell r="G179">
            <v>9</v>
          </cell>
          <cell r="M179">
            <v>0.8</v>
          </cell>
          <cell r="O179">
            <v>3</v>
          </cell>
        </row>
        <row r="180">
          <cell r="A180" t="str">
            <v>09</v>
          </cell>
          <cell r="B180" t="str">
            <v>TDA. EL EQUIPO DE LO</v>
          </cell>
          <cell r="C180" t="str">
            <v>SAP</v>
          </cell>
          <cell r="D180" t="str">
            <v>10:00</v>
          </cell>
          <cell r="E180" t="str">
            <v>15:03</v>
          </cell>
          <cell r="F180">
            <v>0.8</v>
          </cell>
          <cell r="G180">
            <v>9</v>
          </cell>
          <cell r="M180">
            <v>0.8</v>
          </cell>
          <cell r="O180">
            <v>3</v>
          </cell>
        </row>
        <row r="181">
          <cell r="A181" t="str">
            <v>09</v>
          </cell>
          <cell r="B181" t="str">
            <v>TDA. CUARTEL DE BROO</v>
          </cell>
          <cell r="C181" t="str">
            <v>SAP</v>
          </cell>
          <cell r="D181" t="str">
            <v>15:00</v>
          </cell>
          <cell r="E181" t="str">
            <v>16:06</v>
          </cell>
          <cell r="F181">
            <v>0.7</v>
          </cell>
          <cell r="G181">
            <v>8</v>
          </cell>
          <cell r="M181">
            <v>0.7</v>
          </cell>
          <cell r="O181">
            <v>3</v>
          </cell>
        </row>
        <row r="182">
          <cell r="A182" t="str">
            <v>09</v>
          </cell>
          <cell r="B182" t="str">
            <v>TDA. EL EQUIPO DE LO</v>
          </cell>
          <cell r="C182" t="str">
            <v>DOM</v>
          </cell>
          <cell r="D182" t="str">
            <v>11:00</v>
          </cell>
          <cell r="E182" t="str">
            <v>13:00</v>
          </cell>
          <cell r="F182">
            <v>0.7</v>
          </cell>
          <cell r="G182">
            <v>8</v>
          </cell>
          <cell r="N182">
            <v>0.7</v>
          </cell>
          <cell r="O182">
            <v>3</v>
          </cell>
        </row>
        <row r="183">
          <cell r="A183" t="str">
            <v>09</v>
          </cell>
          <cell r="B183" t="str">
            <v>TDA. LA GRAN PREMIER</v>
          </cell>
          <cell r="C183" t="str">
            <v>DOM</v>
          </cell>
          <cell r="D183" t="str">
            <v>20:00</v>
          </cell>
          <cell r="E183" t="str">
            <v>21:49</v>
          </cell>
          <cell r="F183">
            <v>1.6</v>
          </cell>
          <cell r="G183">
            <v>19</v>
          </cell>
          <cell r="N183">
            <v>1.6</v>
          </cell>
          <cell r="O183">
            <v>3</v>
          </cell>
        </row>
        <row r="184">
          <cell r="A184" t="str">
            <v>09</v>
          </cell>
          <cell r="B184" t="str">
            <v>TDA. ESCALOFRIOS-TAR</v>
          </cell>
          <cell r="C184" t="str">
            <v>L/V</v>
          </cell>
          <cell r="D184" t="str">
            <v>13:30</v>
          </cell>
          <cell r="E184" t="str">
            <v>19:04</v>
          </cell>
          <cell r="F184">
            <v>0.6</v>
          </cell>
          <cell r="G184">
            <v>7</v>
          </cell>
          <cell r="H184">
            <v>0.4</v>
          </cell>
          <cell r="I184">
            <v>0.2</v>
          </cell>
          <cell r="J184">
            <v>1.1000000000000001</v>
          </cell>
          <cell r="K184">
            <v>1</v>
          </cell>
          <cell r="L184">
            <v>0.3</v>
          </cell>
          <cell r="O184">
            <v>7</v>
          </cell>
        </row>
        <row r="185">
          <cell r="A185" t="str">
            <v>09</v>
          </cell>
          <cell r="B185" t="str">
            <v>TDA. TELETUBBIES-DOM</v>
          </cell>
          <cell r="C185" t="str">
            <v>DOM</v>
          </cell>
          <cell r="D185" t="str">
            <v>08:30</v>
          </cell>
          <cell r="E185" t="str">
            <v>09:36</v>
          </cell>
          <cell r="F185">
            <v>0.6</v>
          </cell>
          <cell r="G185">
            <v>7</v>
          </cell>
          <cell r="N185">
            <v>0.6</v>
          </cell>
          <cell r="O185">
            <v>3</v>
          </cell>
        </row>
        <row r="186">
          <cell r="A186" t="str">
            <v>09</v>
          </cell>
          <cell r="B186" t="str">
            <v>TDA. FAMILIA POR QUE</v>
          </cell>
          <cell r="C186" t="str">
            <v>DOM</v>
          </cell>
          <cell r="D186" t="str">
            <v>09:30</v>
          </cell>
          <cell r="E186" t="str">
            <v>10:03</v>
          </cell>
          <cell r="F186">
            <v>0.6</v>
          </cell>
          <cell r="G186">
            <v>7</v>
          </cell>
          <cell r="N186">
            <v>0.6</v>
          </cell>
          <cell r="O186">
            <v>3</v>
          </cell>
        </row>
        <row r="187">
          <cell r="A187" t="str">
            <v>09</v>
          </cell>
          <cell r="B187" t="str">
            <v>TDA. TITANES EN RING</v>
          </cell>
          <cell r="C187" t="str">
            <v>SAP</v>
          </cell>
          <cell r="D187" t="str">
            <v>17:30</v>
          </cell>
          <cell r="E187" t="str">
            <v>20:07</v>
          </cell>
          <cell r="F187">
            <v>0.5</v>
          </cell>
          <cell r="G187">
            <v>5</v>
          </cell>
          <cell r="M187">
            <v>0.5</v>
          </cell>
          <cell r="O187">
            <v>3</v>
          </cell>
        </row>
        <row r="188">
          <cell r="A188" t="str">
            <v>09</v>
          </cell>
          <cell r="B188" t="str">
            <v>TDA. WALTER MELON-D-</v>
          </cell>
          <cell r="C188" t="str">
            <v>DOM</v>
          </cell>
          <cell r="D188" t="str">
            <v>10.00</v>
          </cell>
          <cell r="E188" t="str">
            <v>10:33</v>
          </cell>
          <cell r="F188">
            <v>0.5</v>
          </cell>
          <cell r="G188">
            <v>5</v>
          </cell>
          <cell r="N188">
            <v>0.5</v>
          </cell>
          <cell r="O188">
            <v>3</v>
          </cell>
        </row>
        <row r="189">
          <cell r="A189" t="str">
            <v>09</v>
          </cell>
          <cell r="B189" t="str">
            <v>TDA. INDIANA-SAB</v>
          </cell>
          <cell r="C189" t="str">
            <v>SAP</v>
          </cell>
          <cell r="D189" t="str">
            <v>12:00</v>
          </cell>
          <cell r="E189" t="str">
            <v>14:23</v>
          </cell>
          <cell r="F189">
            <v>0.5</v>
          </cell>
          <cell r="G189">
            <v>5</v>
          </cell>
          <cell r="M189">
            <v>0.5</v>
          </cell>
          <cell r="O189">
            <v>3</v>
          </cell>
        </row>
        <row r="190">
          <cell r="A190" t="str">
            <v>09</v>
          </cell>
          <cell r="B190" t="str">
            <v>TDA. LA PRINCESA SUS</v>
          </cell>
          <cell r="C190" t="str">
            <v>SAP</v>
          </cell>
          <cell r="D190" t="str">
            <v>09:00</v>
          </cell>
          <cell r="E190" t="str">
            <v>09:59</v>
          </cell>
          <cell r="F190">
            <v>0.5</v>
          </cell>
          <cell r="G190">
            <v>5</v>
          </cell>
          <cell r="M190">
            <v>0.5</v>
          </cell>
          <cell r="O190">
            <v>3</v>
          </cell>
        </row>
        <row r="191">
          <cell r="A191" t="str">
            <v>09</v>
          </cell>
          <cell r="B191" t="str">
            <v>TDA. CAMALEON-D-NO</v>
          </cell>
          <cell r="C191" t="str">
            <v>DOM</v>
          </cell>
          <cell r="D191" t="str">
            <v>19:00</v>
          </cell>
          <cell r="E191" t="str">
            <v>19:40</v>
          </cell>
          <cell r="F191">
            <v>0.5</v>
          </cell>
          <cell r="G191">
            <v>5</v>
          </cell>
          <cell r="N191">
            <v>0.5</v>
          </cell>
          <cell r="O191">
            <v>1</v>
          </cell>
        </row>
        <row r="192">
          <cell r="A192" t="str">
            <v>09</v>
          </cell>
          <cell r="B192" t="str">
            <v>TDA. TORTUNINJAS-SAB</v>
          </cell>
          <cell r="C192" t="str">
            <v>SAP</v>
          </cell>
          <cell r="D192" t="str">
            <v>10:00</v>
          </cell>
          <cell r="E192" t="str">
            <v>12:57</v>
          </cell>
          <cell r="F192">
            <v>0.5</v>
          </cell>
          <cell r="G192">
            <v>5</v>
          </cell>
          <cell r="M192">
            <v>0.5</v>
          </cell>
          <cell r="O192">
            <v>3</v>
          </cell>
        </row>
        <row r="193">
          <cell r="A193" t="str">
            <v>09</v>
          </cell>
          <cell r="B193" t="str">
            <v>TDA. SILVER SURFER S</v>
          </cell>
          <cell r="C193" t="str">
            <v>SAP</v>
          </cell>
          <cell r="D193" t="str">
            <v>09:44</v>
          </cell>
          <cell r="E193" t="str">
            <v>10:14</v>
          </cell>
          <cell r="F193">
            <v>0.4</v>
          </cell>
          <cell r="G193">
            <v>4</v>
          </cell>
          <cell r="M193">
            <v>0.4</v>
          </cell>
          <cell r="O193">
            <v>2</v>
          </cell>
        </row>
        <row r="194">
          <cell r="A194" t="str">
            <v>09</v>
          </cell>
          <cell r="B194" t="str">
            <v>TDA. VIVIENDO CON LO</v>
          </cell>
          <cell r="C194" t="str">
            <v>L/V</v>
          </cell>
          <cell r="D194" t="str">
            <v>11:00</v>
          </cell>
          <cell r="E194" t="str">
            <v>11:42</v>
          </cell>
          <cell r="F194">
            <v>0.3</v>
          </cell>
          <cell r="G194">
            <v>3</v>
          </cell>
          <cell r="H194">
            <v>0.2</v>
          </cell>
          <cell r="I194">
            <v>0.2</v>
          </cell>
          <cell r="J194">
            <v>0.3</v>
          </cell>
          <cell r="K194">
            <v>0.5</v>
          </cell>
          <cell r="L194">
            <v>0.1</v>
          </cell>
          <cell r="O194">
            <v>14</v>
          </cell>
        </row>
        <row r="195">
          <cell r="A195" t="str">
            <v>09</v>
          </cell>
          <cell r="B195" t="str">
            <v>TDA. EL HOMBRE ARAÑA</v>
          </cell>
          <cell r="C195" t="str">
            <v>L/V</v>
          </cell>
          <cell r="D195" t="str">
            <v>11.30</v>
          </cell>
          <cell r="E195" t="str">
            <v>12:08</v>
          </cell>
          <cell r="F195">
            <v>0.3</v>
          </cell>
          <cell r="G195">
            <v>3</v>
          </cell>
          <cell r="H195">
            <v>0.1</v>
          </cell>
          <cell r="I195">
            <v>0.3</v>
          </cell>
          <cell r="J195">
            <v>0.3</v>
          </cell>
          <cell r="K195">
            <v>0.3</v>
          </cell>
          <cell r="L195">
            <v>0.2</v>
          </cell>
          <cell r="O195">
            <v>14</v>
          </cell>
        </row>
        <row r="196">
          <cell r="A196" t="str">
            <v>09</v>
          </cell>
          <cell r="B196" t="str">
            <v>TDA. EAGLE RIDERS-D-</v>
          </cell>
          <cell r="C196" t="str">
            <v>DOM</v>
          </cell>
          <cell r="D196" t="str">
            <v>08:00</v>
          </cell>
          <cell r="E196" t="str">
            <v>08:43</v>
          </cell>
          <cell r="F196">
            <v>0.3</v>
          </cell>
          <cell r="G196">
            <v>3</v>
          </cell>
          <cell r="N196">
            <v>0.3</v>
          </cell>
          <cell r="O196">
            <v>3</v>
          </cell>
        </row>
        <row r="197">
          <cell r="A197" t="str">
            <v>09</v>
          </cell>
          <cell r="B197" t="str">
            <v>TDA. POWER RANGERS-S</v>
          </cell>
          <cell r="C197" t="str">
            <v>SAP</v>
          </cell>
          <cell r="D197" t="str">
            <v>11:30</v>
          </cell>
          <cell r="E197" t="str">
            <v>13:50</v>
          </cell>
          <cell r="F197">
            <v>0.3</v>
          </cell>
          <cell r="G197">
            <v>3</v>
          </cell>
          <cell r="M197">
            <v>0.3</v>
          </cell>
          <cell r="O197">
            <v>3</v>
          </cell>
        </row>
        <row r="198">
          <cell r="A198" t="str">
            <v>09</v>
          </cell>
          <cell r="B198" t="str">
            <v>TDA. BEETLEBORGS-SAB</v>
          </cell>
          <cell r="C198" t="str">
            <v>SAP</v>
          </cell>
          <cell r="D198" t="str">
            <v>11:00</v>
          </cell>
          <cell r="E198" t="str">
            <v>13:24</v>
          </cell>
          <cell r="F198">
            <v>0.3</v>
          </cell>
          <cell r="G198">
            <v>3</v>
          </cell>
          <cell r="M198">
            <v>0.3</v>
          </cell>
          <cell r="O198">
            <v>3</v>
          </cell>
        </row>
        <row r="199">
          <cell r="A199" t="str">
            <v>09</v>
          </cell>
          <cell r="B199" t="str">
            <v>TDA. EL EQUIPO DE GO</v>
          </cell>
          <cell r="C199" t="str">
            <v>DOM</v>
          </cell>
          <cell r="D199" t="str">
            <v>22:00</v>
          </cell>
          <cell r="E199" t="str">
            <v>00:13</v>
          </cell>
          <cell r="F199">
            <v>2.5</v>
          </cell>
          <cell r="G199">
            <v>29</v>
          </cell>
          <cell r="N199">
            <v>2.5</v>
          </cell>
          <cell r="O199">
            <v>3</v>
          </cell>
        </row>
        <row r="200">
          <cell r="A200" t="str">
            <v>09</v>
          </cell>
          <cell r="B200" t="str">
            <v>TDA. EAGLE RIDERS-S-</v>
          </cell>
          <cell r="C200" t="str">
            <v>SAP</v>
          </cell>
          <cell r="D200" t="str">
            <v>08:00</v>
          </cell>
          <cell r="E200" t="str">
            <v>08:34</v>
          </cell>
          <cell r="F200">
            <v>0.2</v>
          </cell>
          <cell r="G200">
            <v>2</v>
          </cell>
          <cell r="M200">
            <v>0.2</v>
          </cell>
          <cell r="O200">
            <v>3</v>
          </cell>
        </row>
        <row r="201">
          <cell r="A201" t="str">
            <v>09</v>
          </cell>
          <cell r="B201" t="str">
            <v>TDA. POPEYE-MA</v>
          </cell>
          <cell r="C201" t="str">
            <v>L/V</v>
          </cell>
          <cell r="D201" t="str">
            <v>10:30</v>
          </cell>
          <cell r="E201" t="str">
            <v>11:14</v>
          </cell>
          <cell r="F201">
            <v>0.2</v>
          </cell>
          <cell r="G201">
            <v>2</v>
          </cell>
          <cell r="H201">
            <v>0.3</v>
          </cell>
          <cell r="I201">
            <v>0.1</v>
          </cell>
          <cell r="J201">
            <v>0.2</v>
          </cell>
          <cell r="K201">
            <v>0.6</v>
          </cell>
          <cell r="L201">
            <v>0</v>
          </cell>
          <cell r="O201">
            <v>15</v>
          </cell>
        </row>
        <row r="202">
          <cell r="A202" t="str">
            <v>09</v>
          </cell>
          <cell r="B202" t="str">
            <v>TDA. FANTASIAS ANIMA</v>
          </cell>
          <cell r="C202" t="str">
            <v>L/V</v>
          </cell>
          <cell r="D202" t="str">
            <v>10:00</v>
          </cell>
          <cell r="E202" t="str">
            <v>10:47</v>
          </cell>
          <cell r="F202">
            <v>0.2</v>
          </cell>
          <cell r="G202">
            <v>2</v>
          </cell>
          <cell r="H202">
            <v>0.2</v>
          </cell>
          <cell r="I202">
            <v>0.2</v>
          </cell>
          <cell r="J202">
            <v>0.3</v>
          </cell>
          <cell r="K202">
            <v>0.2</v>
          </cell>
          <cell r="L202">
            <v>0.1</v>
          </cell>
          <cell r="O202">
            <v>15</v>
          </cell>
        </row>
        <row r="205">
          <cell r="A205" t="str">
            <v>11</v>
          </cell>
          <cell r="B205" t="str">
            <v>TDA. GIRASOLES PARA</v>
          </cell>
          <cell r="C205" t="str">
            <v>L/V</v>
          </cell>
          <cell r="D205" t="str">
            <v>20:00</v>
          </cell>
          <cell r="E205" t="str">
            <v>21:07</v>
          </cell>
          <cell r="F205">
            <v>5.9</v>
          </cell>
          <cell r="G205">
            <v>70</v>
          </cell>
          <cell r="H205">
            <v>4.5</v>
          </cell>
          <cell r="I205">
            <v>6.7</v>
          </cell>
          <cell r="J205">
            <v>5.7</v>
          </cell>
          <cell r="K205">
            <v>6.5</v>
          </cell>
          <cell r="L205">
            <v>5.9</v>
          </cell>
          <cell r="O205">
            <v>15</v>
          </cell>
        </row>
        <row r="206">
          <cell r="A206" t="str">
            <v>11</v>
          </cell>
          <cell r="B206" t="str">
            <v>TDA. BETO A SABER-NO</v>
          </cell>
          <cell r="C206" t="str">
            <v>L/V</v>
          </cell>
          <cell r="D206" t="str">
            <v>22:00</v>
          </cell>
          <cell r="E206" t="str">
            <v>23:15</v>
          </cell>
          <cell r="F206">
            <v>5.6</v>
          </cell>
          <cell r="G206">
            <v>66</v>
          </cell>
          <cell r="H206">
            <v>5.6</v>
          </cell>
          <cell r="I206">
            <v>5.5</v>
          </cell>
          <cell r="J206">
            <v>6</v>
          </cell>
          <cell r="K206">
            <v>6.9</v>
          </cell>
          <cell r="L206">
            <v>3.8</v>
          </cell>
          <cell r="O206">
            <v>15</v>
          </cell>
        </row>
        <row r="207">
          <cell r="A207" t="str">
            <v>11</v>
          </cell>
          <cell r="B207" t="str">
            <v>TDA. CAMPANEANDO-SAB</v>
          </cell>
          <cell r="C207" t="str">
            <v>SAP</v>
          </cell>
          <cell r="D207" t="str">
            <v>18:00</v>
          </cell>
          <cell r="E207" t="str">
            <v>21:05</v>
          </cell>
          <cell r="F207">
            <v>4.4000000000000004</v>
          </cell>
          <cell r="G207">
            <v>52</v>
          </cell>
          <cell r="M207">
            <v>4.4000000000000004</v>
          </cell>
          <cell r="O207">
            <v>1</v>
          </cell>
        </row>
        <row r="208">
          <cell r="A208" t="str">
            <v>11</v>
          </cell>
          <cell r="B208" t="str">
            <v>TDA. GENTE COMO UNO-</v>
          </cell>
          <cell r="C208" t="str">
            <v>L/V</v>
          </cell>
          <cell r="D208" t="str">
            <v>21:00</v>
          </cell>
          <cell r="E208" t="str">
            <v>22:05</v>
          </cell>
          <cell r="F208">
            <v>3.6</v>
          </cell>
          <cell r="G208">
            <v>42</v>
          </cell>
          <cell r="H208">
            <v>2.9</v>
          </cell>
          <cell r="I208">
            <v>4.2</v>
          </cell>
          <cell r="J208">
            <v>4.0999999999999996</v>
          </cell>
          <cell r="K208">
            <v>3.5</v>
          </cell>
          <cell r="L208">
            <v>3.5</v>
          </cell>
          <cell r="O208">
            <v>15</v>
          </cell>
        </row>
        <row r="209">
          <cell r="A209" t="str">
            <v>11</v>
          </cell>
          <cell r="B209" t="str">
            <v>TDA. MI BELLA GENIO-</v>
          </cell>
          <cell r="C209" t="str">
            <v>DOM</v>
          </cell>
          <cell r="D209" t="str">
            <v>22:30</v>
          </cell>
          <cell r="E209" t="str">
            <v>23:03</v>
          </cell>
          <cell r="F209">
            <v>3.1</v>
          </cell>
          <cell r="G209">
            <v>36</v>
          </cell>
          <cell r="N209">
            <v>3.1</v>
          </cell>
          <cell r="O209">
            <v>3</v>
          </cell>
        </row>
        <row r="210">
          <cell r="A210" t="str">
            <v>11</v>
          </cell>
          <cell r="B210" t="str">
            <v>TDA. PARA TODOS-MAÑ</v>
          </cell>
          <cell r="C210" t="str">
            <v>L/V</v>
          </cell>
          <cell r="D210" t="str">
            <v>08:00</v>
          </cell>
          <cell r="E210" t="str">
            <v>11:16</v>
          </cell>
          <cell r="F210">
            <v>2.7</v>
          </cell>
          <cell r="G210">
            <v>32</v>
          </cell>
          <cell r="H210">
            <v>2.2999999999999998</v>
          </cell>
          <cell r="I210">
            <v>2.9</v>
          </cell>
          <cell r="J210">
            <v>3</v>
          </cell>
          <cell r="K210">
            <v>2.6</v>
          </cell>
          <cell r="L210">
            <v>2.6</v>
          </cell>
          <cell r="O210">
            <v>15</v>
          </cell>
        </row>
        <row r="211">
          <cell r="A211" t="str">
            <v>11</v>
          </cell>
          <cell r="B211" t="str">
            <v>TDA. ESTA NOCHE NOTI</v>
          </cell>
          <cell r="C211" t="str">
            <v>L/V</v>
          </cell>
          <cell r="D211" t="str">
            <v>23.00</v>
          </cell>
          <cell r="E211" t="str">
            <v>23:56</v>
          </cell>
          <cell r="F211">
            <v>2.7</v>
          </cell>
          <cell r="G211">
            <v>32</v>
          </cell>
          <cell r="H211">
            <v>3.1</v>
          </cell>
          <cell r="I211">
            <v>2.6</v>
          </cell>
          <cell r="J211">
            <v>2.7</v>
          </cell>
          <cell r="K211">
            <v>2.8</v>
          </cell>
          <cell r="L211">
            <v>2.5</v>
          </cell>
          <cell r="O211">
            <v>15</v>
          </cell>
        </row>
        <row r="212">
          <cell r="A212" t="str">
            <v>11</v>
          </cell>
          <cell r="B212" t="str">
            <v>TDA. VALE TODO-TA</v>
          </cell>
          <cell r="C212" t="str">
            <v>L/V</v>
          </cell>
          <cell r="D212" t="str">
            <v>15.00</v>
          </cell>
          <cell r="E212" t="str">
            <v>16:03</v>
          </cell>
          <cell r="F212">
            <v>1.8</v>
          </cell>
          <cell r="G212">
            <v>21</v>
          </cell>
          <cell r="H212">
            <v>1</v>
          </cell>
          <cell r="I212">
            <v>2</v>
          </cell>
          <cell r="J212">
            <v>1.3</v>
          </cell>
          <cell r="K212">
            <v>1.9</v>
          </cell>
          <cell r="L212">
            <v>2.6</v>
          </cell>
          <cell r="O212">
            <v>15</v>
          </cell>
        </row>
        <row r="213">
          <cell r="A213" t="str">
            <v>11</v>
          </cell>
          <cell r="B213" t="str">
            <v>TDA. REINA LA CHATAR</v>
          </cell>
          <cell r="C213" t="str">
            <v>L/V</v>
          </cell>
          <cell r="D213" t="str">
            <v>14:00</v>
          </cell>
          <cell r="E213" t="str">
            <v>15:05</v>
          </cell>
          <cell r="F213">
            <v>1.7</v>
          </cell>
          <cell r="G213">
            <v>20</v>
          </cell>
          <cell r="H213">
            <v>1.3</v>
          </cell>
          <cell r="I213">
            <v>1.6</v>
          </cell>
          <cell r="J213">
            <v>2</v>
          </cell>
          <cell r="K213">
            <v>1.7</v>
          </cell>
          <cell r="L213">
            <v>1.9</v>
          </cell>
          <cell r="O213">
            <v>15</v>
          </cell>
        </row>
        <row r="214">
          <cell r="A214" t="str">
            <v>11</v>
          </cell>
          <cell r="B214" t="str">
            <v>TDA. HECHIZADA-D-NO</v>
          </cell>
          <cell r="C214" t="str">
            <v>DOM</v>
          </cell>
          <cell r="D214" t="str">
            <v>22:00</v>
          </cell>
          <cell r="E214" t="str">
            <v>22:33</v>
          </cell>
          <cell r="F214">
            <v>1.7</v>
          </cell>
          <cell r="G214">
            <v>20</v>
          </cell>
          <cell r="N214">
            <v>1.7</v>
          </cell>
          <cell r="O214">
            <v>3</v>
          </cell>
        </row>
        <row r="215">
          <cell r="A215" t="str">
            <v>11</v>
          </cell>
          <cell r="B215" t="str">
            <v>TDA. SORPRESA SORPRE</v>
          </cell>
          <cell r="C215" t="str">
            <v>DOM</v>
          </cell>
          <cell r="D215" t="str">
            <v>18:00</v>
          </cell>
          <cell r="E215" t="str">
            <v>20:05</v>
          </cell>
          <cell r="F215">
            <v>1.6</v>
          </cell>
          <cell r="G215">
            <v>19</v>
          </cell>
          <cell r="N215">
            <v>1.6</v>
          </cell>
          <cell r="O215">
            <v>3</v>
          </cell>
        </row>
        <row r="216">
          <cell r="A216" t="str">
            <v>11</v>
          </cell>
          <cell r="B216" t="str">
            <v>TDA. QUIEN MANDA QUI</v>
          </cell>
          <cell r="C216" t="str">
            <v>SAP</v>
          </cell>
          <cell r="D216" t="str">
            <v>11:00</v>
          </cell>
          <cell r="E216" t="str">
            <v>12:03</v>
          </cell>
          <cell r="F216">
            <v>1.5</v>
          </cell>
          <cell r="G216">
            <v>17</v>
          </cell>
          <cell r="M216">
            <v>1.5</v>
          </cell>
          <cell r="O216">
            <v>3</v>
          </cell>
        </row>
        <row r="217">
          <cell r="A217" t="str">
            <v>11</v>
          </cell>
          <cell r="B217" t="str">
            <v>TDA. EL PELICULON-TA</v>
          </cell>
          <cell r="C217" t="str">
            <v>L/V</v>
          </cell>
          <cell r="D217" t="str">
            <v>18:00</v>
          </cell>
          <cell r="E217" t="str">
            <v>20:07</v>
          </cell>
          <cell r="F217">
            <v>1.5</v>
          </cell>
          <cell r="G217">
            <v>17</v>
          </cell>
          <cell r="H217">
            <v>1.5</v>
          </cell>
          <cell r="I217">
            <v>1.2</v>
          </cell>
          <cell r="J217">
            <v>1.2</v>
          </cell>
          <cell r="K217">
            <v>1.9</v>
          </cell>
          <cell r="L217">
            <v>1.5</v>
          </cell>
          <cell r="O217">
            <v>15</v>
          </cell>
        </row>
        <row r="218">
          <cell r="A218" t="str">
            <v>11</v>
          </cell>
          <cell r="B218" t="str">
            <v>TDA. EL CENTINELA-S-</v>
          </cell>
          <cell r="C218" t="str">
            <v>SAP</v>
          </cell>
          <cell r="D218" t="str">
            <v>16:00</v>
          </cell>
          <cell r="E218" t="str">
            <v>17:01</v>
          </cell>
          <cell r="F218">
            <v>1.5</v>
          </cell>
          <cell r="G218">
            <v>17</v>
          </cell>
          <cell r="M218">
            <v>1.5</v>
          </cell>
          <cell r="O218">
            <v>3</v>
          </cell>
        </row>
        <row r="219">
          <cell r="A219" t="str">
            <v>11</v>
          </cell>
          <cell r="B219" t="str">
            <v>TDA. MISION IMPOSIBL</v>
          </cell>
          <cell r="C219" t="str">
            <v>DOM</v>
          </cell>
          <cell r="D219" t="str">
            <v>17:00</v>
          </cell>
          <cell r="E219" t="str">
            <v>18:04</v>
          </cell>
          <cell r="F219">
            <v>1.4</v>
          </cell>
          <cell r="G219">
            <v>16</v>
          </cell>
          <cell r="N219">
            <v>1.4</v>
          </cell>
          <cell r="O219">
            <v>3</v>
          </cell>
        </row>
        <row r="220">
          <cell r="A220" t="str">
            <v>11</v>
          </cell>
          <cell r="B220" t="str">
            <v>TDA. QUIEN MANDA QUI</v>
          </cell>
          <cell r="C220" t="str">
            <v>L/V</v>
          </cell>
          <cell r="D220" t="str">
            <v>11:00</v>
          </cell>
          <cell r="E220" t="str">
            <v>12:10</v>
          </cell>
          <cell r="F220">
            <v>1.3</v>
          </cell>
          <cell r="G220">
            <v>15</v>
          </cell>
          <cell r="H220">
            <v>1.4</v>
          </cell>
          <cell r="I220">
            <v>0.9</v>
          </cell>
          <cell r="J220">
            <v>1.8</v>
          </cell>
          <cell r="K220">
            <v>1.2</v>
          </cell>
          <cell r="L220">
            <v>1.2</v>
          </cell>
          <cell r="O220">
            <v>15</v>
          </cell>
        </row>
        <row r="221">
          <cell r="A221" t="str">
            <v>11</v>
          </cell>
          <cell r="B221" t="str">
            <v>TDA. KASSANDRA-TA</v>
          </cell>
          <cell r="C221" t="str">
            <v>L/V</v>
          </cell>
          <cell r="D221" t="str">
            <v>13:00</v>
          </cell>
          <cell r="E221" t="str">
            <v>14:05</v>
          </cell>
          <cell r="F221">
            <v>1.2</v>
          </cell>
          <cell r="G221">
            <v>14</v>
          </cell>
          <cell r="H221">
            <v>1.5</v>
          </cell>
          <cell r="I221">
            <v>1.6</v>
          </cell>
          <cell r="J221">
            <v>1.3</v>
          </cell>
          <cell r="K221">
            <v>0.7</v>
          </cell>
          <cell r="L221">
            <v>0.8</v>
          </cell>
          <cell r="O221">
            <v>15</v>
          </cell>
        </row>
        <row r="222">
          <cell r="A222" t="str">
            <v>11</v>
          </cell>
          <cell r="B222" t="str">
            <v>TDA. EL CENTINELA-D-</v>
          </cell>
          <cell r="C222" t="str">
            <v>DOM</v>
          </cell>
          <cell r="D222" t="str">
            <v>16:01</v>
          </cell>
          <cell r="E222" t="str">
            <v>17:01</v>
          </cell>
          <cell r="F222">
            <v>1.2</v>
          </cell>
          <cell r="G222">
            <v>14</v>
          </cell>
          <cell r="N222">
            <v>1.2</v>
          </cell>
          <cell r="O222">
            <v>3</v>
          </cell>
        </row>
        <row r="223">
          <cell r="A223" t="str">
            <v>11</v>
          </cell>
          <cell r="B223" t="str">
            <v>TDA. INCREIBLE HULK-</v>
          </cell>
          <cell r="C223" t="str">
            <v>SAP</v>
          </cell>
          <cell r="D223" t="str">
            <v>15:00</v>
          </cell>
          <cell r="E223" t="str">
            <v>16:03</v>
          </cell>
          <cell r="F223">
            <v>1.2</v>
          </cell>
          <cell r="G223">
            <v>14</v>
          </cell>
          <cell r="M223">
            <v>1.2</v>
          </cell>
          <cell r="O223">
            <v>3</v>
          </cell>
        </row>
        <row r="224">
          <cell r="A224" t="str">
            <v>11</v>
          </cell>
          <cell r="B224" t="str">
            <v>TDA. LUISA FERNANDA-</v>
          </cell>
          <cell r="C224" t="str">
            <v>L/V</v>
          </cell>
          <cell r="D224" t="str">
            <v>12:00</v>
          </cell>
          <cell r="E224" t="str">
            <v>13:05</v>
          </cell>
          <cell r="F224">
            <v>1</v>
          </cell>
          <cell r="G224">
            <v>11</v>
          </cell>
          <cell r="H224">
            <v>1.3</v>
          </cell>
          <cell r="I224">
            <v>1.1000000000000001</v>
          </cell>
          <cell r="J224">
            <v>1.2</v>
          </cell>
          <cell r="K224">
            <v>0.6</v>
          </cell>
          <cell r="L224">
            <v>1</v>
          </cell>
          <cell r="O224">
            <v>15</v>
          </cell>
        </row>
        <row r="225">
          <cell r="A225" t="str">
            <v>11</v>
          </cell>
          <cell r="B225" t="str">
            <v>TDA. HECHIZADA-TAR</v>
          </cell>
          <cell r="C225" t="str">
            <v>L/V</v>
          </cell>
          <cell r="D225" t="str">
            <v>17:00</v>
          </cell>
          <cell r="E225" t="str">
            <v>17:33</v>
          </cell>
          <cell r="F225">
            <v>0.9</v>
          </cell>
          <cell r="G225">
            <v>10</v>
          </cell>
          <cell r="H225">
            <v>0.7</v>
          </cell>
          <cell r="I225">
            <v>1</v>
          </cell>
          <cell r="J225">
            <v>0.7</v>
          </cell>
          <cell r="K225">
            <v>1.3</v>
          </cell>
          <cell r="L225">
            <v>0.7</v>
          </cell>
          <cell r="O225">
            <v>15</v>
          </cell>
        </row>
        <row r="226">
          <cell r="A226" t="str">
            <v>11</v>
          </cell>
          <cell r="B226" t="str">
            <v>TDA. CINE SABADO-NOC</v>
          </cell>
          <cell r="C226" t="str">
            <v>SAP</v>
          </cell>
          <cell r="D226" t="str">
            <v>21.00</v>
          </cell>
          <cell r="E226" t="str">
            <v>00:00</v>
          </cell>
          <cell r="F226">
            <v>0.9</v>
          </cell>
          <cell r="G226">
            <v>10</v>
          </cell>
          <cell r="M226">
            <v>0.9</v>
          </cell>
          <cell r="O226">
            <v>3</v>
          </cell>
        </row>
        <row r="227">
          <cell r="A227" t="str">
            <v>11</v>
          </cell>
          <cell r="B227" t="str">
            <v>TDA. SUPER AGENTE 86</v>
          </cell>
          <cell r="C227" t="str">
            <v>SAP</v>
          </cell>
          <cell r="D227" t="str">
            <v>13:00</v>
          </cell>
          <cell r="E227" t="str">
            <v>14:03</v>
          </cell>
          <cell r="F227">
            <v>0.9</v>
          </cell>
          <cell r="G227">
            <v>10</v>
          </cell>
          <cell r="M227">
            <v>0.9</v>
          </cell>
          <cell r="O227">
            <v>3</v>
          </cell>
        </row>
        <row r="228">
          <cell r="A228" t="str">
            <v>11</v>
          </cell>
          <cell r="B228" t="str">
            <v>TDA. DIAS FELICES-D-</v>
          </cell>
          <cell r="C228" t="str">
            <v>DOM</v>
          </cell>
          <cell r="D228" t="str">
            <v>23:00</v>
          </cell>
          <cell r="E228" t="str">
            <v>00:04</v>
          </cell>
          <cell r="F228">
            <v>0.9</v>
          </cell>
          <cell r="G228">
            <v>10</v>
          </cell>
          <cell r="N228">
            <v>0.9</v>
          </cell>
          <cell r="O228">
            <v>3</v>
          </cell>
        </row>
        <row r="229">
          <cell r="A229" t="str">
            <v>11</v>
          </cell>
          <cell r="B229" t="str">
            <v>TDA. REP.ESTA MAÑANA</v>
          </cell>
          <cell r="C229" t="str">
            <v>L/V</v>
          </cell>
          <cell r="D229" t="str">
            <v>23:30</v>
          </cell>
          <cell r="E229" t="str">
            <v>00:59</v>
          </cell>
          <cell r="F229">
            <v>0.9</v>
          </cell>
          <cell r="G229">
            <v>10</v>
          </cell>
          <cell r="H229">
            <v>0.9</v>
          </cell>
          <cell r="I229">
            <v>1.1000000000000001</v>
          </cell>
          <cell r="J229">
            <v>0.7</v>
          </cell>
          <cell r="K229">
            <v>0.6</v>
          </cell>
          <cell r="L229">
            <v>1.2</v>
          </cell>
          <cell r="O229">
            <v>15</v>
          </cell>
        </row>
        <row r="230">
          <cell r="A230" t="str">
            <v>11</v>
          </cell>
          <cell r="B230" t="str">
            <v>TDA. HERCULES-S-TA</v>
          </cell>
          <cell r="C230" t="str">
            <v>SAP</v>
          </cell>
          <cell r="D230" t="str">
            <v>14:00</v>
          </cell>
          <cell r="E230" t="str">
            <v>15:02</v>
          </cell>
          <cell r="F230">
            <v>0.8</v>
          </cell>
          <cell r="G230">
            <v>9</v>
          </cell>
          <cell r="M230">
            <v>0.8</v>
          </cell>
          <cell r="O230">
            <v>3</v>
          </cell>
        </row>
        <row r="231">
          <cell r="A231" t="str">
            <v>11</v>
          </cell>
          <cell r="B231" t="str">
            <v>TDA. PARKER LEWIS-TA</v>
          </cell>
          <cell r="C231" t="str">
            <v>L/V</v>
          </cell>
          <cell r="D231" t="str">
            <v>16:00</v>
          </cell>
          <cell r="E231" t="str">
            <v>16:32</v>
          </cell>
          <cell r="F231">
            <v>0.8</v>
          </cell>
          <cell r="G231">
            <v>9</v>
          </cell>
          <cell r="H231">
            <v>0.6</v>
          </cell>
          <cell r="I231">
            <v>1</v>
          </cell>
          <cell r="J231">
            <v>0.8</v>
          </cell>
          <cell r="K231">
            <v>0.8</v>
          </cell>
          <cell r="L231">
            <v>0.9</v>
          </cell>
          <cell r="O231">
            <v>5</v>
          </cell>
        </row>
        <row r="232">
          <cell r="A232" t="str">
            <v>11</v>
          </cell>
          <cell r="B232" t="str">
            <v>TDA. DIAS FELICES-S-</v>
          </cell>
          <cell r="C232" t="str">
            <v>SAP</v>
          </cell>
          <cell r="D232" t="str">
            <v>23:00</v>
          </cell>
          <cell r="E232" t="str">
            <v>00:04</v>
          </cell>
          <cell r="F232">
            <v>0.8</v>
          </cell>
          <cell r="G232">
            <v>9</v>
          </cell>
          <cell r="M232">
            <v>0.8</v>
          </cell>
          <cell r="O232">
            <v>2</v>
          </cell>
        </row>
        <row r="233">
          <cell r="A233" t="str">
            <v>11</v>
          </cell>
          <cell r="B233" t="str">
            <v>TDA. MI BELLA GENIO-</v>
          </cell>
          <cell r="C233" t="str">
            <v>L/V</v>
          </cell>
          <cell r="D233" t="str">
            <v>17:30</v>
          </cell>
          <cell r="E233" t="str">
            <v>18:07</v>
          </cell>
          <cell r="F233">
            <v>0.8</v>
          </cell>
          <cell r="G233">
            <v>9</v>
          </cell>
          <cell r="H233">
            <v>0.5</v>
          </cell>
          <cell r="I233">
            <v>0.6</v>
          </cell>
          <cell r="J233">
            <v>0.7</v>
          </cell>
          <cell r="K233">
            <v>1.6</v>
          </cell>
          <cell r="L233">
            <v>0.6</v>
          </cell>
          <cell r="O233">
            <v>15</v>
          </cell>
        </row>
        <row r="234">
          <cell r="A234" t="str">
            <v>11</v>
          </cell>
          <cell r="B234" t="str">
            <v>TDA. ANIMORPHS-S-TA</v>
          </cell>
          <cell r="C234" t="str">
            <v>SAP</v>
          </cell>
          <cell r="D234" t="str">
            <v>12:30</v>
          </cell>
          <cell r="E234" t="str">
            <v>13:01</v>
          </cell>
          <cell r="F234">
            <v>0.7</v>
          </cell>
          <cell r="G234">
            <v>8</v>
          </cell>
          <cell r="M234">
            <v>0.7</v>
          </cell>
          <cell r="O234">
            <v>3</v>
          </cell>
        </row>
        <row r="235">
          <cell r="A235" t="str">
            <v>11</v>
          </cell>
          <cell r="B235" t="str">
            <v>TDA. BEAST WARS TRAN</v>
          </cell>
          <cell r="C235" t="str">
            <v>SAP</v>
          </cell>
          <cell r="D235" t="str">
            <v>12:00</v>
          </cell>
          <cell r="E235" t="str">
            <v>12:31</v>
          </cell>
          <cell r="F235">
            <v>0.7</v>
          </cell>
          <cell r="G235">
            <v>8</v>
          </cell>
          <cell r="M235">
            <v>0.7</v>
          </cell>
          <cell r="O235">
            <v>3</v>
          </cell>
        </row>
        <row r="236">
          <cell r="A236" t="str">
            <v>11</v>
          </cell>
          <cell r="B236" t="str">
            <v>TDA. QUIEN MANDA QUI</v>
          </cell>
          <cell r="C236" t="str">
            <v>DOM</v>
          </cell>
          <cell r="D236" t="str">
            <v>11:00</v>
          </cell>
          <cell r="E236" t="str">
            <v>12:02</v>
          </cell>
          <cell r="F236">
            <v>0.7</v>
          </cell>
          <cell r="G236">
            <v>8</v>
          </cell>
          <cell r="N236">
            <v>0.7</v>
          </cell>
          <cell r="O236">
            <v>3</v>
          </cell>
        </row>
        <row r="237">
          <cell r="A237" t="str">
            <v>11</v>
          </cell>
          <cell r="B237" t="str">
            <v>TDA. ANIMORPHS-TA</v>
          </cell>
          <cell r="C237" t="str">
            <v>L/V</v>
          </cell>
          <cell r="D237" t="str">
            <v>16:00</v>
          </cell>
          <cell r="E237" t="str">
            <v>16:33</v>
          </cell>
          <cell r="F237">
            <v>0.7</v>
          </cell>
          <cell r="G237">
            <v>8</v>
          </cell>
          <cell r="H237">
            <v>0.4</v>
          </cell>
          <cell r="I237">
            <v>1.4</v>
          </cell>
          <cell r="J237">
            <v>0.4</v>
          </cell>
          <cell r="K237">
            <v>0.8</v>
          </cell>
          <cell r="L237">
            <v>0.4</v>
          </cell>
          <cell r="O237">
            <v>10</v>
          </cell>
        </row>
        <row r="238">
          <cell r="A238" t="str">
            <v>11</v>
          </cell>
          <cell r="B238" t="str">
            <v>TDA. MISION IMPOSIBL</v>
          </cell>
          <cell r="C238" t="str">
            <v>SAP</v>
          </cell>
          <cell r="D238" t="str">
            <v>17:00</v>
          </cell>
          <cell r="E238" t="str">
            <v>18:02</v>
          </cell>
          <cell r="F238">
            <v>0.6</v>
          </cell>
          <cell r="G238">
            <v>7</v>
          </cell>
          <cell r="M238">
            <v>0.6</v>
          </cell>
          <cell r="O238">
            <v>2</v>
          </cell>
        </row>
        <row r="239">
          <cell r="A239" t="str">
            <v>11</v>
          </cell>
          <cell r="B239" t="str">
            <v>TDA. BARNEY Y SUS AM</v>
          </cell>
          <cell r="C239" t="str">
            <v>SAP</v>
          </cell>
          <cell r="D239" t="str">
            <v>09:00</v>
          </cell>
          <cell r="E239" t="str">
            <v>09:33</v>
          </cell>
          <cell r="F239">
            <v>0.6</v>
          </cell>
          <cell r="G239">
            <v>7</v>
          </cell>
          <cell r="M239">
            <v>0.6</v>
          </cell>
          <cell r="O239">
            <v>3</v>
          </cell>
        </row>
        <row r="240">
          <cell r="A240" t="str">
            <v>11</v>
          </cell>
          <cell r="B240" t="str">
            <v>TDA. ANIMORPHS-D-TA</v>
          </cell>
          <cell r="C240" t="str">
            <v>DOM</v>
          </cell>
          <cell r="D240" t="str">
            <v>12:30</v>
          </cell>
          <cell r="E240" t="str">
            <v>13:02</v>
          </cell>
          <cell r="F240">
            <v>0.6</v>
          </cell>
          <cell r="G240">
            <v>7</v>
          </cell>
          <cell r="N240">
            <v>0.6</v>
          </cell>
          <cell r="O240">
            <v>3</v>
          </cell>
        </row>
        <row r="241">
          <cell r="A241" t="str">
            <v>11</v>
          </cell>
          <cell r="B241" t="str">
            <v>TDA. LA HORA MEDICA-</v>
          </cell>
          <cell r="C241" t="str">
            <v>SAP</v>
          </cell>
          <cell r="D241" t="str">
            <v>10:00</v>
          </cell>
          <cell r="E241" t="str">
            <v>11:03</v>
          </cell>
          <cell r="F241">
            <v>0.5</v>
          </cell>
          <cell r="G241">
            <v>5</v>
          </cell>
          <cell r="M241">
            <v>0.5</v>
          </cell>
          <cell r="O241">
            <v>3</v>
          </cell>
        </row>
        <row r="242">
          <cell r="A242" t="str">
            <v>11</v>
          </cell>
          <cell r="B242" t="str">
            <v>TDA. LA MUJER ARAÑA-</v>
          </cell>
          <cell r="C242" t="str">
            <v>SAP</v>
          </cell>
          <cell r="D242" t="str">
            <v>07:00</v>
          </cell>
          <cell r="E242" t="str">
            <v>08:02</v>
          </cell>
          <cell r="F242">
            <v>0.5</v>
          </cell>
          <cell r="G242">
            <v>5</v>
          </cell>
          <cell r="M242">
            <v>0.5</v>
          </cell>
          <cell r="O242">
            <v>3</v>
          </cell>
        </row>
        <row r="243">
          <cell r="A243" t="str">
            <v>11</v>
          </cell>
          <cell r="B243" t="str">
            <v>TDA. ESTA MAÑANA NOT</v>
          </cell>
          <cell r="C243" t="str">
            <v>L/V</v>
          </cell>
          <cell r="D243" t="str">
            <v>07:00</v>
          </cell>
          <cell r="E243" t="str">
            <v>08:06</v>
          </cell>
          <cell r="F243">
            <v>0.5</v>
          </cell>
          <cell r="G243">
            <v>5</v>
          </cell>
          <cell r="H243">
            <v>0.1</v>
          </cell>
          <cell r="I243">
            <v>0.7</v>
          </cell>
          <cell r="J243">
            <v>0.5</v>
          </cell>
          <cell r="K243">
            <v>0.4</v>
          </cell>
          <cell r="L243">
            <v>0.6</v>
          </cell>
          <cell r="O243">
            <v>15</v>
          </cell>
        </row>
        <row r="244">
          <cell r="A244" t="str">
            <v>11</v>
          </cell>
          <cell r="B244" t="str">
            <v>TDA. BEAST WARS TRAN</v>
          </cell>
          <cell r="C244" t="str">
            <v>DOM</v>
          </cell>
          <cell r="D244" t="str">
            <v>12:00</v>
          </cell>
          <cell r="E244" t="str">
            <v>12:31</v>
          </cell>
          <cell r="F244">
            <v>0.4</v>
          </cell>
          <cell r="G244">
            <v>4</v>
          </cell>
          <cell r="N244">
            <v>0.4</v>
          </cell>
          <cell r="O244">
            <v>3</v>
          </cell>
        </row>
        <row r="245">
          <cell r="A245" t="str">
            <v>11</v>
          </cell>
          <cell r="B245" t="str">
            <v>TDA. DOMINGOS DE CIN</v>
          </cell>
          <cell r="C245" t="str">
            <v>DOM</v>
          </cell>
          <cell r="D245" t="str">
            <v>20:00</v>
          </cell>
          <cell r="E245" t="str">
            <v>22:05</v>
          </cell>
          <cell r="F245">
            <v>0.4</v>
          </cell>
          <cell r="G245">
            <v>4</v>
          </cell>
          <cell r="N245">
            <v>0.4</v>
          </cell>
          <cell r="O245">
            <v>3</v>
          </cell>
        </row>
        <row r="246">
          <cell r="A246" t="str">
            <v>11</v>
          </cell>
          <cell r="B246" t="str">
            <v>TDA. EL HOMBRE ARAÑA</v>
          </cell>
          <cell r="C246" t="str">
            <v>L/V</v>
          </cell>
          <cell r="D246" t="str">
            <v>16:30</v>
          </cell>
          <cell r="E246" t="str">
            <v>17:02</v>
          </cell>
          <cell r="F246">
            <v>0.4</v>
          </cell>
          <cell r="G246">
            <v>4</v>
          </cell>
          <cell r="H246">
            <v>0.1</v>
          </cell>
          <cell r="I246">
            <v>0.6</v>
          </cell>
          <cell r="J246">
            <v>0.5</v>
          </cell>
          <cell r="K246">
            <v>0.6</v>
          </cell>
          <cell r="L246">
            <v>0.4</v>
          </cell>
          <cell r="O246">
            <v>15</v>
          </cell>
        </row>
        <row r="247">
          <cell r="A247" t="str">
            <v>11</v>
          </cell>
          <cell r="B247" t="str">
            <v>TDA. SUPER AGENTE 86</v>
          </cell>
          <cell r="C247" t="str">
            <v>DOM</v>
          </cell>
          <cell r="D247" t="str">
            <v>13:00</v>
          </cell>
          <cell r="E247" t="str">
            <v>14:02</v>
          </cell>
          <cell r="F247">
            <v>0.3</v>
          </cell>
          <cell r="G247">
            <v>3</v>
          </cell>
          <cell r="N247">
            <v>0.3</v>
          </cell>
          <cell r="O247">
            <v>3</v>
          </cell>
        </row>
        <row r="248">
          <cell r="A248" t="str">
            <v>11</v>
          </cell>
          <cell r="B248" t="str">
            <v>TDA. BARNEY Y SUS AM</v>
          </cell>
          <cell r="C248" t="str">
            <v>DOM</v>
          </cell>
          <cell r="D248" t="str">
            <v>09:00</v>
          </cell>
          <cell r="E248" t="str">
            <v>09:34</v>
          </cell>
          <cell r="F248">
            <v>0.3</v>
          </cell>
          <cell r="G248">
            <v>3</v>
          </cell>
          <cell r="N248">
            <v>0.3</v>
          </cell>
          <cell r="O248">
            <v>3</v>
          </cell>
        </row>
        <row r="249">
          <cell r="A249" t="str">
            <v>11</v>
          </cell>
          <cell r="B249" t="str">
            <v>TDA. AVENT.DEL CIRCO</v>
          </cell>
          <cell r="C249" t="str">
            <v>DOM</v>
          </cell>
          <cell r="D249" t="str">
            <v>10:00</v>
          </cell>
          <cell r="E249" t="str">
            <v>11:03</v>
          </cell>
          <cell r="F249">
            <v>0.3</v>
          </cell>
          <cell r="G249">
            <v>3</v>
          </cell>
          <cell r="N249">
            <v>0.3</v>
          </cell>
          <cell r="O249">
            <v>3</v>
          </cell>
        </row>
        <row r="250">
          <cell r="A250" t="str">
            <v>11</v>
          </cell>
          <cell r="B250" t="str">
            <v>TDA. HERCULES-D-TA</v>
          </cell>
          <cell r="C250" t="str">
            <v>DOM</v>
          </cell>
          <cell r="D250" t="str">
            <v>14:00</v>
          </cell>
          <cell r="E250" t="str">
            <v>15:00</v>
          </cell>
          <cell r="F250">
            <v>0.2</v>
          </cell>
          <cell r="G250">
            <v>2</v>
          </cell>
          <cell r="N250">
            <v>0.2</v>
          </cell>
          <cell r="O250">
            <v>3</v>
          </cell>
        </row>
      </sheetData>
      <sheetData sheetId="19" refreshError="1"/>
      <sheetData sheetId="20" refreshError="1"/>
      <sheetData sheetId="21" refreshError="1"/>
      <sheetData sheetId="22"/>
      <sheetData sheetId="23">
        <row r="9">
          <cell r="A9" t="str">
            <v>CANAL</v>
          </cell>
        </row>
      </sheetData>
      <sheetData sheetId="24" refreshError="1"/>
      <sheetData sheetId="25" refreshError="1"/>
      <sheetData sheetId="26"/>
      <sheetData sheetId="27">
        <row r="9">
          <cell r="A9" t="str">
            <v>CANAL</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9"/>
      <sheetName val="Hoja18"/>
      <sheetName val="Hoja17"/>
      <sheetName val="Hoja16"/>
      <sheetName val="Hoja15"/>
      <sheetName val="Hoja14"/>
      <sheetName val="Hoja13"/>
      <sheetName val="50"/>
      <sheetName val="100"/>
      <sheetName val="150"/>
      <sheetName val="200"/>
      <sheetName val="250"/>
      <sheetName val="300"/>
      <sheetName val="350"/>
      <sheetName val="400"/>
      <sheetName val="450"/>
      <sheetName val="500"/>
      <sheetName val="DAYPART"/>
      <sheetName val="CHANNEL"/>
      <sheetName val="Curva"/>
      <sheetName val="Channel Mix"/>
      <sheetName val="Channel_Mix"/>
      <sheetName val="Channel_Mix1"/>
    </sheetNames>
    <sheetDataSet>
      <sheetData sheetId="0">
        <row r="10">
          <cell r="A10" t="str">
            <v>CANAL</v>
          </cell>
        </row>
      </sheetData>
      <sheetData sheetId="1">
        <row r="10">
          <cell r="A10" t="str">
            <v>CANAL</v>
          </cell>
        </row>
      </sheetData>
      <sheetData sheetId="2">
        <row r="10">
          <cell r="A10" t="str">
            <v>CANAL</v>
          </cell>
        </row>
      </sheetData>
      <sheetData sheetId="3">
        <row r="10">
          <cell r="A10" t="str">
            <v>CANAL</v>
          </cell>
        </row>
      </sheetData>
      <sheetData sheetId="4">
        <row r="10">
          <cell r="A10" t="str">
            <v>CANAL</v>
          </cell>
        </row>
      </sheetData>
      <sheetData sheetId="5">
        <row r="10">
          <cell r="A10" t="str">
            <v>CANAL</v>
          </cell>
        </row>
      </sheetData>
      <sheetData sheetId="6">
        <row r="10">
          <cell r="A10" t="str">
            <v>CANAL</v>
          </cell>
        </row>
      </sheetData>
      <sheetData sheetId="7">
        <row r="10">
          <cell r="A10" t="str">
            <v>CANAL</v>
          </cell>
        </row>
      </sheetData>
      <sheetData sheetId="8">
        <row r="10">
          <cell r="A10" t="str">
            <v>CANAL</v>
          </cell>
        </row>
      </sheetData>
      <sheetData sheetId="9">
        <row r="10">
          <cell r="A10" t="str">
            <v>CANAL</v>
          </cell>
        </row>
      </sheetData>
      <sheetData sheetId="10">
        <row r="10">
          <cell r="A10" t="str">
            <v>CANAL</v>
          </cell>
        </row>
      </sheetData>
      <sheetData sheetId="11">
        <row r="10">
          <cell r="A10" t="str">
            <v>CANAL</v>
          </cell>
        </row>
      </sheetData>
      <sheetData sheetId="12">
        <row r="10">
          <cell r="A10" t="str">
            <v>CANAL</v>
          </cell>
        </row>
      </sheetData>
      <sheetData sheetId="13">
        <row r="10">
          <cell r="A10" t="str">
            <v>CANAL</v>
          </cell>
        </row>
      </sheetData>
      <sheetData sheetId="14">
        <row r="10">
          <cell r="A10" t="str">
            <v>CANAL</v>
          </cell>
        </row>
      </sheetData>
      <sheetData sheetId="15">
        <row r="10">
          <cell r="A10" t="str">
            <v>CANAL</v>
          </cell>
        </row>
      </sheetData>
      <sheetData sheetId="16">
        <row r="10">
          <cell r="A10" t="str">
            <v>CANAL</v>
          </cell>
        </row>
      </sheetData>
      <sheetData sheetId="17">
        <row r="10">
          <cell r="A10" t="str">
            <v>CANAL</v>
          </cell>
        </row>
      </sheetData>
      <sheetData sheetId="18" refreshError="1">
        <row r="10">
          <cell r="A10" t="str">
            <v>CANAL</v>
          </cell>
          <cell r="B10" t="str">
            <v>Programa</v>
          </cell>
          <cell r="C10" t="str">
            <v>DIA</v>
          </cell>
          <cell r="D10" t="str">
            <v>HORA</v>
          </cell>
          <cell r="E10" t="str">
            <v>HoraF</v>
          </cell>
          <cell r="F10" t="str">
            <v>RATING</v>
          </cell>
          <cell r="G10" t="str">
            <v>MILES</v>
          </cell>
          <cell r="H10" t="str">
            <v>Lun</v>
          </cell>
          <cell r="I10" t="str">
            <v>Mar</v>
          </cell>
          <cell r="J10" t="str">
            <v>Mie</v>
          </cell>
          <cell r="K10" t="str">
            <v>Jue</v>
          </cell>
          <cell r="L10" t="str">
            <v>Vie</v>
          </cell>
          <cell r="M10" t="str">
            <v>Sab</v>
          </cell>
          <cell r="N10" t="str">
            <v>Dom</v>
          </cell>
          <cell r="O10" t="str">
            <v>TPE</v>
          </cell>
        </row>
        <row r="13">
          <cell r="A13" t="str">
            <v>02</v>
          </cell>
          <cell r="B13" t="str">
            <v>TDA. DIALOGO</v>
          </cell>
          <cell r="C13" t="str">
            <v>DOM</v>
          </cell>
          <cell r="D13" t="str">
            <v>08:00</v>
          </cell>
          <cell r="E13" t="str">
            <v>09:00</v>
          </cell>
          <cell r="F13">
            <v>2.7</v>
          </cell>
          <cell r="G13">
            <v>30</v>
          </cell>
          <cell r="N13">
            <v>2.7</v>
          </cell>
          <cell r="O13">
            <v>4</v>
          </cell>
        </row>
        <row r="14">
          <cell r="A14" t="str">
            <v>02</v>
          </cell>
          <cell r="B14" t="str">
            <v>TDA. DIALOGO</v>
          </cell>
          <cell r="C14" t="str">
            <v>SAP</v>
          </cell>
          <cell r="D14" t="str">
            <v>09:00</v>
          </cell>
          <cell r="E14" t="str">
            <v>10:06</v>
          </cell>
          <cell r="F14">
            <v>2.6</v>
          </cell>
          <cell r="G14">
            <v>29</v>
          </cell>
          <cell r="M14">
            <v>2.6</v>
          </cell>
          <cell r="O14">
            <v>4</v>
          </cell>
        </row>
        <row r="15">
          <cell r="A15" t="str">
            <v>02</v>
          </cell>
          <cell r="B15" t="str">
            <v>TDA. PAISANA JACINTA</v>
          </cell>
          <cell r="C15" t="str">
            <v>MAR</v>
          </cell>
          <cell r="D15" t="str">
            <v>22:00</v>
          </cell>
          <cell r="E15" t="str">
            <v>23:49</v>
          </cell>
          <cell r="F15">
            <v>6.5</v>
          </cell>
          <cell r="G15">
            <v>72</v>
          </cell>
          <cell r="I15">
            <v>6.5</v>
          </cell>
          <cell r="O15">
            <v>4</v>
          </cell>
        </row>
        <row r="16">
          <cell r="A16" t="str">
            <v>02</v>
          </cell>
          <cell r="B16" t="str">
            <v xml:space="preserve">TDA. 90 SEGUNDOS </v>
          </cell>
          <cell r="C16" t="str">
            <v>L/V</v>
          </cell>
          <cell r="D16" t="str">
            <v>21.00</v>
          </cell>
          <cell r="E16" t="str">
            <v>22:09</v>
          </cell>
          <cell r="F16">
            <v>4.0999999999999996</v>
          </cell>
          <cell r="G16">
            <v>45</v>
          </cell>
          <cell r="H16">
            <v>3.4</v>
          </cell>
          <cell r="I16">
            <v>4.5</v>
          </cell>
          <cell r="J16">
            <v>4.5999999999999996</v>
          </cell>
          <cell r="K16">
            <v>4.3</v>
          </cell>
          <cell r="L16">
            <v>3.9</v>
          </cell>
          <cell r="O16">
            <v>20</v>
          </cell>
        </row>
        <row r="17">
          <cell r="A17" t="str">
            <v>02</v>
          </cell>
          <cell r="B17" t="str">
            <v>TDA. SHOW COMICOS AMBULANTES</v>
          </cell>
          <cell r="C17" t="str">
            <v>VIE</v>
          </cell>
          <cell r="D17" t="str">
            <v>22:00</v>
          </cell>
          <cell r="E17" t="str">
            <v>23:48</v>
          </cell>
          <cell r="F17">
            <v>5.9</v>
          </cell>
          <cell r="G17">
            <v>66</v>
          </cell>
          <cell r="L17">
            <v>5.9</v>
          </cell>
          <cell r="O17">
            <v>4</v>
          </cell>
        </row>
        <row r="18">
          <cell r="A18" t="str">
            <v>02</v>
          </cell>
          <cell r="B18" t="str">
            <v>TDA. CINE II</v>
          </cell>
          <cell r="C18" t="str">
            <v>DOM</v>
          </cell>
          <cell r="D18" t="str">
            <v>17:00</v>
          </cell>
          <cell r="E18" t="str">
            <v>19:01</v>
          </cell>
          <cell r="F18">
            <v>3</v>
          </cell>
          <cell r="G18">
            <v>33</v>
          </cell>
          <cell r="N18">
            <v>3</v>
          </cell>
          <cell r="O18">
            <v>4</v>
          </cell>
        </row>
        <row r="19">
          <cell r="A19" t="str">
            <v>02</v>
          </cell>
          <cell r="B19" t="str">
            <v>TDA. CINE I</v>
          </cell>
          <cell r="C19" t="str">
            <v>DOM</v>
          </cell>
          <cell r="D19" t="str">
            <v>13:00</v>
          </cell>
          <cell r="E19" t="str">
            <v>16:53</v>
          </cell>
          <cell r="F19">
            <v>3</v>
          </cell>
          <cell r="G19">
            <v>33</v>
          </cell>
          <cell r="N19">
            <v>3</v>
          </cell>
          <cell r="O19">
            <v>4</v>
          </cell>
        </row>
        <row r="20">
          <cell r="A20" t="str">
            <v>02</v>
          </cell>
          <cell r="B20" t="str">
            <v>TDA. EXPED.SECRETOS</v>
          </cell>
          <cell r="C20" t="str">
            <v>DOM</v>
          </cell>
          <cell r="D20" t="str">
            <v>21.00</v>
          </cell>
          <cell r="E20" t="str">
            <v>22:18</v>
          </cell>
          <cell r="F20">
            <v>3.9</v>
          </cell>
          <cell r="G20">
            <v>43</v>
          </cell>
          <cell r="N20">
            <v>3.9</v>
          </cell>
          <cell r="O20">
            <v>4</v>
          </cell>
        </row>
        <row r="21">
          <cell r="A21" t="str">
            <v>02</v>
          </cell>
          <cell r="B21" t="str">
            <v>TDA. CARNECITAS-SAB</v>
          </cell>
          <cell r="C21" t="str">
            <v>SAP</v>
          </cell>
          <cell r="D21" t="str">
            <v>08:00</v>
          </cell>
          <cell r="E21" t="str">
            <v>08:59</v>
          </cell>
          <cell r="F21">
            <v>1.6</v>
          </cell>
          <cell r="G21">
            <v>17</v>
          </cell>
          <cell r="M21">
            <v>1.6</v>
          </cell>
          <cell r="O21">
            <v>4</v>
          </cell>
        </row>
        <row r="22">
          <cell r="A22" t="str">
            <v>02</v>
          </cell>
          <cell r="B22" t="str">
            <v>TDA. JB NOTICIAS</v>
          </cell>
          <cell r="C22" t="str">
            <v>LUN</v>
          </cell>
          <cell r="D22" t="str">
            <v>22:00</v>
          </cell>
          <cell r="E22" t="str">
            <v>23:17</v>
          </cell>
          <cell r="F22">
            <v>4</v>
          </cell>
          <cell r="G22">
            <v>44</v>
          </cell>
          <cell r="H22">
            <v>4</v>
          </cell>
          <cell r="O22">
            <v>4</v>
          </cell>
        </row>
        <row r="23">
          <cell r="A23" t="str">
            <v>02</v>
          </cell>
          <cell r="B23" t="str">
            <v>TDA. MISTERI.HOUDINI</v>
          </cell>
          <cell r="C23" t="str">
            <v>DOM</v>
          </cell>
          <cell r="D23" t="str">
            <v>11:00</v>
          </cell>
          <cell r="E23" t="str">
            <v>12:12</v>
          </cell>
          <cell r="F23">
            <v>2.5</v>
          </cell>
          <cell r="G23">
            <v>28</v>
          </cell>
          <cell r="N23">
            <v>2.5</v>
          </cell>
          <cell r="O23">
            <v>1</v>
          </cell>
        </row>
        <row r="24">
          <cell r="A24" t="str">
            <v>02</v>
          </cell>
          <cell r="B24" t="str">
            <v>TDA. REP.90 SEGUNDOS</v>
          </cell>
          <cell r="C24" t="str">
            <v>SAP</v>
          </cell>
          <cell r="D24" t="str">
            <v>07:00</v>
          </cell>
          <cell r="E24" t="str">
            <v>07:59</v>
          </cell>
          <cell r="F24">
            <v>1.5</v>
          </cell>
          <cell r="G24">
            <v>16</v>
          </cell>
          <cell r="M24">
            <v>1.5</v>
          </cell>
          <cell r="O24">
            <v>4</v>
          </cell>
        </row>
        <row r="25">
          <cell r="A25" t="str">
            <v>02</v>
          </cell>
          <cell r="B25" t="str">
            <v>TDA. MAGALY TV</v>
          </cell>
          <cell r="C25" t="str">
            <v>L/V</v>
          </cell>
          <cell r="D25" t="str">
            <v>20:00</v>
          </cell>
          <cell r="E25" t="str">
            <v>21:01</v>
          </cell>
          <cell r="F25">
            <v>4.2</v>
          </cell>
          <cell r="G25">
            <v>47</v>
          </cell>
          <cell r="H25">
            <v>4.7</v>
          </cell>
          <cell r="I25">
            <v>4.9000000000000004</v>
          </cell>
          <cell r="J25">
            <v>5.2</v>
          </cell>
          <cell r="K25">
            <v>3.7</v>
          </cell>
          <cell r="L25">
            <v>2.5</v>
          </cell>
          <cell r="O25">
            <v>20</v>
          </cell>
        </row>
        <row r="26">
          <cell r="A26" t="str">
            <v>02</v>
          </cell>
          <cell r="B26" t="str">
            <v>TDA. PATACLAUN</v>
          </cell>
          <cell r="C26" t="str">
            <v>DOM</v>
          </cell>
          <cell r="D26" t="str">
            <v>20:00</v>
          </cell>
          <cell r="E26" t="str">
            <v>21:03</v>
          </cell>
          <cell r="F26">
            <v>3.8</v>
          </cell>
          <cell r="G26">
            <v>42</v>
          </cell>
          <cell r="N26">
            <v>3.8</v>
          </cell>
          <cell r="O26">
            <v>4</v>
          </cell>
        </row>
        <row r="27">
          <cell r="A27" t="str">
            <v>02</v>
          </cell>
          <cell r="B27" t="str">
            <v>TDA. ALTO RIESGO</v>
          </cell>
          <cell r="C27" t="str">
            <v>VIE</v>
          </cell>
          <cell r="D27" t="str">
            <v>23:30</v>
          </cell>
          <cell r="E27" t="str">
            <v>00:53</v>
          </cell>
          <cell r="F27">
            <v>3.3</v>
          </cell>
          <cell r="G27">
            <v>37</v>
          </cell>
          <cell r="L27">
            <v>3.3</v>
          </cell>
          <cell r="O27">
            <v>4</v>
          </cell>
        </row>
        <row r="28">
          <cell r="A28" t="str">
            <v>02</v>
          </cell>
          <cell r="B28" t="str">
            <v>TDA. SUPER ACCION</v>
          </cell>
          <cell r="C28" t="str">
            <v>SAP</v>
          </cell>
          <cell r="D28" t="str">
            <v>17:00</v>
          </cell>
          <cell r="E28" t="str">
            <v>19:00</v>
          </cell>
          <cell r="F28">
            <v>2.1</v>
          </cell>
          <cell r="G28">
            <v>23</v>
          </cell>
          <cell r="M28">
            <v>2.1</v>
          </cell>
          <cell r="O28">
            <v>4</v>
          </cell>
        </row>
        <row r="29">
          <cell r="A29" t="str">
            <v>02</v>
          </cell>
          <cell r="B29" t="str">
            <v>TDA. EL FOLKLORE DE</v>
          </cell>
          <cell r="C29" t="str">
            <v>DOM</v>
          </cell>
          <cell r="D29" t="str">
            <v>07:00</v>
          </cell>
          <cell r="E29" t="str">
            <v>07:59</v>
          </cell>
          <cell r="F29">
            <v>1.3</v>
          </cell>
          <cell r="G29">
            <v>14</v>
          </cell>
          <cell r="N29">
            <v>1.3</v>
          </cell>
          <cell r="O29">
            <v>4</v>
          </cell>
        </row>
        <row r="30">
          <cell r="A30" t="str">
            <v>02</v>
          </cell>
          <cell r="B30" t="str">
            <v>TDA. POKEMON-TARDE</v>
          </cell>
          <cell r="C30" t="str">
            <v>L/V</v>
          </cell>
          <cell r="D30" t="str">
            <v>16:30</v>
          </cell>
          <cell r="E30" t="str">
            <v>17:07</v>
          </cell>
          <cell r="F30">
            <v>1.3</v>
          </cell>
          <cell r="G30">
            <v>14</v>
          </cell>
          <cell r="H30">
            <v>1.7</v>
          </cell>
          <cell r="I30">
            <v>1.8</v>
          </cell>
          <cell r="J30">
            <v>1.2</v>
          </cell>
          <cell r="K30">
            <v>1.3</v>
          </cell>
          <cell r="L30">
            <v>0.6</v>
          </cell>
          <cell r="O30">
            <v>20</v>
          </cell>
        </row>
        <row r="31">
          <cell r="A31" t="str">
            <v>02</v>
          </cell>
          <cell r="B31" t="str">
            <v>TDA. LEY MARCIAL</v>
          </cell>
          <cell r="C31" t="str">
            <v>DOM</v>
          </cell>
          <cell r="D31" t="str">
            <v>19:00</v>
          </cell>
          <cell r="E31" t="str">
            <v>20:00</v>
          </cell>
          <cell r="F31">
            <v>3</v>
          </cell>
          <cell r="G31">
            <v>33</v>
          </cell>
          <cell r="N31">
            <v>3</v>
          </cell>
          <cell r="O31">
            <v>4</v>
          </cell>
        </row>
        <row r="32">
          <cell r="A32" t="str">
            <v>02</v>
          </cell>
          <cell r="B32" t="str">
            <v>TDA. MILLENIUM</v>
          </cell>
          <cell r="C32" t="str">
            <v>DOM</v>
          </cell>
          <cell r="D32" t="str">
            <v>22:00</v>
          </cell>
          <cell r="E32" t="str">
            <v>23:30</v>
          </cell>
          <cell r="F32">
            <v>3</v>
          </cell>
          <cell r="G32">
            <v>33</v>
          </cell>
          <cell r="N32">
            <v>3</v>
          </cell>
          <cell r="O32">
            <v>4</v>
          </cell>
        </row>
        <row r="33">
          <cell r="A33" t="str">
            <v>02</v>
          </cell>
          <cell r="B33" t="str">
            <v>TDA. CHINA EN ACCION</v>
          </cell>
          <cell r="C33" t="str">
            <v>JUE</v>
          </cell>
          <cell r="D33" t="str">
            <v>22:00</v>
          </cell>
          <cell r="E33" t="str">
            <v>23:13</v>
          </cell>
          <cell r="F33">
            <v>3.3</v>
          </cell>
          <cell r="G33">
            <v>37</v>
          </cell>
          <cell r="K33">
            <v>3.3</v>
          </cell>
          <cell r="O33">
            <v>4</v>
          </cell>
        </row>
        <row r="34">
          <cell r="A34" t="str">
            <v>02</v>
          </cell>
          <cell r="B34" t="str">
            <v>TDA. CONTRAPUNTO</v>
          </cell>
          <cell r="C34" t="str">
            <v>DOM</v>
          </cell>
          <cell r="D34" t="str">
            <v>09:00</v>
          </cell>
          <cell r="E34" t="str">
            <v>11:22</v>
          </cell>
          <cell r="F34">
            <v>3.6</v>
          </cell>
          <cell r="G34">
            <v>40</v>
          </cell>
          <cell r="N34">
            <v>3.6</v>
          </cell>
          <cell r="O34">
            <v>4</v>
          </cell>
        </row>
        <row r="35">
          <cell r="A35" t="str">
            <v>02</v>
          </cell>
          <cell r="B35" t="str">
            <v>TDA. ULTIMA FUNCION</v>
          </cell>
          <cell r="C35" t="str">
            <v>SAP</v>
          </cell>
          <cell r="D35" t="str">
            <v>23:30</v>
          </cell>
          <cell r="E35" t="str">
            <v>01:59</v>
          </cell>
          <cell r="F35">
            <v>1.8</v>
          </cell>
          <cell r="G35">
            <v>20</v>
          </cell>
          <cell r="M35">
            <v>1.8</v>
          </cell>
          <cell r="O35">
            <v>4</v>
          </cell>
        </row>
        <row r="36">
          <cell r="A36" t="str">
            <v>02</v>
          </cell>
          <cell r="B36" t="str">
            <v>TDA. ESPEC.DE MARITERE</v>
          </cell>
          <cell r="C36" t="str">
            <v>SAP</v>
          </cell>
          <cell r="D36" t="str">
            <v>22:00</v>
          </cell>
          <cell r="E36" t="str">
            <v>23:45</v>
          </cell>
          <cell r="F36">
            <v>3.1</v>
          </cell>
          <cell r="G36">
            <v>34</v>
          </cell>
          <cell r="J36">
            <v>3.1</v>
          </cell>
          <cell r="O36">
            <v>4</v>
          </cell>
        </row>
        <row r="37">
          <cell r="A37" t="str">
            <v>02</v>
          </cell>
          <cell r="B37" t="str">
            <v>TDA. SHOW COMICOS AMBULANTES</v>
          </cell>
          <cell r="C37" t="str">
            <v>SAP</v>
          </cell>
          <cell r="D37" t="str">
            <v>20:00</v>
          </cell>
          <cell r="E37" t="str">
            <v>21:57</v>
          </cell>
          <cell r="F37">
            <v>2.7</v>
          </cell>
          <cell r="G37">
            <v>30</v>
          </cell>
          <cell r="M37">
            <v>2.7</v>
          </cell>
          <cell r="O37">
            <v>4</v>
          </cell>
        </row>
        <row r="38">
          <cell r="A38" t="str">
            <v>02</v>
          </cell>
          <cell r="B38" t="str">
            <v>TDA. TERROR EN CIELO</v>
          </cell>
          <cell r="C38" t="str">
            <v>DOM</v>
          </cell>
          <cell r="D38" t="str">
            <v>23:30</v>
          </cell>
          <cell r="E38" t="str">
            <v>00:26</v>
          </cell>
          <cell r="F38">
            <v>2.7</v>
          </cell>
          <cell r="G38">
            <v>30</v>
          </cell>
          <cell r="N38">
            <v>2.7</v>
          </cell>
          <cell r="O38">
            <v>3</v>
          </cell>
        </row>
        <row r="39">
          <cell r="A39" t="str">
            <v>02</v>
          </cell>
          <cell r="B39" t="str">
            <v>TDA. PENSACOLA ALAS</v>
          </cell>
          <cell r="C39" t="str">
            <v>SAP</v>
          </cell>
          <cell r="D39" t="str">
            <v>15:00</v>
          </cell>
          <cell r="E39" t="str">
            <v>15:50</v>
          </cell>
          <cell r="F39">
            <v>1.7</v>
          </cell>
          <cell r="G39">
            <v>19</v>
          </cell>
          <cell r="M39">
            <v>1.7</v>
          </cell>
          <cell r="O39">
            <v>1</v>
          </cell>
        </row>
        <row r="40">
          <cell r="A40" t="str">
            <v>02</v>
          </cell>
          <cell r="B40" t="str">
            <v>TDA. RUGRATS</v>
          </cell>
          <cell r="C40" t="str">
            <v>SAP</v>
          </cell>
          <cell r="D40" t="str">
            <v>14:00</v>
          </cell>
          <cell r="E40" t="str">
            <v>14:30</v>
          </cell>
          <cell r="F40">
            <v>1.1000000000000001</v>
          </cell>
          <cell r="G40">
            <v>12</v>
          </cell>
          <cell r="M40">
            <v>1.1000000000000001</v>
          </cell>
          <cell r="O40">
            <v>3</v>
          </cell>
        </row>
        <row r="41">
          <cell r="A41" t="str">
            <v>02</v>
          </cell>
          <cell r="B41" t="str">
            <v>TDA. POKEMON-S-TA</v>
          </cell>
          <cell r="C41" t="str">
            <v>SAP</v>
          </cell>
          <cell r="D41" t="str">
            <v>13:30</v>
          </cell>
          <cell r="E41" t="str">
            <v>14:58</v>
          </cell>
          <cell r="F41">
            <v>1.1000000000000001</v>
          </cell>
          <cell r="G41">
            <v>12</v>
          </cell>
          <cell r="M41">
            <v>1.1000000000000001</v>
          </cell>
          <cell r="O41">
            <v>4</v>
          </cell>
        </row>
        <row r="42">
          <cell r="A42" t="str">
            <v>02</v>
          </cell>
          <cell r="B42" t="str">
            <v>TDA. BUFFY LA CAZAVA</v>
          </cell>
          <cell r="C42" t="str">
            <v>MAR</v>
          </cell>
          <cell r="D42" t="str">
            <v>23:30</v>
          </cell>
          <cell r="E42" t="str">
            <v>00:47</v>
          </cell>
          <cell r="F42">
            <v>2.4</v>
          </cell>
          <cell r="G42">
            <v>26</v>
          </cell>
          <cell r="I42">
            <v>2.4</v>
          </cell>
          <cell r="O42">
            <v>4</v>
          </cell>
        </row>
        <row r="43">
          <cell r="A43" t="str">
            <v>02</v>
          </cell>
          <cell r="B43" t="str">
            <v>TDA. PATACLAUN</v>
          </cell>
          <cell r="C43" t="str">
            <v>L/V</v>
          </cell>
          <cell r="D43" t="str">
            <v>19:00</v>
          </cell>
          <cell r="E43" t="str">
            <v>19:56</v>
          </cell>
          <cell r="F43">
            <v>2.7</v>
          </cell>
          <cell r="G43">
            <v>30</v>
          </cell>
          <cell r="H43">
            <v>2.2999999999999998</v>
          </cell>
          <cell r="I43">
            <v>2.7</v>
          </cell>
          <cell r="J43">
            <v>2.1</v>
          </cell>
          <cell r="K43">
            <v>2.4</v>
          </cell>
          <cell r="L43">
            <v>3.9</v>
          </cell>
          <cell r="O43">
            <v>10</v>
          </cell>
        </row>
        <row r="44">
          <cell r="A44" t="str">
            <v>02</v>
          </cell>
          <cell r="B44" t="str">
            <v>TDA. REP.90 SEGUNDOS</v>
          </cell>
          <cell r="C44" t="str">
            <v>MAR/VIE</v>
          </cell>
          <cell r="D44" t="str">
            <v>07:00</v>
          </cell>
          <cell r="E44" t="str">
            <v>08:05</v>
          </cell>
          <cell r="F44">
            <v>1</v>
          </cell>
          <cell r="G44">
            <v>11</v>
          </cell>
          <cell r="I44">
            <v>0.8</v>
          </cell>
          <cell r="J44">
            <v>1.1000000000000001</v>
          </cell>
          <cell r="K44">
            <v>0.8</v>
          </cell>
          <cell r="L44">
            <v>1.3</v>
          </cell>
          <cell r="O44">
            <v>16</v>
          </cell>
        </row>
        <row r="45">
          <cell r="A45" t="str">
            <v>02</v>
          </cell>
          <cell r="B45" t="str">
            <v>TDA. OGGY Y LAS CUCA</v>
          </cell>
          <cell r="C45" t="str">
            <v>SAP</v>
          </cell>
          <cell r="D45" t="str">
            <v>13:30</v>
          </cell>
          <cell r="E45" t="str">
            <v>13:59</v>
          </cell>
          <cell r="F45">
            <v>1</v>
          </cell>
          <cell r="G45">
            <v>11</v>
          </cell>
          <cell r="M45">
            <v>1</v>
          </cell>
          <cell r="O45">
            <v>3</v>
          </cell>
        </row>
        <row r="46">
          <cell r="A46" t="str">
            <v>02</v>
          </cell>
          <cell r="B46" t="str">
            <v>TDA. RUGRATS-TARDE</v>
          </cell>
          <cell r="C46" t="str">
            <v>L/V</v>
          </cell>
          <cell r="D46" t="str">
            <v>16:00</v>
          </cell>
          <cell r="E46" t="str">
            <v>16:37</v>
          </cell>
          <cell r="F46">
            <v>1</v>
          </cell>
          <cell r="G46">
            <v>11</v>
          </cell>
          <cell r="H46">
            <v>1.4</v>
          </cell>
          <cell r="I46">
            <v>1.2</v>
          </cell>
          <cell r="J46">
            <v>0.9</v>
          </cell>
          <cell r="K46">
            <v>0.7</v>
          </cell>
          <cell r="L46">
            <v>0.5</v>
          </cell>
          <cell r="O46">
            <v>20</v>
          </cell>
        </row>
        <row r="47">
          <cell r="A47" t="str">
            <v>02</v>
          </cell>
          <cell r="B47" t="str">
            <v>TDA. POKEMON</v>
          </cell>
          <cell r="C47" t="str">
            <v>DOM</v>
          </cell>
          <cell r="D47" t="str">
            <v>14:00</v>
          </cell>
          <cell r="E47" t="str">
            <v>17:01</v>
          </cell>
          <cell r="F47">
            <v>1.4</v>
          </cell>
          <cell r="G47">
            <v>15</v>
          </cell>
          <cell r="N47">
            <v>1.4</v>
          </cell>
          <cell r="O47">
            <v>4</v>
          </cell>
        </row>
        <row r="48">
          <cell r="A48" t="str">
            <v>02</v>
          </cell>
          <cell r="B48" t="str">
            <v>TDA. SHOW DE KOKO GI</v>
          </cell>
          <cell r="C48" t="str">
            <v>MAR/VIE</v>
          </cell>
          <cell r="D48" t="str">
            <v>08:00</v>
          </cell>
          <cell r="E48" t="str">
            <v>09:02</v>
          </cell>
          <cell r="F48">
            <v>0.9</v>
          </cell>
          <cell r="G48">
            <v>10</v>
          </cell>
          <cell r="I48">
            <v>0.9</v>
          </cell>
          <cell r="J48">
            <v>1.1000000000000001</v>
          </cell>
          <cell r="K48">
            <v>0.8</v>
          </cell>
          <cell r="L48">
            <v>0.9</v>
          </cell>
          <cell r="O48">
            <v>16</v>
          </cell>
        </row>
        <row r="49">
          <cell r="A49" t="str">
            <v>02</v>
          </cell>
          <cell r="B49" t="str">
            <v>TDA. POKEMON-MA</v>
          </cell>
          <cell r="C49" t="str">
            <v>L/V</v>
          </cell>
          <cell r="D49" t="str">
            <v>11:30</v>
          </cell>
          <cell r="E49" t="str">
            <v>12:03</v>
          </cell>
          <cell r="F49">
            <v>0.9</v>
          </cell>
          <cell r="G49">
            <v>10</v>
          </cell>
          <cell r="H49">
            <v>0.9</v>
          </cell>
          <cell r="I49">
            <v>0.4</v>
          </cell>
          <cell r="J49">
            <v>1.1000000000000001</v>
          </cell>
          <cell r="K49">
            <v>0.9</v>
          </cell>
          <cell r="L49">
            <v>1.2</v>
          </cell>
          <cell r="O49">
            <v>20</v>
          </cell>
        </row>
        <row r="50">
          <cell r="A50" t="str">
            <v>02</v>
          </cell>
          <cell r="B50" t="str">
            <v>TDA. MARITERE</v>
          </cell>
          <cell r="C50" t="str">
            <v>SAP</v>
          </cell>
          <cell r="D50" t="str">
            <v>22:00</v>
          </cell>
          <cell r="E50" t="str">
            <v>23:34</v>
          </cell>
          <cell r="F50">
            <v>2.2999999999999998</v>
          </cell>
          <cell r="G50">
            <v>25</v>
          </cell>
          <cell r="M50">
            <v>2.2999999999999998</v>
          </cell>
          <cell r="O50">
            <v>4</v>
          </cell>
        </row>
        <row r="51">
          <cell r="A51" t="str">
            <v>02</v>
          </cell>
          <cell r="B51" t="str">
            <v>TDA. SUPER ACCION II</v>
          </cell>
          <cell r="C51" t="str">
            <v>SAP</v>
          </cell>
          <cell r="D51" t="str">
            <v>18:00</v>
          </cell>
          <cell r="E51" t="str">
            <v>19:58</v>
          </cell>
          <cell r="F51">
            <v>1.2</v>
          </cell>
          <cell r="G51">
            <v>13</v>
          </cell>
          <cell r="M51">
            <v>1.2</v>
          </cell>
          <cell r="O51">
            <v>2</v>
          </cell>
        </row>
        <row r="52">
          <cell r="A52" t="str">
            <v>02</v>
          </cell>
          <cell r="B52" t="str">
            <v>TDA. CONTRAPUNTO-MAÑ</v>
          </cell>
          <cell r="C52" t="str">
            <v>LUN</v>
          </cell>
          <cell r="D52" t="str">
            <v>07:00</v>
          </cell>
          <cell r="E52" t="str">
            <v>09:01</v>
          </cell>
          <cell r="F52">
            <v>0.8</v>
          </cell>
          <cell r="G52">
            <v>8</v>
          </cell>
          <cell r="H52">
            <v>0.8</v>
          </cell>
          <cell r="O52">
            <v>4</v>
          </cell>
        </row>
        <row r="53">
          <cell r="A53" t="str">
            <v>02</v>
          </cell>
          <cell r="B53" t="str">
            <v>TDA. LA COCINA DE DO</v>
          </cell>
          <cell r="C53" t="str">
            <v>SAP</v>
          </cell>
          <cell r="D53" t="str">
            <v>10:00</v>
          </cell>
          <cell r="E53" t="str">
            <v>11:07</v>
          </cell>
          <cell r="F53">
            <v>0.8</v>
          </cell>
          <cell r="G53">
            <v>8</v>
          </cell>
          <cell r="M53">
            <v>0.8</v>
          </cell>
          <cell r="O53">
            <v>4</v>
          </cell>
        </row>
        <row r="54">
          <cell r="A54" t="str">
            <v>02</v>
          </cell>
          <cell r="B54" t="str">
            <v>TDA. CLUB DISNEY-SAB</v>
          </cell>
          <cell r="C54" t="str">
            <v>SAP</v>
          </cell>
          <cell r="D54" t="str">
            <v>12:00</v>
          </cell>
          <cell r="E54" t="str">
            <v>13:28</v>
          </cell>
          <cell r="F54">
            <v>0.8</v>
          </cell>
          <cell r="G54">
            <v>8</v>
          </cell>
          <cell r="M54">
            <v>0.8</v>
          </cell>
          <cell r="O54">
            <v>4</v>
          </cell>
        </row>
        <row r="55">
          <cell r="A55" t="str">
            <v>02</v>
          </cell>
          <cell r="B55" t="str">
            <v>TDA. OGGY Y LAS CUCARACHAS</v>
          </cell>
          <cell r="C55" t="str">
            <v>DOM</v>
          </cell>
          <cell r="D55" t="str">
            <v>13:00</v>
          </cell>
          <cell r="E55" t="str">
            <v>14:02</v>
          </cell>
          <cell r="F55">
            <v>1.1000000000000001</v>
          </cell>
          <cell r="G55">
            <v>12</v>
          </cell>
          <cell r="N55">
            <v>1.1000000000000001</v>
          </cell>
          <cell r="O55">
            <v>3</v>
          </cell>
        </row>
        <row r="56">
          <cell r="A56" t="str">
            <v>02</v>
          </cell>
          <cell r="B56" t="str">
            <v>TDA. CHICAGO HOPE</v>
          </cell>
          <cell r="C56" t="str">
            <v>MIE</v>
          </cell>
          <cell r="D56" t="str">
            <v>23:30</v>
          </cell>
          <cell r="E56" t="str">
            <v>00:43</v>
          </cell>
          <cell r="F56">
            <v>1.7</v>
          </cell>
          <cell r="G56">
            <v>19</v>
          </cell>
          <cell r="J56">
            <v>1.7</v>
          </cell>
          <cell r="O56">
            <v>4</v>
          </cell>
        </row>
        <row r="57">
          <cell r="A57" t="str">
            <v>02</v>
          </cell>
          <cell r="B57" t="str">
            <v>TDA. SECRETOS-TA</v>
          </cell>
          <cell r="C57" t="str">
            <v>L/V</v>
          </cell>
          <cell r="D57" t="str">
            <v>13:00</v>
          </cell>
          <cell r="E57" t="str">
            <v>15:05</v>
          </cell>
          <cell r="F57">
            <v>0.7</v>
          </cell>
          <cell r="G57">
            <v>7</v>
          </cell>
          <cell r="H57">
            <v>0.9</v>
          </cell>
          <cell r="I57">
            <v>0.9</v>
          </cell>
          <cell r="J57">
            <v>0.6</v>
          </cell>
          <cell r="K57">
            <v>0.5</v>
          </cell>
          <cell r="L57">
            <v>0.7</v>
          </cell>
          <cell r="O57">
            <v>20</v>
          </cell>
        </row>
        <row r="58">
          <cell r="A58" t="str">
            <v>02</v>
          </cell>
          <cell r="B58" t="str">
            <v>TDA. APRENDIENDO A V</v>
          </cell>
          <cell r="C58" t="str">
            <v>SAP</v>
          </cell>
          <cell r="D58" t="str">
            <v>11:30</v>
          </cell>
          <cell r="E58" t="str">
            <v>12:05</v>
          </cell>
          <cell r="F58">
            <v>0.7</v>
          </cell>
          <cell r="G58">
            <v>7</v>
          </cell>
          <cell r="M58">
            <v>0.7</v>
          </cell>
          <cell r="O58">
            <v>4</v>
          </cell>
        </row>
        <row r="59">
          <cell r="A59" t="str">
            <v>02</v>
          </cell>
          <cell r="B59" t="str">
            <v>TDA. AMOR SERRANO-TA</v>
          </cell>
          <cell r="C59" t="str">
            <v>L/V</v>
          </cell>
          <cell r="D59" t="str">
            <v>12:00</v>
          </cell>
          <cell r="E59" t="str">
            <v>13:04</v>
          </cell>
          <cell r="F59">
            <v>0.7</v>
          </cell>
          <cell r="G59">
            <v>7</v>
          </cell>
          <cell r="J59">
            <v>1.1000000000000001</v>
          </cell>
          <cell r="K59">
            <v>0.4</v>
          </cell>
          <cell r="L59">
            <v>0.7</v>
          </cell>
          <cell r="O59">
            <v>3</v>
          </cell>
        </row>
        <row r="60">
          <cell r="A60" t="str">
            <v>02</v>
          </cell>
          <cell r="B60" t="str">
            <v>TDA. EL USURPADOR-NO</v>
          </cell>
          <cell r="C60" t="str">
            <v>JUE</v>
          </cell>
          <cell r="D60" t="str">
            <v>23:00</v>
          </cell>
          <cell r="E60" t="str">
            <v>00:10</v>
          </cell>
          <cell r="F60">
            <v>1.6</v>
          </cell>
          <cell r="G60">
            <v>17</v>
          </cell>
          <cell r="K60">
            <v>1.6</v>
          </cell>
          <cell r="O60">
            <v>4</v>
          </cell>
        </row>
        <row r="61">
          <cell r="A61" t="str">
            <v>02</v>
          </cell>
          <cell r="B61" t="str">
            <v>TDA. BUFFY LA CAZAVA</v>
          </cell>
          <cell r="C61" t="str">
            <v>L/V</v>
          </cell>
          <cell r="D61" t="str">
            <v>18:00</v>
          </cell>
          <cell r="E61" t="str">
            <v>19:02</v>
          </cell>
          <cell r="F61">
            <v>1</v>
          </cell>
          <cell r="G61">
            <v>11</v>
          </cell>
          <cell r="H61">
            <v>0.9</v>
          </cell>
          <cell r="I61">
            <v>1</v>
          </cell>
          <cell r="J61">
            <v>0.7</v>
          </cell>
          <cell r="K61">
            <v>1.3</v>
          </cell>
          <cell r="L61">
            <v>0.9</v>
          </cell>
          <cell r="O61">
            <v>10</v>
          </cell>
        </row>
        <row r="62">
          <cell r="A62" t="str">
            <v>02</v>
          </cell>
          <cell r="B62" t="str">
            <v>TDA. RUGRATS-DOM</v>
          </cell>
          <cell r="C62" t="str">
            <v>DOM</v>
          </cell>
          <cell r="D62" t="str">
            <v>14:00</v>
          </cell>
          <cell r="E62" t="str">
            <v>14:31</v>
          </cell>
          <cell r="F62">
            <v>0.9</v>
          </cell>
          <cell r="G62">
            <v>10</v>
          </cell>
          <cell r="N62">
            <v>0.9</v>
          </cell>
          <cell r="O62">
            <v>3</v>
          </cell>
        </row>
        <row r="63">
          <cell r="A63" t="str">
            <v>02</v>
          </cell>
          <cell r="B63" t="str">
            <v>TDA. CLUB DISNEY-DOM</v>
          </cell>
          <cell r="C63" t="str">
            <v>DOM</v>
          </cell>
          <cell r="D63" t="str">
            <v>12:00</v>
          </cell>
          <cell r="E63" t="str">
            <v>13:35</v>
          </cell>
          <cell r="F63">
            <v>0.9</v>
          </cell>
          <cell r="G63">
            <v>10</v>
          </cell>
          <cell r="N63">
            <v>0.9</v>
          </cell>
          <cell r="O63">
            <v>4</v>
          </cell>
        </row>
        <row r="64">
          <cell r="A64" t="str">
            <v>02</v>
          </cell>
          <cell r="B64" t="str">
            <v>TDA. AMOR FRATERNAL-</v>
          </cell>
          <cell r="C64" t="str">
            <v>SAP</v>
          </cell>
          <cell r="D64" t="str">
            <v>11:00</v>
          </cell>
          <cell r="E64" t="str">
            <v>11:37</v>
          </cell>
          <cell r="F64">
            <v>0.6</v>
          </cell>
          <cell r="G64">
            <v>6</v>
          </cell>
          <cell r="M64">
            <v>0.6</v>
          </cell>
          <cell r="O64">
            <v>4</v>
          </cell>
        </row>
        <row r="65">
          <cell r="A65" t="str">
            <v>02</v>
          </cell>
          <cell r="B65" t="str">
            <v>TDA. CRIMEN PRIMER G</v>
          </cell>
          <cell r="C65" t="str">
            <v>LUN</v>
          </cell>
          <cell r="D65" t="str">
            <v>23:00</v>
          </cell>
          <cell r="E65" t="str">
            <v>00:15</v>
          </cell>
          <cell r="F65">
            <v>1.4</v>
          </cell>
          <cell r="G65">
            <v>15</v>
          </cell>
          <cell r="H65">
            <v>1.4</v>
          </cell>
          <cell r="O65">
            <v>4</v>
          </cell>
        </row>
        <row r="66">
          <cell r="A66" t="str">
            <v>02</v>
          </cell>
          <cell r="B66" t="str">
            <v>TDA. MOMIAS AQUI-TA</v>
          </cell>
          <cell r="C66" t="str">
            <v>L/V</v>
          </cell>
          <cell r="D66" t="str">
            <v>17:30</v>
          </cell>
          <cell r="E66" t="str">
            <v>18:00</v>
          </cell>
          <cell r="F66">
            <v>0.5</v>
          </cell>
          <cell r="G66">
            <v>5</v>
          </cell>
          <cell r="H66">
            <v>0.6</v>
          </cell>
          <cell r="I66">
            <v>0.6</v>
          </cell>
          <cell r="J66">
            <v>0.4</v>
          </cell>
          <cell r="K66">
            <v>0.8</v>
          </cell>
          <cell r="L66">
            <v>0.2</v>
          </cell>
          <cell r="O66">
            <v>10</v>
          </cell>
        </row>
        <row r="67">
          <cell r="A67" t="str">
            <v>02</v>
          </cell>
          <cell r="B67" t="str">
            <v>TDA. LOS JUSTICIEROS</v>
          </cell>
          <cell r="C67" t="str">
            <v>L/V</v>
          </cell>
          <cell r="D67" t="str">
            <v>17:00</v>
          </cell>
          <cell r="E67" t="str">
            <v>17:30</v>
          </cell>
          <cell r="F67">
            <v>0.5</v>
          </cell>
          <cell r="G67">
            <v>5</v>
          </cell>
          <cell r="H67">
            <v>0.7</v>
          </cell>
          <cell r="I67">
            <v>0.3</v>
          </cell>
          <cell r="J67">
            <v>0.7</v>
          </cell>
          <cell r="K67">
            <v>0.5</v>
          </cell>
          <cell r="L67">
            <v>0.3</v>
          </cell>
          <cell r="O67">
            <v>10</v>
          </cell>
        </row>
        <row r="68">
          <cell r="A68" t="str">
            <v>02</v>
          </cell>
          <cell r="B68" t="str">
            <v>TDA. PAIS DE LAS MUJ</v>
          </cell>
          <cell r="C68" t="str">
            <v>L/V</v>
          </cell>
          <cell r="D68" t="str">
            <v>15:00</v>
          </cell>
          <cell r="E68" t="str">
            <v>16:03</v>
          </cell>
          <cell r="F68">
            <v>0.4</v>
          </cell>
          <cell r="G68">
            <v>4</v>
          </cell>
          <cell r="H68">
            <v>0.5</v>
          </cell>
          <cell r="I68">
            <v>0.4</v>
          </cell>
          <cell r="J68">
            <v>0.4</v>
          </cell>
          <cell r="K68">
            <v>0.3</v>
          </cell>
          <cell r="L68">
            <v>0.4</v>
          </cell>
          <cell r="O68">
            <v>20</v>
          </cell>
        </row>
        <row r="69">
          <cell r="A69" t="str">
            <v>02</v>
          </cell>
          <cell r="B69" t="str">
            <v>TDA. LA COCINA DE DO</v>
          </cell>
          <cell r="C69" t="str">
            <v>L/V</v>
          </cell>
          <cell r="D69" t="str">
            <v>09:00</v>
          </cell>
          <cell r="E69" t="str">
            <v>10:05</v>
          </cell>
          <cell r="F69">
            <v>0.4</v>
          </cell>
          <cell r="G69">
            <v>4</v>
          </cell>
          <cell r="H69">
            <v>0.6</v>
          </cell>
          <cell r="I69">
            <v>0.4</v>
          </cell>
          <cell r="J69">
            <v>0.3</v>
          </cell>
          <cell r="K69">
            <v>0.2</v>
          </cell>
          <cell r="L69">
            <v>0.4</v>
          </cell>
          <cell r="O69">
            <v>20</v>
          </cell>
        </row>
        <row r="70">
          <cell r="A70" t="str">
            <v>02</v>
          </cell>
          <cell r="B70" t="str">
            <v>TDA. RUGRATS</v>
          </cell>
          <cell r="C70" t="str">
            <v>L/V</v>
          </cell>
          <cell r="D70" t="str">
            <v>11:00</v>
          </cell>
          <cell r="E70" t="str">
            <v>11:34</v>
          </cell>
          <cell r="F70">
            <v>0.4</v>
          </cell>
          <cell r="G70">
            <v>4</v>
          </cell>
          <cell r="H70">
            <v>0.6</v>
          </cell>
          <cell r="I70">
            <v>0.1</v>
          </cell>
          <cell r="J70">
            <v>0.5</v>
          </cell>
          <cell r="K70">
            <v>0.4</v>
          </cell>
          <cell r="L70">
            <v>0.6</v>
          </cell>
          <cell r="O70">
            <v>20</v>
          </cell>
        </row>
        <row r="71">
          <cell r="A71" t="str">
            <v>02</v>
          </cell>
          <cell r="B71" t="str">
            <v>TDA. GARGOYLES-MA</v>
          </cell>
          <cell r="C71" t="str">
            <v>L/V</v>
          </cell>
          <cell r="D71" t="str">
            <v>10:30</v>
          </cell>
          <cell r="E71" t="str">
            <v>11:02</v>
          </cell>
          <cell r="F71">
            <v>0.3</v>
          </cell>
          <cell r="G71">
            <v>3</v>
          </cell>
          <cell r="H71">
            <v>0.4</v>
          </cell>
          <cell r="I71">
            <v>0.2</v>
          </cell>
          <cell r="J71">
            <v>0.4</v>
          </cell>
          <cell r="K71">
            <v>0.1</v>
          </cell>
          <cell r="L71">
            <v>0.4</v>
          </cell>
          <cell r="O71">
            <v>20</v>
          </cell>
        </row>
        <row r="72">
          <cell r="A72" t="str">
            <v>02</v>
          </cell>
          <cell r="B72" t="str">
            <v>TDA. AVENT.DE DOUG-M</v>
          </cell>
          <cell r="C72" t="str">
            <v>L/V</v>
          </cell>
          <cell r="D72" t="str">
            <v>10:00</v>
          </cell>
          <cell r="E72" t="str">
            <v>10:33</v>
          </cell>
          <cell r="F72">
            <v>0.3</v>
          </cell>
          <cell r="G72">
            <v>3</v>
          </cell>
          <cell r="H72">
            <v>0.2</v>
          </cell>
          <cell r="I72">
            <v>0.3</v>
          </cell>
          <cell r="J72">
            <v>0.3</v>
          </cell>
          <cell r="K72">
            <v>0.4</v>
          </cell>
          <cell r="L72">
            <v>0.1</v>
          </cell>
          <cell r="O72">
            <v>20</v>
          </cell>
        </row>
        <row r="75">
          <cell r="A75" t="str">
            <v>04</v>
          </cell>
          <cell r="B75" t="str">
            <v>TDA. DRAGON BALL Z</v>
          </cell>
          <cell r="C75" t="str">
            <v>L/V</v>
          </cell>
          <cell r="D75" t="str">
            <v>09:30</v>
          </cell>
          <cell r="E75" t="str">
            <v>10:34</v>
          </cell>
          <cell r="F75">
            <v>5.2</v>
          </cell>
          <cell r="G75">
            <v>58</v>
          </cell>
          <cell r="H75">
            <v>5.3</v>
          </cell>
          <cell r="I75">
            <v>5.0999999999999996</v>
          </cell>
          <cell r="J75">
            <v>4.9000000000000004</v>
          </cell>
          <cell r="K75">
            <v>5</v>
          </cell>
          <cell r="L75">
            <v>5.5</v>
          </cell>
          <cell r="O75">
            <v>20</v>
          </cell>
        </row>
        <row r="76">
          <cell r="A76" t="str">
            <v>04</v>
          </cell>
          <cell r="B76" t="str">
            <v>TDA. DRAGON BALL Z-P</v>
          </cell>
          <cell r="C76" t="str">
            <v>DOM</v>
          </cell>
          <cell r="D76" t="str">
            <v>19:00</v>
          </cell>
          <cell r="E76" t="str">
            <v>19:55</v>
          </cell>
          <cell r="F76">
            <v>5</v>
          </cell>
          <cell r="G76">
            <v>56</v>
          </cell>
          <cell r="N76">
            <v>5</v>
          </cell>
          <cell r="O76">
            <v>3</v>
          </cell>
        </row>
        <row r="77">
          <cell r="A77" t="str">
            <v>04</v>
          </cell>
          <cell r="B77" t="str">
            <v>TDA. THUNDERCATS-MA</v>
          </cell>
          <cell r="C77" t="str">
            <v>L/V</v>
          </cell>
          <cell r="D77" t="str">
            <v>10:30</v>
          </cell>
          <cell r="E77" t="str">
            <v>11:05</v>
          </cell>
          <cell r="F77">
            <v>3.1</v>
          </cell>
          <cell r="G77">
            <v>34</v>
          </cell>
          <cell r="H77">
            <v>2.7</v>
          </cell>
          <cell r="I77">
            <v>3.1</v>
          </cell>
          <cell r="J77">
            <v>2.9</v>
          </cell>
          <cell r="K77">
            <v>3.2</v>
          </cell>
          <cell r="L77">
            <v>3.4</v>
          </cell>
          <cell r="O77">
            <v>20</v>
          </cell>
        </row>
        <row r="78">
          <cell r="A78" t="str">
            <v>04</v>
          </cell>
          <cell r="B78" t="str">
            <v>TDA. LAURA EN AMERIC</v>
          </cell>
          <cell r="C78" t="str">
            <v>SAP</v>
          </cell>
          <cell r="D78" t="str">
            <v>21:30</v>
          </cell>
          <cell r="E78" t="str">
            <v>00:35</v>
          </cell>
          <cell r="F78">
            <v>6.6</v>
          </cell>
          <cell r="G78">
            <v>74</v>
          </cell>
          <cell r="M78">
            <v>6.6</v>
          </cell>
          <cell r="O78">
            <v>4</v>
          </cell>
        </row>
        <row r="79">
          <cell r="A79" t="str">
            <v>04</v>
          </cell>
          <cell r="B79" t="str">
            <v>TDA. MATINEE SABADO</v>
          </cell>
          <cell r="C79" t="str">
            <v>SAP</v>
          </cell>
          <cell r="D79" t="str">
            <v>18:00</v>
          </cell>
          <cell r="E79" t="str">
            <v>19:54</v>
          </cell>
          <cell r="F79">
            <v>2.9</v>
          </cell>
          <cell r="G79">
            <v>32</v>
          </cell>
          <cell r="M79">
            <v>2.9</v>
          </cell>
          <cell r="O79">
            <v>3</v>
          </cell>
        </row>
        <row r="80">
          <cell r="A80" t="str">
            <v>04</v>
          </cell>
          <cell r="B80" t="str">
            <v>TDA. PRIMERA EDICION</v>
          </cell>
          <cell r="C80" t="str">
            <v>L/V</v>
          </cell>
          <cell r="D80" t="str">
            <v>06:00</v>
          </cell>
          <cell r="E80" t="str">
            <v>09:02</v>
          </cell>
          <cell r="F80">
            <v>3.1</v>
          </cell>
          <cell r="G80">
            <v>34</v>
          </cell>
          <cell r="H80">
            <v>3.2</v>
          </cell>
          <cell r="I80">
            <v>2.9</v>
          </cell>
          <cell r="J80">
            <v>3</v>
          </cell>
          <cell r="K80">
            <v>2.8</v>
          </cell>
          <cell r="L80">
            <v>3.4</v>
          </cell>
          <cell r="O80">
            <v>20</v>
          </cell>
        </row>
        <row r="81">
          <cell r="A81" t="str">
            <v>04</v>
          </cell>
          <cell r="B81" t="str">
            <v>TDA. DRAGON BALL</v>
          </cell>
          <cell r="C81" t="str">
            <v>L/V</v>
          </cell>
          <cell r="D81" t="str">
            <v>09:30</v>
          </cell>
          <cell r="E81" t="str">
            <v>10:36</v>
          </cell>
          <cell r="F81">
            <v>2.5</v>
          </cell>
          <cell r="G81">
            <v>28</v>
          </cell>
          <cell r="H81">
            <v>2.2000000000000002</v>
          </cell>
          <cell r="I81">
            <v>2.2000000000000002</v>
          </cell>
          <cell r="J81">
            <v>2.4</v>
          </cell>
          <cell r="K81">
            <v>2.8</v>
          </cell>
          <cell r="L81">
            <v>2.7</v>
          </cell>
          <cell r="O81">
            <v>20</v>
          </cell>
        </row>
        <row r="82">
          <cell r="A82" t="str">
            <v>04</v>
          </cell>
          <cell r="B82" t="str">
            <v>TDA. FUTBOL EN AMERICA</v>
          </cell>
          <cell r="C82" t="str">
            <v>DOM</v>
          </cell>
          <cell r="D82" t="str">
            <v>21:00</v>
          </cell>
          <cell r="E82" t="str">
            <v>17:03</v>
          </cell>
          <cell r="F82">
            <v>5.4</v>
          </cell>
          <cell r="G82">
            <v>60</v>
          </cell>
          <cell r="H82">
            <v>1.2</v>
          </cell>
          <cell r="I82">
            <v>1.1000000000000001</v>
          </cell>
          <cell r="J82">
            <v>0.9</v>
          </cell>
          <cell r="K82">
            <v>1.3</v>
          </cell>
          <cell r="L82">
            <v>1.7</v>
          </cell>
          <cell r="O82">
            <v>4</v>
          </cell>
        </row>
        <row r="83">
          <cell r="A83" t="str">
            <v>04</v>
          </cell>
          <cell r="B83" t="str">
            <v>TDA. EL SHOW DEL CHA</v>
          </cell>
          <cell r="C83" t="str">
            <v>L/V</v>
          </cell>
          <cell r="D83" t="str">
            <v>17:00</v>
          </cell>
          <cell r="E83" t="str">
            <v>19:08</v>
          </cell>
          <cell r="F83">
            <v>2.4</v>
          </cell>
          <cell r="G83">
            <v>26</v>
          </cell>
          <cell r="H83">
            <v>2.2000000000000002</v>
          </cell>
          <cell r="I83">
            <v>2.4</v>
          </cell>
          <cell r="J83">
            <v>2.2999999999999998</v>
          </cell>
          <cell r="K83">
            <v>2.7</v>
          </cell>
          <cell r="L83">
            <v>2.2999999999999998</v>
          </cell>
          <cell r="O83">
            <v>20</v>
          </cell>
        </row>
        <row r="84">
          <cell r="A84" t="str">
            <v>04</v>
          </cell>
          <cell r="B84" t="str">
            <v>TDA. SABRINA LA BRUJ</v>
          </cell>
          <cell r="C84" t="str">
            <v>DOM</v>
          </cell>
          <cell r="D84" t="str">
            <v>10:30</v>
          </cell>
          <cell r="E84" t="str">
            <v>10:57</v>
          </cell>
          <cell r="F84">
            <v>2.4</v>
          </cell>
          <cell r="G84">
            <v>26</v>
          </cell>
          <cell r="N84">
            <v>2.4</v>
          </cell>
          <cell r="O84">
            <v>4</v>
          </cell>
        </row>
        <row r="85">
          <cell r="A85" t="str">
            <v>04</v>
          </cell>
          <cell r="B85" t="str">
            <v>TDA. LAURA EN AMERIC</v>
          </cell>
          <cell r="C85" t="str">
            <v>L/V</v>
          </cell>
          <cell r="D85" t="str">
            <v>13:00</v>
          </cell>
          <cell r="E85" t="str">
            <v>15:01</v>
          </cell>
          <cell r="F85">
            <v>5.0999999999999996</v>
          </cell>
          <cell r="G85">
            <v>57</v>
          </cell>
          <cell r="H85">
            <v>5.2</v>
          </cell>
          <cell r="I85">
            <v>5</v>
          </cell>
          <cell r="J85">
            <v>5.0999999999999996</v>
          </cell>
          <cell r="K85">
            <v>4.7</v>
          </cell>
          <cell r="L85">
            <v>5.4</v>
          </cell>
          <cell r="O85">
            <v>20</v>
          </cell>
        </row>
        <row r="86">
          <cell r="A86" t="str">
            <v>04</v>
          </cell>
          <cell r="B86" t="str">
            <v>TDA. SUPER CAMPEONES</v>
          </cell>
          <cell r="C86" t="str">
            <v>DOM</v>
          </cell>
          <cell r="D86" t="str">
            <v>10:00</v>
          </cell>
          <cell r="E86" t="str">
            <v>10:29</v>
          </cell>
          <cell r="F86">
            <v>2.2999999999999998</v>
          </cell>
          <cell r="G86">
            <v>25</v>
          </cell>
          <cell r="N86">
            <v>2.2999999999999998</v>
          </cell>
          <cell r="O86">
            <v>4</v>
          </cell>
        </row>
        <row r="87">
          <cell r="A87" t="str">
            <v>04</v>
          </cell>
          <cell r="B87" t="str">
            <v>TDA. ESP.DEL CHAVO DEL OCHO</v>
          </cell>
          <cell r="C87" t="str">
            <v>DOM</v>
          </cell>
          <cell r="D87" t="str">
            <v>16:00</v>
          </cell>
          <cell r="E87" t="str">
            <v>18:45</v>
          </cell>
          <cell r="F87">
            <v>2.2999999999999998</v>
          </cell>
          <cell r="G87">
            <v>25</v>
          </cell>
          <cell r="N87">
            <v>2.2999999999999998</v>
          </cell>
          <cell r="O87">
            <v>4</v>
          </cell>
        </row>
        <row r="88">
          <cell r="A88" t="str">
            <v>04</v>
          </cell>
          <cell r="B88" t="str">
            <v>TDA. FURIAS Y DESAST</v>
          </cell>
          <cell r="C88" t="str">
            <v>MAR</v>
          </cell>
          <cell r="D88" t="str">
            <v>23:00</v>
          </cell>
          <cell r="E88" t="str">
            <v>00:01</v>
          </cell>
          <cell r="F88">
            <v>5</v>
          </cell>
          <cell r="G88">
            <v>56</v>
          </cell>
          <cell r="I88">
            <v>5</v>
          </cell>
          <cell r="O88">
            <v>1</v>
          </cell>
        </row>
        <row r="89">
          <cell r="A89" t="str">
            <v>04</v>
          </cell>
          <cell r="B89" t="str">
            <v>TDA. RANMA 1/2</v>
          </cell>
          <cell r="C89" t="str">
            <v>DOM</v>
          </cell>
          <cell r="D89" t="str">
            <v>11:30</v>
          </cell>
          <cell r="E89" t="str">
            <v>12:00</v>
          </cell>
          <cell r="F89">
            <v>2.2000000000000002</v>
          </cell>
          <cell r="G89">
            <v>24</v>
          </cell>
          <cell r="N89">
            <v>2.2000000000000002</v>
          </cell>
          <cell r="O89">
            <v>4</v>
          </cell>
        </row>
        <row r="90">
          <cell r="A90" t="str">
            <v>04</v>
          </cell>
          <cell r="B90" t="str">
            <v>TDA. VARIEDADES AMER</v>
          </cell>
          <cell r="C90" t="str">
            <v>JUE</v>
          </cell>
          <cell r="D90" t="str">
            <v>22:00</v>
          </cell>
          <cell r="E90" t="str">
            <v>00:14</v>
          </cell>
          <cell r="F90">
            <v>4.7</v>
          </cell>
          <cell r="G90">
            <v>52</v>
          </cell>
          <cell r="K90">
            <v>4.7</v>
          </cell>
          <cell r="O90">
            <v>3</v>
          </cell>
        </row>
        <row r="91">
          <cell r="A91" t="str">
            <v>04</v>
          </cell>
          <cell r="B91" t="str">
            <v>TDA. PRIMER IMPACTO</v>
          </cell>
          <cell r="C91" t="str">
            <v>LUN</v>
          </cell>
          <cell r="D91" t="str">
            <v>23:00</v>
          </cell>
          <cell r="E91" t="str">
            <v>00:05</v>
          </cell>
          <cell r="F91">
            <v>4.5999999999999996</v>
          </cell>
          <cell r="G91">
            <v>51</v>
          </cell>
          <cell r="H91">
            <v>4.5999999999999996</v>
          </cell>
          <cell r="O91">
            <v>2</v>
          </cell>
        </row>
        <row r="92">
          <cell r="A92" t="str">
            <v>04</v>
          </cell>
          <cell r="B92" t="str">
            <v>TDA. DRAGON BALL Z</v>
          </cell>
          <cell r="C92" t="str">
            <v>DOM</v>
          </cell>
          <cell r="D92" t="str">
            <v>09:00</v>
          </cell>
          <cell r="E92" t="str">
            <v>09:29</v>
          </cell>
          <cell r="F92">
            <v>2</v>
          </cell>
          <cell r="G92">
            <v>22</v>
          </cell>
          <cell r="N92">
            <v>2</v>
          </cell>
          <cell r="O92">
            <v>4</v>
          </cell>
        </row>
        <row r="93">
          <cell r="A93" t="str">
            <v>04</v>
          </cell>
          <cell r="B93" t="str">
            <v>TDA. EL HOMBRE</v>
          </cell>
          <cell r="C93" t="str">
            <v>DOM</v>
          </cell>
          <cell r="D93" t="str">
            <v>22:00</v>
          </cell>
          <cell r="E93" t="str">
            <v>00:04</v>
          </cell>
          <cell r="F93">
            <v>4.3</v>
          </cell>
          <cell r="G93">
            <v>48</v>
          </cell>
          <cell r="N93">
            <v>4.3</v>
          </cell>
          <cell r="O93">
            <v>1</v>
          </cell>
        </row>
        <row r="94">
          <cell r="A94" t="str">
            <v>04</v>
          </cell>
          <cell r="B94" t="str">
            <v>TDA. NUESTRO CINE-NO</v>
          </cell>
          <cell r="C94" t="str">
            <v>VIE</v>
          </cell>
          <cell r="D94" t="str">
            <v>23:00</v>
          </cell>
          <cell r="E94" t="str">
            <v>01:42</v>
          </cell>
          <cell r="F94">
            <v>3.9</v>
          </cell>
          <cell r="G94">
            <v>43</v>
          </cell>
          <cell r="L94">
            <v>3.9</v>
          </cell>
          <cell r="O94">
            <v>4</v>
          </cell>
        </row>
        <row r="95">
          <cell r="A95" t="str">
            <v>04</v>
          </cell>
          <cell r="B95" t="str">
            <v>TDA. EL CHAPULIN COL</v>
          </cell>
          <cell r="C95" t="str">
            <v>DOM</v>
          </cell>
          <cell r="D95" t="str">
            <v>08:00</v>
          </cell>
          <cell r="E95" t="str">
            <v>08:58</v>
          </cell>
          <cell r="F95">
            <v>1.7</v>
          </cell>
          <cell r="G95">
            <v>19</v>
          </cell>
          <cell r="N95">
            <v>1.7</v>
          </cell>
          <cell r="O95">
            <v>4</v>
          </cell>
        </row>
        <row r="96">
          <cell r="A96" t="str">
            <v>04</v>
          </cell>
          <cell r="B96" t="str">
            <v>TDA. SABRINA LA BRUJ</v>
          </cell>
          <cell r="C96" t="str">
            <v>L/V</v>
          </cell>
          <cell r="D96" t="str">
            <v>11:00</v>
          </cell>
          <cell r="E96" t="str">
            <v>11:35</v>
          </cell>
          <cell r="F96">
            <v>1.6</v>
          </cell>
          <cell r="G96">
            <v>17</v>
          </cell>
          <cell r="H96">
            <v>1.7</v>
          </cell>
          <cell r="I96">
            <v>2.1</v>
          </cell>
          <cell r="J96">
            <v>1.2</v>
          </cell>
          <cell r="K96">
            <v>1.3</v>
          </cell>
          <cell r="L96">
            <v>1.9</v>
          </cell>
          <cell r="O96">
            <v>20</v>
          </cell>
        </row>
        <row r="97">
          <cell r="A97" t="str">
            <v>04</v>
          </cell>
          <cell r="B97" t="str">
            <v>TDA. THUNDERCATS-DOM</v>
          </cell>
          <cell r="C97" t="str">
            <v>DOM</v>
          </cell>
          <cell r="D97" t="str">
            <v>11:00</v>
          </cell>
          <cell r="E97" t="str">
            <v>11:31</v>
          </cell>
          <cell r="F97">
            <v>1.6</v>
          </cell>
          <cell r="G97">
            <v>17</v>
          </cell>
          <cell r="N97">
            <v>1.6</v>
          </cell>
          <cell r="O97">
            <v>4</v>
          </cell>
        </row>
        <row r="98">
          <cell r="A98" t="str">
            <v>04</v>
          </cell>
          <cell r="B98" t="str">
            <v>TDA. MUJERES ENGAÑAD</v>
          </cell>
          <cell r="C98" t="str">
            <v>L/V</v>
          </cell>
          <cell r="D98" t="str">
            <v>21.00</v>
          </cell>
          <cell r="E98" t="str">
            <v>22:01</v>
          </cell>
          <cell r="F98">
            <v>3.5</v>
          </cell>
          <cell r="G98">
            <v>39</v>
          </cell>
          <cell r="H98">
            <v>4.2</v>
          </cell>
          <cell r="I98">
            <v>3.8</v>
          </cell>
          <cell r="J98">
            <v>3.5</v>
          </cell>
          <cell r="K98">
            <v>2.9</v>
          </cell>
          <cell r="L98">
            <v>3.2</v>
          </cell>
          <cell r="O98">
            <v>18</v>
          </cell>
        </row>
        <row r="99">
          <cell r="A99" t="str">
            <v>04</v>
          </cell>
          <cell r="B99" t="str">
            <v>TDA. MAS CHOLA QUE N</v>
          </cell>
          <cell r="C99" t="str">
            <v>SAP</v>
          </cell>
          <cell r="D99" t="str">
            <v>20:00</v>
          </cell>
          <cell r="E99" t="str">
            <v>21:36</v>
          </cell>
          <cell r="F99">
            <v>4.3</v>
          </cell>
          <cell r="G99">
            <v>48</v>
          </cell>
          <cell r="M99">
            <v>4.3</v>
          </cell>
          <cell r="O99">
            <v>4</v>
          </cell>
        </row>
        <row r="100">
          <cell r="A100" t="str">
            <v>04</v>
          </cell>
          <cell r="B100" t="str">
            <v>TDA. KARINA Y TIMOTE</v>
          </cell>
          <cell r="C100" t="str">
            <v>SAP</v>
          </cell>
          <cell r="D100" t="str">
            <v>09:00</v>
          </cell>
          <cell r="E100" t="str">
            <v>13:05</v>
          </cell>
          <cell r="F100">
            <v>1.4</v>
          </cell>
          <cell r="G100">
            <v>15</v>
          </cell>
          <cell r="M100">
            <v>1.4</v>
          </cell>
          <cell r="O100">
            <v>4</v>
          </cell>
        </row>
        <row r="101">
          <cell r="A101" t="str">
            <v>04</v>
          </cell>
          <cell r="B101" t="str">
            <v>TDA. METEORO-MA</v>
          </cell>
          <cell r="C101" t="str">
            <v>L/V</v>
          </cell>
          <cell r="D101" t="str">
            <v>09:00</v>
          </cell>
          <cell r="E101" t="str">
            <v>09:32</v>
          </cell>
          <cell r="F101">
            <v>1.4</v>
          </cell>
          <cell r="G101">
            <v>15</v>
          </cell>
          <cell r="H101">
            <v>1.9</v>
          </cell>
          <cell r="I101">
            <v>1.4</v>
          </cell>
          <cell r="J101">
            <v>1.5</v>
          </cell>
          <cell r="K101">
            <v>1.3</v>
          </cell>
          <cell r="L101">
            <v>0.9</v>
          </cell>
          <cell r="O101">
            <v>20</v>
          </cell>
        </row>
        <row r="102">
          <cell r="A102" t="str">
            <v>04</v>
          </cell>
          <cell r="B102" t="str">
            <v>TDA. AVENT.HE-MAN</v>
          </cell>
          <cell r="C102" t="str">
            <v>DOM</v>
          </cell>
          <cell r="D102" t="str">
            <v>09:30</v>
          </cell>
          <cell r="E102" t="str">
            <v>09:58</v>
          </cell>
          <cell r="F102">
            <v>1.4</v>
          </cell>
          <cell r="G102">
            <v>15</v>
          </cell>
          <cell r="N102">
            <v>1.4</v>
          </cell>
          <cell r="O102">
            <v>4</v>
          </cell>
        </row>
        <row r="103">
          <cell r="A103" t="str">
            <v>04</v>
          </cell>
          <cell r="B103" t="str">
            <v>TDA. MATINEE DOMINGO</v>
          </cell>
          <cell r="C103" t="str">
            <v>DOM</v>
          </cell>
          <cell r="D103" t="str">
            <v>14:00</v>
          </cell>
          <cell r="E103" t="str">
            <v>15:55</v>
          </cell>
          <cell r="F103">
            <v>3</v>
          </cell>
          <cell r="G103">
            <v>33</v>
          </cell>
          <cell r="N103">
            <v>3</v>
          </cell>
          <cell r="O103">
            <v>3</v>
          </cell>
        </row>
        <row r="104">
          <cell r="A104" t="str">
            <v>04</v>
          </cell>
          <cell r="B104" t="str">
            <v>TDA. AMERICA NOTICIA</v>
          </cell>
          <cell r="C104" t="str">
            <v>L/V</v>
          </cell>
          <cell r="D104" t="str">
            <v>22:00</v>
          </cell>
          <cell r="E104" t="str">
            <v>23:01</v>
          </cell>
          <cell r="F104">
            <v>3.7</v>
          </cell>
          <cell r="G104">
            <v>41</v>
          </cell>
          <cell r="H104">
            <v>4</v>
          </cell>
          <cell r="I104">
            <v>4</v>
          </cell>
          <cell r="J104">
            <v>4.7</v>
          </cell>
          <cell r="K104">
            <v>4.3</v>
          </cell>
          <cell r="L104">
            <v>1.9</v>
          </cell>
          <cell r="O104">
            <v>20</v>
          </cell>
        </row>
        <row r="105">
          <cell r="A105" t="str">
            <v>04</v>
          </cell>
          <cell r="B105" t="str">
            <v>TDA. CINE AMERICA</v>
          </cell>
          <cell r="C105" t="str">
            <v>SAP</v>
          </cell>
          <cell r="D105" t="str">
            <v>23:30</v>
          </cell>
          <cell r="E105" t="str">
            <v>01:59</v>
          </cell>
          <cell r="F105">
            <v>2.9</v>
          </cell>
          <cell r="G105">
            <v>32</v>
          </cell>
          <cell r="M105">
            <v>2.9</v>
          </cell>
          <cell r="O105">
            <v>4</v>
          </cell>
        </row>
        <row r="106">
          <cell r="A106" t="str">
            <v>04</v>
          </cell>
          <cell r="B106" t="str">
            <v>TDA. AVENT.DE SIMBAD</v>
          </cell>
          <cell r="C106" t="str">
            <v>SAP</v>
          </cell>
          <cell r="D106" t="str">
            <v>06:30</v>
          </cell>
          <cell r="E106" t="str">
            <v>07:31</v>
          </cell>
          <cell r="F106">
            <v>1.3</v>
          </cell>
          <cell r="G106">
            <v>14</v>
          </cell>
          <cell r="M106">
            <v>1.3</v>
          </cell>
          <cell r="O106">
            <v>1</v>
          </cell>
        </row>
        <row r="107">
          <cell r="A107" t="str">
            <v>04</v>
          </cell>
          <cell r="B107" t="str">
            <v>TDA. HORA 20:00-D-NO</v>
          </cell>
          <cell r="C107" t="str">
            <v>DOM</v>
          </cell>
          <cell r="D107" t="str">
            <v>20:00</v>
          </cell>
          <cell r="E107" t="str">
            <v>21:32</v>
          </cell>
          <cell r="F107">
            <v>5.6</v>
          </cell>
          <cell r="G107">
            <v>62</v>
          </cell>
          <cell r="N107">
            <v>5.6</v>
          </cell>
          <cell r="O107">
            <v>4</v>
          </cell>
        </row>
        <row r="108">
          <cell r="A108" t="str">
            <v>04</v>
          </cell>
          <cell r="B108" t="str">
            <v>TDA. SHE-RA</v>
          </cell>
          <cell r="C108" t="str">
            <v>DOM</v>
          </cell>
          <cell r="D108" t="str">
            <v>07:00</v>
          </cell>
          <cell r="E108" t="str">
            <v>08:02</v>
          </cell>
          <cell r="F108">
            <v>1.2</v>
          </cell>
          <cell r="G108">
            <v>13</v>
          </cell>
          <cell r="N108">
            <v>1.2</v>
          </cell>
          <cell r="O108">
            <v>4</v>
          </cell>
        </row>
        <row r="109">
          <cell r="A109" t="str">
            <v>04</v>
          </cell>
          <cell r="B109" t="str">
            <v>TDA. SALVADO POR CAM</v>
          </cell>
          <cell r="C109" t="str">
            <v>L/V</v>
          </cell>
          <cell r="D109" t="str">
            <v>11:30</v>
          </cell>
          <cell r="E109" t="str">
            <v>12:02</v>
          </cell>
          <cell r="F109">
            <v>1.2</v>
          </cell>
          <cell r="G109">
            <v>13</v>
          </cell>
          <cell r="H109">
            <v>1.1000000000000001</v>
          </cell>
          <cell r="I109">
            <v>1.6</v>
          </cell>
          <cell r="J109">
            <v>1.2</v>
          </cell>
          <cell r="K109">
            <v>0.9</v>
          </cell>
          <cell r="L109">
            <v>1.2</v>
          </cell>
          <cell r="O109">
            <v>20</v>
          </cell>
        </row>
        <row r="110">
          <cell r="A110" t="str">
            <v>04</v>
          </cell>
          <cell r="B110" t="str">
            <v>TDA. MATINEE DOMINGO</v>
          </cell>
          <cell r="C110" t="str">
            <v>DOM</v>
          </cell>
          <cell r="D110" t="str">
            <v>16:00</v>
          </cell>
          <cell r="E110" t="str">
            <v>17:34</v>
          </cell>
          <cell r="F110">
            <v>2.6</v>
          </cell>
          <cell r="G110">
            <v>29</v>
          </cell>
          <cell r="N110">
            <v>2.6</v>
          </cell>
          <cell r="O110">
            <v>1</v>
          </cell>
        </row>
        <row r="111">
          <cell r="A111" t="str">
            <v>04</v>
          </cell>
          <cell r="B111" t="str">
            <v>TDA. MARIA EMILIA-QU</v>
          </cell>
          <cell r="C111" t="str">
            <v>L/V</v>
          </cell>
          <cell r="D111" t="str">
            <v>20:00</v>
          </cell>
          <cell r="E111" t="str">
            <v>21:02</v>
          </cell>
          <cell r="F111">
            <v>3.2</v>
          </cell>
          <cell r="G111">
            <v>35</v>
          </cell>
          <cell r="H111">
            <v>3.1</v>
          </cell>
          <cell r="I111">
            <v>3.7</v>
          </cell>
          <cell r="J111">
            <v>3</v>
          </cell>
          <cell r="K111">
            <v>3</v>
          </cell>
          <cell r="L111">
            <v>3.4</v>
          </cell>
          <cell r="O111">
            <v>20</v>
          </cell>
        </row>
        <row r="112">
          <cell r="A112" t="str">
            <v>04</v>
          </cell>
          <cell r="B112" t="str">
            <v>TDA. MARIA MERCEDES</v>
          </cell>
          <cell r="C112" t="str">
            <v>L/V</v>
          </cell>
          <cell r="D112" t="str">
            <v>19:01</v>
          </cell>
          <cell r="E112" t="str">
            <v>20:01</v>
          </cell>
          <cell r="F112">
            <v>2.5</v>
          </cell>
          <cell r="G112">
            <v>28</v>
          </cell>
          <cell r="H112">
            <v>2</v>
          </cell>
          <cell r="I112">
            <v>3.3</v>
          </cell>
          <cell r="J112">
            <v>2.2000000000000002</v>
          </cell>
          <cell r="K112">
            <v>2.9</v>
          </cell>
          <cell r="L112">
            <v>2.1</v>
          </cell>
          <cell r="O112">
            <v>10</v>
          </cell>
        </row>
        <row r="113">
          <cell r="A113" t="str">
            <v>04</v>
          </cell>
          <cell r="B113" t="str">
            <v>TDA. MATINEE SABADO</v>
          </cell>
          <cell r="C113" t="str">
            <v>SAP</v>
          </cell>
          <cell r="D113" t="str">
            <v>16:00</v>
          </cell>
          <cell r="E113" t="str">
            <v>18:06</v>
          </cell>
          <cell r="F113">
            <v>2.2999999999999998</v>
          </cell>
          <cell r="G113">
            <v>25</v>
          </cell>
          <cell r="M113">
            <v>2.2999999999999998</v>
          </cell>
          <cell r="O113">
            <v>3</v>
          </cell>
        </row>
        <row r="114">
          <cell r="A114" t="str">
            <v>04</v>
          </cell>
          <cell r="B114" t="str">
            <v>TDA. SAMURAI CIBERNETICO</v>
          </cell>
          <cell r="C114" t="str">
            <v>SAP</v>
          </cell>
          <cell r="D114" t="str">
            <v>07:30</v>
          </cell>
          <cell r="E114" t="str">
            <v>08:31</v>
          </cell>
          <cell r="F114">
            <v>0.9</v>
          </cell>
          <cell r="G114">
            <v>10</v>
          </cell>
          <cell r="M114">
            <v>0.9</v>
          </cell>
          <cell r="O114">
            <v>4</v>
          </cell>
        </row>
        <row r="115">
          <cell r="A115" t="str">
            <v>04</v>
          </cell>
          <cell r="B115" t="str">
            <v>TDA. BANANAS EN PIJAMAS</v>
          </cell>
          <cell r="C115" t="str">
            <v>SAP</v>
          </cell>
          <cell r="D115" t="str">
            <v>08:30</v>
          </cell>
          <cell r="E115" t="str">
            <v>08:59</v>
          </cell>
          <cell r="F115">
            <v>0.9</v>
          </cell>
          <cell r="G115">
            <v>10</v>
          </cell>
          <cell r="M115">
            <v>0.9</v>
          </cell>
          <cell r="O115">
            <v>4</v>
          </cell>
        </row>
        <row r="116">
          <cell r="A116" t="str">
            <v>04</v>
          </cell>
          <cell r="B116" t="str">
            <v>TDA. TRES MUJERES</v>
          </cell>
          <cell r="C116" t="str">
            <v>L/V</v>
          </cell>
          <cell r="D116" t="str">
            <v>15:00</v>
          </cell>
          <cell r="E116" t="str">
            <v>16:03</v>
          </cell>
          <cell r="F116">
            <v>1.9</v>
          </cell>
          <cell r="G116">
            <v>21</v>
          </cell>
          <cell r="H116">
            <v>2.1</v>
          </cell>
          <cell r="I116">
            <v>2.4</v>
          </cell>
          <cell r="J116">
            <v>1.6</v>
          </cell>
          <cell r="K116">
            <v>1.9</v>
          </cell>
          <cell r="L116">
            <v>1.5</v>
          </cell>
          <cell r="O116">
            <v>20</v>
          </cell>
        </row>
        <row r="117">
          <cell r="A117" t="str">
            <v>04</v>
          </cell>
          <cell r="B117" t="str">
            <v>TDA. CHESPIRITO-SAB</v>
          </cell>
          <cell r="C117" t="str">
            <v>SAP</v>
          </cell>
          <cell r="D117" t="str">
            <v>13:00</v>
          </cell>
          <cell r="E117" t="str">
            <v>17:00</v>
          </cell>
          <cell r="F117">
            <v>1.8</v>
          </cell>
          <cell r="G117">
            <v>20</v>
          </cell>
          <cell r="M117">
            <v>1.8</v>
          </cell>
          <cell r="O117">
            <v>4</v>
          </cell>
        </row>
        <row r="118">
          <cell r="A118" t="str">
            <v>04</v>
          </cell>
          <cell r="B118" t="str">
            <v>TDA. LA USURPADORA-T</v>
          </cell>
          <cell r="C118" t="str">
            <v>L/V</v>
          </cell>
          <cell r="D118" t="str">
            <v>12:00</v>
          </cell>
          <cell r="E118" t="str">
            <v>12:55</v>
          </cell>
          <cell r="F118">
            <v>1.7</v>
          </cell>
          <cell r="G118">
            <v>19</v>
          </cell>
          <cell r="H118">
            <v>1.3</v>
          </cell>
          <cell r="I118">
            <v>2</v>
          </cell>
          <cell r="J118">
            <v>1.4</v>
          </cell>
          <cell r="K118">
            <v>1.7</v>
          </cell>
          <cell r="L118">
            <v>2.2000000000000002</v>
          </cell>
          <cell r="O118">
            <v>20</v>
          </cell>
        </row>
        <row r="119">
          <cell r="A119" t="str">
            <v>04</v>
          </cell>
          <cell r="B119" t="str">
            <v>TDA. MATINEE DOMINGO</v>
          </cell>
          <cell r="C119" t="str">
            <v>DOM</v>
          </cell>
          <cell r="D119" t="str">
            <v>12:00</v>
          </cell>
          <cell r="E119" t="str">
            <v>14:31</v>
          </cell>
          <cell r="F119">
            <v>1.7</v>
          </cell>
          <cell r="G119">
            <v>19</v>
          </cell>
          <cell r="N119">
            <v>1.7</v>
          </cell>
          <cell r="O119">
            <v>4</v>
          </cell>
        </row>
        <row r="122">
          <cell r="A122" t="str">
            <v>05</v>
          </cell>
          <cell r="B122" t="str">
            <v>TDA. MATRIM. HIJOS</v>
          </cell>
          <cell r="C122" t="str">
            <v>DOM</v>
          </cell>
          <cell r="D122" t="str">
            <v>23.30</v>
          </cell>
          <cell r="E122" t="str">
            <v>00:15</v>
          </cell>
          <cell r="F122">
            <v>3.5</v>
          </cell>
          <cell r="G122">
            <v>39</v>
          </cell>
          <cell r="N122">
            <v>3.5</v>
          </cell>
          <cell r="O122">
            <v>4</v>
          </cell>
        </row>
        <row r="123">
          <cell r="A123" t="str">
            <v>05</v>
          </cell>
          <cell r="B123" t="str">
            <v>TDA. ANIMANIACS</v>
          </cell>
          <cell r="C123" t="str">
            <v>L/V</v>
          </cell>
          <cell r="D123" t="str">
            <v>09:00</v>
          </cell>
          <cell r="E123" t="str">
            <v>09:29</v>
          </cell>
          <cell r="F123">
            <v>1.6</v>
          </cell>
          <cell r="G123">
            <v>17</v>
          </cell>
          <cell r="H123">
            <v>1.6</v>
          </cell>
          <cell r="I123">
            <v>1.2</v>
          </cell>
          <cell r="J123">
            <v>2.1</v>
          </cell>
          <cell r="K123">
            <v>1.8</v>
          </cell>
          <cell r="L123">
            <v>1.4</v>
          </cell>
          <cell r="O123">
            <v>5</v>
          </cell>
        </row>
        <row r="124">
          <cell r="A124" t="str">
            <v>05</v>
          </cell>
          <cell r="B124" t="str">
            <v>TDA. 24 MINUTOS</v>
          </cell>
          <cell r="C124" t="str">
            <v>L/V</v>
          </cell>
          <cell r="D124" t="str">
            <v>23.00</v>
          </cell>
          <cell r="E124" t="str">
            <v>23:44</v>
          </cell>
          <cell r="F124">
            <v>6.1</v>
          </cell>
          <cell r="G124">
            <v>68</v>
          </cell>
          <cell r="H124">
            <v>7.3</v>
          </cell>
          <cell r="I124">
            <v>6.7</v>
          </cell>
          <cell r="J124">
            <v>5.8</v>
          </cell>
          <cell r="K124">
            <v>6.6</v>
          </cell>
          <cell r="L124">
            <v>4.3</v>
          </cell>
          <cell r="O124">
            <v>5</v>
          </cell>
        </row>
        <row r="125">
          <cell r="A125" t="str">
            <v>05</v>
          </cell>
          <cell r="B125" t="str">
            <v>TDA. TINY TOONS-MA</v>
          </cell>
          <cell r="C125" t="str">
            <v>L/V</v>
          </cell>
          <cell r="D125" t="str">
            <v>09:30</v>
          </cell>
          <cell r="E125" t="str">
            <v>09:53</v>
          </cell>
          <cell r="F125">
            <v>1.3</v>
          </cell>
          <cell r="G125">
            <v>14</v>
          </cell>
          <cell r="H125">
            <v>1.5</v>
          </cell>
          <cell r="I125">
            <v>0.4</v>
          </cell>
          <cell r="J125">
            <v>1.7</v>
          </cell>
          <cell r="K125">
            <v>1.5</v>
          </cell>
          <cell r="L125">
            <v>1.2</v>
          </cell>
          <cell r="O125">
            <v>5</v>
          </cell>
        </row>
        <row r="126">
          <cell r="A126" t="str">
            <v>05</v>
          </cell>
          <cell r="B126" t="str">
            <v>TDA. PINKY Y CEREBRO</v>
          </cell>
          <cell r="C126" t="str">
            <v>L/V</v>
          </cell>
          <cell r="D126" t="str">
            <v>09:00</v>
          </cell>
          <cell r="E126" t="str">
            <v>10:47</v>
          </cell>
          <cell r="F126">
            <v>1</v>
          </cell>
          <cell r="G126">
            <v>11</v>
          </cell>
          <cell r="H126">
            <v>1.2</v>
          </cell>
          <cell r="I126">
            <v>1.1000000000000001</v>
          </cell>
          <cell r="J126">
            <v>0.8</v>
          </cell>
          <cell r="K126">
            <v>1.2</v>
          </cell>
          <cell r="L126">
            <v>0.5</v>
          </cell>
          <cell r="O126">
            <v>8</v>
          </cell>
        </row>
        <row r="127">
          <cell r="A127" t="str">
            <v>05</v>
          </cell>
          <cell r="B127" t="str">
            <v>TDA. PASO A PASO</v>
          </cell>
          <cell r="C127" t="str">
            <v>L/V</v>
          </cell>
          <cell r="D127" t="str">
            <v>11:00</v>
          </cell>
          <cell r="E127" t="str">
            <v>11:17</v>
          </cell>
          <cell r="F127">
            <v>1</v>
          </cell>
          <cell r="G127">
            <v>11</v>
          </cell>
          <cell r="H127">
            <v>1</v>
          </cell>
          <cell r="I127">
            <v>0.8</v>
          </cell>
          <cell r="J127">
            <v>0.6</v>
          </cell>
          <cell r="K127">
            <v>1.8</v>
          </cell>
          <cell r="L127">
            <v>0.8</v>
          </cell>
          <cell r="O127">
            <v>5</v>
          </cell>
        </row>
        <row r="128">
          <cell r="A128" t="str">
            <v>05</v>
          </cell>
          <cell r="B128" t="str">
            <v>TDA. AMBULANTES DE LA RISA</v>
          </cell>
          <cell r="C128" t="str">
            <v>MI/JU</v>
          </cell>
          <cell r="D128" t="str">
            <v>23:00</v>
          </cell>
          <cell r="E128" t="str">
            <v>00:20</v>
          </cell>
          <cell r="F128">
            <v>3.3</v>
          </cell>
          <cell r="G128">
            <v>37</v>
          </cell>
          <cell r="J128">
            <v>3.5</v>
          </cell>
          <cell r="K128">
            <v>3.2</v>
          </cell>
          <cell r="O128">
            <v>3</v>
          </cell>
        </row>
        <row r="129">
          <cell r="A129" t="str">
            <v>05</v>
          </cell>
          <cell r="B129" t="str">
            <v>TDA. 24 HORAS-EDIC.MATUTINO</v>
          </cell>
          <cell r="C129" t="str">
            <v>L/V</v>
          </cell>
          <cell r="D129" t="str">
            <v>06:30</v>
          </cell>
          <cell r="E129" t="str">
            <v>09:04</v>
          </cell>
          <cell r="F129">
            <v>1.5</v>
          </cell>
          <cell r="G129">
            <v>16</v>
          </cell>
          <cell r="H129">
            <v>1.5</v>
          </cell>
          <cell r="I129">
            <v>1.6</v>
          </cell>
          <cell r="J129">
            <v>1.4</v>
          </cell>
          <cell r="K129">
            <v>1.7</v>
          </cell>
          <cell r="L129">
            <v>1.3</v>
          </cell>
          <cell r="O129">
            <v>20</v>
          </cell>
        </row>
        <row r="130">
          <cell r="A130" t="str">
            <v>05</v>
          </cell>
          <cell r="B130" t="str">
            <v>TDA. LA MOVIDA DE LOS SABADOS</v>
          </cell>
          <cell r="C130" t="str">
            <v>SAP</v>
          </cell>
          <cell r="D130" t="str">
            <v>17:00</v>
          </cell>
          <cell r="E130" t="str">
            <v>23:04</v>
          </cell>
          <cell r="F130">
            <v>2.8</v>
          </cell>
          <cell r="G130">
            <v>31</v>
          </cell>
          <cell r="M130">
            <v>2.8</v>
          </cell>
          <cell r="O130">
            <v>4</v>
          </cell>
        </row>
        <row r="131">
          <cell r="A131" t="str">
            <v>05</v>
          </cell>
          <cell r="B131" t="str">
            <v>TDA. VIERNES DE PELI</v>
          </cell>
          <cell r="C131" t="str">
            <v>VIE</v>
          </cell>
          <cell r="D131" t="str">
            <v>23:00</v>
          </cell>
          <cell r="E131" t="str">
            <v>01:05</v>
          </cell>
          <cell r="F131">
            <v>2.7</v>
          </cell>
          <cell r="G131">
            <v>30</v>
          </cell>
          <cell r="L131">
            <v>2.7</v>
          </cell>
          <cell r="O131">
            <v>3</v>
          </cell>
        </row>
        <row r="132">
          <cell r="A132" t="str">
            <v>05</v>
          </cell>
          <cell r="B132" t="str">
            <v>TDA. TOM Y JERRY</v>
          </cell>
          <cell r="C132" t="str">
            <v>DOM</v>
          </cell>
          <cell r="D132" t="str">
            <v>14:00</v>
          </cell>
          <cell r="E132" t="str">
            <v>16:14</v>
          </cell>
          <cell r="F132">
            <v>1.9</v>
          </cell>
          <cell r="G132">
            <v>21</v>
          </cell>
          <cell r="N132">
            <v>1.9</v>
          </cell>
          <cell r="O132">
            <v>2</v>
          </cell>
        </row>
        <row r="133">
          <cell r="A133" t="str">
            <v>05</v>
          </cell>
          <cell r="B133" t="str">
            <v>TDA. MUCHO GUSTO-MA</v>
          </cell>
          <cell r="C133" t="str">
            <v>L/V</v>
          </cell>
          <cell r="D133" t="str">
            <v>11:00</v>
          </cell>
          <cell r="E133" t="str">
            <v>12:38</v>
          </cell>
          <cell r="F133">
            <v>0.7</v>
          </cell>
          <cell r="G133">
            <v>7</v>
          </cell>
          <cell r="H133">
            <v>0.7</v>
          </cell>
          <cell r="I133">
            <v>0.8</v>
          </cell>
          <cell r="J133">
            <v>0.7</v>
          </cell>
          <cell r="K133">
            <v>0.7</v>
          </cell>
          <cell r="L133">
            <v>0.6</v>
          </cell>
          <cell r="O133">
            <v>20</v>
          </cell>
        </row>
        <row r="134">
          <cell r="A134" t="str">
            <v>05</v>
          </cell>
          <cell r="B134" t="str">
            <v>TDA. CINE PARA ADULT</v>
          </cell>
          <cell r="C134" t="str">
            <v>MAR</v>
          </cell>
          <cell r="D134" t="str">
            <v>23:00</v>
          </cell>
          <cell r="E134" t="str">
            <v>01:18</v>
          </cell>
          <cell r="F134">
            <v>2.2999999999999998</v>
          </cell>
          <cell r="G134">
            <v>25</v>
          </cell>
          <cell r="I134">
            <v>2.2999999999999998</v>
          </cell>
          <cell r="O134">
            <v>3</v>
          </cell>
        </row>
        <row r="135">
          <cell r="A135" t="str">
            <v>05</v>
          </cell>
          <cell r="B135" t="str">
            <v>TDA. 24 HORAS ED.DOMINICAL</v>
          </cell>
          <cell r="C135" t="str">
            <v>DOM</v>
          </cell>
          <cell r="D135" t="str">
            <v>07:00</v>
          </cell>
          <cell r="E135" t="str">
            <v>09:01</v>
          </cell>
          <cell r="F135">
            <v>1.6</v>
          </cell>
          <cell r="G135">
            <v>17</v>
          </cell>
          <cell r="N135">
            <v>1.6</v>
          </cell>
          <cell r="O135">
            <v>4</v>
          </cell>
        </row>
        <row r="136">
          <cell r="A136" t="str">
            <v>05</v>
          </cell>
          <cell r="B136" t="str">
            <v>TDA. REPORTAJES</v>
          </cell>
          <cell r="C136" t="str">
            <v>DOM</v>
          </cell>
          <cell r="D136" t="str">
            <v>09:00</v>
          </cell>
          <cell r="E136" t="str">
            <v>10:05</v>
          </cell>
          <cell r="F136">
            <v>1.6</v>
          </cell>
          <cell r="G136">
            <v>17</v>
          </cell>
          <cell r="N136">
            <v>1.6</v>
          </cell>
          <cell r="O136">
            <v>4</v>
          </cell>
        </row>
        <row r="137">
          <cell r="A137" t="str">
            <v>05</v>
          </cell>
          <cell r="B137" t="str">
            <v>TDA. NOCHES DE TIN T</v>
          </cell>
          <cell r="C137" t="str">
            <v>LUN</v>
          </cell>
          <cell r="D137" t="str">
            <v>23:00</v>
          </cell>
          <cell r="E137" t="str">
            <v>01:03</v>
          </cell>
          <cell r="F137">
            <v>2.2000000000000002</v>
          </cell>
          <cell r="G137">
            <v>24</v>
          </cell>
          <cell r="H137">
            <v>2.2000000000000002</v>
          </cell>
          <cell r="O137">
            <v>2</v>
          </cell>
        </row>
        <row r="138">
          <cell r="A138" t="str">
            <v>05</v>
          </cell>
          <cell r="B138" t="str">
            <v>TDA. BAYWATCH</v>
          </cell>
          <cell r="C138" t="str">
            <v>L/V</v>
          </cell>
          <cell r="D138" t="str">
            <v>15:00</v>
          </cell>
          <cell r="E138" t="str">
            <v>16:01</v>
          </cell>
          <cell r="F138">
            <v>1.9</v>
          </cell>
          <cell r="G138">
            <v>21</v>
          </cell>
          <cell r="H138">
            <v>2</v>
          </cell>
          <cell r="I138">
            <v>1.7</v>
          </cell>
          <cell r="J138">
            <v>1.2</v>
          </cell>
          <cell r="K138">
            <v>2.2999999999999998</v>
          </cell>
          <cell r="L138">
            <v>2.2000000000000002</v>
          </cell>
          <cell r="O138">
            <v>20</v>
          </cell>
        </row>
        <row r="139">
          <cell r="A139" t="str">
            <v>05</v>
          </cell>
          <cell r="B139" t="str">
            <v>TDA. PROYECTO GEEKER</v>
          </cell>
          <cell r="C139" t="str">
            <v>DOM</v>
          </cell>
          <cell r="D139" t="str">
            <v>12:00</v>
          </cell>
          <cell r="E139" t="str">
            <v>12:45</v>
          </cell>
          <cell r="F139">
            <v>1</v>
          </cell>
          <cell r="G139">
            <v>11</v>
          </cell>
          <cell r="N139">
            <v>1</v>
          </cell>
          <cell r="O139">
            <v>3</v>
          </cell>
        </row>
        <row r="140">
          <cell r="A140" t="str">
            <v>05</v>
          </cell>
          <cell r="B140" t="str">
            <v>TDA. TELE DEPORTE</v>
          </cell>
          <cell r="C140" t="str">
            <v>DOM</v>
          </cell>
          <cell r="D140" t="str">
            <v>22:30</v>
          </cell>
          <cell r="E140" t="str">
            <v>23:43</v>
          </cell>
          <cell r="F140">
            <v>5</v>
          </cell>
          <cell r="G140">
            <v>56</v>
          </cell>
          <cell r="N140">
            <v>5</v>
          </cell>
          <cell r="O140">
            <v>4</v>
          </cell>
        </row>
        <row r="141">
          <cell r="A141" t="str">
            <v>05</v>
          </cell>
          <cell r="B141" t="str">
            <v>TDA. PANORAMA</v>
          </cell>
          <cell r="C141" t="str">
            <v>DOM</v>
          </cell>
          <cell r="D141" t="str">
            <v>20:00</v>
          </cell>
          <cell r="E141" t="str">
            <v>22:35</v>
          </cell>
          <cell r="F141">
            <v>6.4</v>
          </cell>
          <cell r="G141">
            <v>71</v>
          </cell>
          <cell r="N141">
            <v>6.4</v>
          </cell>
          <cell r="O141">
            <v>4</v>
          </cell>
        </row>
        <row r="142">
          <cell r="A142" t="str">
            <v>05</v>
          </cell>
          <cell r="B142" t="str">
            <v>TDA. SILVES.Y PIOLIN</v>
          </cell>
          <cell r="C142" t="str">
            <v>SAP</v>
          </cell>
          <cell r="D142" t="str">
            <v>10:00</v>
          </cell>
          <cell r="E142" t="str">
            <v>10:41</v>
          </cell>
          <cell r="F142">
            <v>1.1000000000000001</v>
          </cell>
          <cell r="G142">
            <v>12</v>
          </cell>
          <cell r="M142">
            <v>1.1000000000000001</v>
          </cell>
          <cell r="O142">
            <v>4</v>
          </cell>
        </row>
        <row r="143">
          <cell r="A143" t="str">
            <v>05</v>
          </cell>
          <cell r="B143" t="str">
            <v>TDA. LOS CAZAFANTASMAS</v>
          </cell>
          <cell r="C143" t="str">
            <v>L/V</v>
          </cell>
          <cell r="D143" t="str">
            <v>10:00</v>
          </cell>
          <cell r="E143" t="str">
            <v>10:24</v>
          </cell>
          <cell r="F143">
            <v>0.4</v>
          </cell>
          <cell r="G143">
            <v>4</v>
          </cell>
          <cell r="H143">
            <v>0.5</v>
          </cell>
          <cell r="I143">
            <v>0.5</v>
          </cell>
          <cell r="J143">
            <v>0.6</v>
          </cell>
          <cell r="K143">
            <v>0.2</v>
          </cell>
          <cell r="L143">
            <v>0.3</v>
          </cell>
          <cell r="O143">
            <v>15</v>
          </cell>
        </row>
        <row r="144">
          <cell r="A144" t="str">
            <v>05</v>
          </cell>
          <cell r="B144" t="str">
            <v>TDA. CORRECAMINOS</v>
          </cell>
          <cell r="C144" t="str">
            <v>SAP</v>
          </cell>
          <cell r="D144" t="str">
            <v>10:30</v>
          </cell>
          <cell r="E144" t="str">
            <v>11:07</v>
          </cell>
          <cell r="F144">
            <v>1</v>
          </cell>
          <cell r="G144">
            <v>11</v>
          </cell>
          <cell r="M144">
            <v>1</v>
          </cell>
          <cell r="O144">
            <v>4</v>
          </cell>
        </row>
        <row r="145">
          <cell r="A145" t="str">
            <v>05</v>
          </cell>
          <cell r="B145" t="str">
            <v>TDA. AVENT.MICKEY</v>
          </cell>
          <cell r="C145" t="str">
            <v>DOM</v>
          </cell>
          <cell r="D145" t="str">
            <v>10:30</v>
          </cell>
          <cell r="E145" t="str">
            <v>13:22</v>
          </cell>
          <cell r="F145">
            <v>1</v>
          </cell>
          <cell r="G145">
            <v>11</v>
          </cell>
          <cell r="N145">
            <v>1</v>
          </cell>
          <cell r="O145">
            <v>3</v>
          </cell>
        </row>
        <row r="146">
          <cell r="A146" t="str">
            <v>05</v>
          </cell>
          <cell r="B146" t="str">
            <v>TDA. TV CINE</v>
          </cell>
          <cell r="C146" t="str">
            <v>L/V</v>
          </cell>
          <cell r="D146" t="str">
            <v>17:00</v>
          </cell>
          <cell r="E146" t="str">
            <v>18:55</v>
          </cell>
          <cell r="F146">
            <v>1</v>
          </cell>
          <cell r="G146">
            <v>11</v>
          </cell>
          <cell r="H146">
            <v>1.7</v>
          </cell>
          <cell r="I146">
            <v>0.9</v>
          </cell>
          <cell r="J146">
            <v>1.2</v>
          </cell>
          <cell r="K146">
            <v>0.7</v>
          </cell>
          <cell r="L146">
            <v>0.5</v>
          </cell>
          <cell r="O146">
            <v>19</v>
          </cell>
        </row>
        <row r="147">
          <cell r="A147" t="str">
            <v>05</v>
          </cell>
          <cell r="B147" t="str">
            <v>TDA. CINE DE BARRIO-</v>
          </cell>
          <cell r="C147" t="str">
            <v>SAP</v>
          </cell>
          <cell r="D147" t="str">
            <v>15:00</v>
          </cell>
          <cell r="E147" t="str">
            <v>17:00</v>
          </cell>
          <cell r="F147">
            <v>1</v>
          </cell>
          <cell r="G147">
            <v>11</v>
          </cell>
          <cell r="M147">
            <v>1</v>
          </cell>
          <cell r="O147">
            <v>3</v>
          </cell>
        </row>
        <row r="148">
          <cell r="A148" t="str">
            <v>05</v>
          </cell>
          <cell r="B148" t="str">
            <v>TDA. LA 3ERA ROCA</v>
          </cell>
          <cell r="C148" t="str">
            <v>DOM</v>
          </cell>
          <cell r="D148" t="str">
            <v>19:00</v>
          </cell>
          <cell r="E148" t="str">
            <v>19:40</v>
          </cell>
          <cell r="F148">
            <v>2.8</v>
          </cell>
          <cell r="G148">
            <v>31</v>
          </cell>
          <cell r="N148">
            <v>2.8</v>
          </cell>
          <cell r="O148">
            <v>2</v>
          </cell>
        </row>
        <row r="149">
          <cell r="A149" t="str">
            <v>05</v>
          </cell>
          <cell r="B149" t="str">
            <v>TDA. CINE CINCO ESTR</v>
          </cell>
          <cell r="C149" t="str">
            <v>DOM</v>
          </cell>
          <cell r="D149" t="str">
            <v>17.00</v>
          </cell>
          <cell r="E149" t="str">
            <v>19:37</v>
          </cell>
          <cell r="F149">
            <v>2.8</v>
          </cell>
          <cell r="G149">
            <v>31</v>
          </cell>
          <cell r="N149">
            <v>2.8</v>
          </cell>
          <cell r="O149">
            <v>3</v>
          </cell>
        </row>
        <row r="150">
          <cell r="A150" t="str">
            <v>05</v>
          </cell>
          <cell r="B150" t="str">
            <v>TDA. PEQUEÑA LULU-S-</v>
          </cell>
          <cell r="C150" t="str">
            <v>SAP</v>
          </cell>
          <cell r="D150" t="str">
            <v>09:00</v>
          </cell>
          <cell r="E150" t="str">
            <v>09:51</v>
          </cell>
          <cell r="F150">
            <v>0.8</v>
          </cell>
          <cell r="G150">
            <v>8</v>
          </cell>
          <cell r="M150">
            <v>0.8</v>
          </cell>
          <cell r="O150">
            <v>4</v>
          </cell>
        </row>
        <row r="151">
          <cell r="A151" t="str">
            <v>05</v>
          </cell>
          <cell r="B151" t="str">
            <v>TDA. SIMBAD EL MARIN</v>
          </cell>
          <cell r="C151" t="str">
            <v>DOM</v>
          </cell>
          <cell r="D151" t="str">
            <v>13:30</v>
          </cell>
          <cell r="E151" t="str">
            <v>13:50</v>
          </cell>
          <cell r="F151">
            <v>0.6</v>
          </cell>
          <cell r="G151">
            <v>6</v>
          </cell>
          <cell r="N151">
            <v>0.6</v>
          </cell>
          <cell r="O151">
            <v>1</v>
          </cell>
        </row>
        <row r="152">
          <cell r="A152" t="str">
            <v>05</v>
          </cell>
          <cell r="B152" t="str">
            <v>TDA. TRES CHIFLADOS-</v>
          </cell>
          <cell r="C152" t="str">
            <v>L/V</v>
          </cell>
          <cell r="D152" t="str">
            <v>13:00</v>
          </cell>
          <cell r="E152" t="str">
            <v>14:05</v>
          </cell>
          <cell r="F152">
            <v>1</v>
          </cell>
          <cell r="G152">
            <v>11</v>
          </cell>
          <cell r="H152">
            <v>0.7</v>
          </cell>
          <cell r="I152">
            <v>1.3</v>
          </cell>
          <cell r="J152">
            <v>0.6</v>
          </cell>
          <cell r="K152">
            <v>1.5</v>
          </cell>
          <cell r="L152">
            <v>0.7</v>
          </cell>
          <cell r="O152">
            <v>20</v>
          </cell>
        </row>
        <row r="153">
          <cell r="A153" t="str">
            <v>05</v>
          </cell>
          <cell r="B153" t="str">
            <v>TDA. LA FAMILIA INGA</v>
          </cell>
          <cell r="C153" t="str">
            <v>L/V</v>
          </cell>
          <cell r="D153" t="str">
            <v>14:00</v>
          </cell>
          <cell r="E153" t="str">
            <v>15:05</v>
          </cell>
          <cell r="F153">
            <v>0.9</v>
          </cell>
          <cell r="G153">
            <v>10</v>
          </cell>
          <cell r="H153">
            <v>0.5</v>
          </cell>
          <cell r="I153">
            <v>1.4</v>
          </cell>
          <cell r="J153">
            <v>0.7</v>
          </cell>
          <cell r="K153">
            <v>1.5</v>
          </cell>
          <cell r="L153">
            <v>0.4</v>
          </cell>
          <cell r="O153">
            <v>20</v>
          </cell>
        </row>
        <row r="154">
          <cell r="A154" t="str">
            <v>05</v>
          </cell>
          <cell r="B154" t="str">
            <v>TDA. TRAVES.DEL CORA</v>
          </cell>
          <cell r="C154" t="str">
            <v>L/V</v>
          </cell>
          <cell r="D154" t="str">
            <v>16:00</v>
          </cell>
          <cell r="E154" t="str">
            <v>18:51</v>
          </cell>
          <cell r="F154">
            <v>0.7</v>
          </cell>
          <cell r="G154">
            <v>7</v>
          </cell>
          <cell r="H154">
            <v>0.9</v>
          </cell>
          <cell r="I154">
            <v>0.4</v>
          </cell>
          <cell r="J154">
            <v>0.4</v>
          </cell>
          <cell r="K154">
            <v>1.1000000000000001</v>
          </cell>
          <cell r="L154">
            <v>0.8</v>
          </cell>
          <cell r="O154">
            <v>20</v>
          </cell>
        </row>
        <row r="155">
          <cell r="A155" t="str">
            <v>05</v>
          </cell>
          <cell r="B155" t="str">
            <v>TDA. EL GRAN CHAPARRAL</v>
          </cell>
          <cell r="C155" t="str">
            <v>L/V</v>
          </cell>
          <cell r="D155" t="str">
            <v>19:00</v>
          </cell>
          <cell r="E155" t="str">
            <v>19:58</v>
          </cell>
          <cell r="F155">
            <v>2</v>
          </cell>
          <cell r="G155">
            <v>22</v>
          </cell>
          <cell r="H155">
            <v>2.2000000000000002</v>
          </cell>
          <cell r="I155">
            <v>2.2999999999999998</v>
          </cell>
          <cell r="J155">
            <v>1.8</v>
          </cell>
          <cell r="K155">
            <v>2</v>
          </cell>
          <cell r="L155">
            <v>1.7</v>
          </cell>
          <cell r="O155">
            <v>17</v>
          </cell>
        </row>
        <row r="156">
          <cell r="A156" t="str">
            <v>05</v>
          </cell>
          <cell r="B156" t="str">
            <v>TDA. FEST.DE PORKY</v>
          </cell>
          <cell r="C156" t="str">
            <v>SAP</v>
          </cell>
          <cell r="D156" t="str">
            <v>09:30</v>
          </cell>
          <cell r="E156" t="str">
            <v>10:16</v>
          </cell>
          <cell r="F156">
            <v>0.6</v>
          </cell>
          <cell r="G156">
            <v>6</v>
          </cell>
          <cell r="M156">
            <v>0.6</v>
          </cell>
          <cell r="O156">
            <v>4</v>
          </cell>
        </row>
        <row r="157">
          <cell r="A157" t="str">
            <v>05</v>
          </cell>
          <cell r="B157" t="str">
            <v>TDA. ROBIN HOOD</v>
          </cell>
          <cell r="C157" t="str">
            <v>DOM</v>
          </cell>
          <cell r="D157" t="str">
            <v>15:00</v>
          </cell>
          <cell r="E157" t="str">
            <v>15:44</v>
          </cell>
          <cell r="F157">
            <v>1</v>
          </cell>
          <cell r="G157">
            <v>11</v>
          </cell>
          <cell r="N157">
            <v>1</v>
          </cell>
          <cell r="O157">
            <v>1</v>
          </cell>
        </row>
        <row r="158">
          <cell r="A158" t="str">
            <v>05</v>
          </cell>
          <cell r="B158" t="str">
            <v>TDA. CLUB LAS GEMELA</v>
          </cell>
          <cell r="C158" t="str">
            <v>SAP</v>
          </cell>
          <cell r="D158" t="str">
            <v>13:00</v>
          </cell>
          <cell r="E158" t="str">
            <v>14:58</v>
          </cell>
          <cell r="F158">
            <v>0.6</v>
          </cell>
          <cell r="G158">
            <v>6</v>
          </cell>
          <cell r="M158">
            <v>0.6</v>
          </cell>
          <cell r="O158">
            <v>4</v>
          </cell>
        </row>
        <row r="159">
          <cell r="A159" t="str">
            <v>05</v>
          </cell>
          <cell r="B159" t="str">
            <v>TDA. YO SOY BETTY LA</v>
          </cell>
          <cell r="C159" t="str">
            <v>L/V</v>
          </cell>
          <cell r="D159" t="str">
            <v>20:00</v>
          </cell>
          <cell r="E159" t="str">
            <v>20:55</v>
          </cell>
          <cell r="F159">
            <v>2.4</v>
          </cell>
          <cell r="G159">
            <v>26</v>
          </cell>
          <cell r="H159">
            <v>2.8</v>
          </cell>
          <cell r="I159">
            <v>2.7</v>
          </cell>
          <cell r="J159">
            <v>1.9</v>
          </cell>
          <cell r="K159">
            <v>2.8</v>
          </cell>
          <cell r="L159">
            <v>1.6</v>
          </cell>
          <cell r="O159">
            <v>10</v>
          </cell>
        </row>
        <row r="160">
          <cell r="A160" t="str">
            <v>05</v>
          </cell>
          <cell r="B160" t="str">
            <v>TDA. 24 HORAS EDIC. CENTRAL</v>
          </cell>
          <cell r="C160" t="str">
            <v>L/V</v>
          </cell>
          <cell r="D160" t="str">
            <v>22:00</v>
          </cell>
          <cell r="E160" t="str">
            <v>00:14</v>
          </cell>
          <cell r="F160">
            <v>3.5</v>
          </cell>
          <cell r="G160">
            <v>39</v>
          </cell>
          <cell r="H160">
            <v>3.5</v>
          </cell>
          <cell r="I160">
            <v>3.9</v>
          </cell>
          <cell r="J160">
            <v>3.7</v>
          </cell>
          <cell r="K160">
            <v>3.7</v>
          </cell>
          <cell r="L160">
            <v>2.7</v>
          </cell>
          <cell r="O160">
            <v>20</v>
          </cell>
        </row>
        <row r="161">
          <cell r="A161" t="str">
            <v>05</v>
          </cell>
          <cell r="B161" t="str">
            <v>TDA. TAZMANIA</v>
          </cell>
          <cell r="C161" t="str">
            <v>SAP</v>
          </cell>
          <cell r="D161" t="str">
            <v>11:00</v>
          </cell>
          <cell r="E161" t="str">
            <v>11:36</v>
          </cell>
          <cell r="F161">
            <v>0.5</v>
          </cell>
          <cell r="G161">
            <v>5</v>
          </cell>
          <cell r="M161">
            <v>0.5</v>
          </cell>
          <cell r="O161">
            <v>4</v>
          </cell>
        </row>
        <row r="162">
          <cell r="A162" t="str">
            <v>05</v>
          </cell>
          <cell r="B162" t="str">
            <v>TDA. DRAGON BALL</v>
          </cell>
          <cell r="C162" t="str">
            <v>SAP</v>
          </cell>
          <cell r="D162" t="str">
            <v>11:30</v>
          </cell>
          <cell r="E162" t="str">
            <v>12:30</v>
          </cell>
          <cell r="F162">
            <v>0.5</v>
          </cell>
          <cell r="G162">
            <v>5</v>
          </cell>
          <cell r="M162">
            <v>0.5</v>
          </cell>
          <cell r="O162">
            <v>4</v>
          </cell>
        </row>
        <row r="163">
          <cell r="A163" t="str">
            <v>05</v>
          </cell>
          <cell r="B163" t="str">
            <v>TDA. AMBULAN.DE LA RISA</v>
          </cell>
          <cell r="C163" t="str">
            <v>SAP</v>
          </cell>
          <cell r="D163" t="str">
            <v>20:00</v>
          </cell>
          <cell r="E163" t="str">
            <v>00:57</v>
          </cell>
          <cell r="F163">
            <v>3.9</v>
          </cell>
          <cell r="G163">
            <v>43</v>
          </cell>
          <cell r="M163">
            <v>3.9</v>
          </cell>
          <cell r="O163">
            <v>4</v>
          </cell>
        </row>
        <row r="164">
          <cell r="A164" t="str">
            <v>05</v>
          </cell>
          <cell r="B164" t="str">
            <v>TDA. FUERZA DEL DESE</v>
          </cell>
          <cell r="C164" t="str">
            <v>L/V</v>
          </cell>
          <cell r="D164" t="str">
            <v>21:00</v>
          </cell>
          <cell r="E164" t="str">
            <v>22:10</v>
          </cell>
          <cell r="F164">
            <v>1.9</v>
          </cell>
          <cell r="G164">
            <v>21</v>
          </cell>
          <cell r="H164">
            <v>2.2000000000000002</v>
          </cell>
          <cell r="I164">
            <v>2</v>
          </cell>
          <cell r="J164">
            <v>1.8</v>
          </cell>
          <cell r="K164">
            <v>1.8</v>
          </cell>
          <cell r="L164">
            <v>1.6</v>
          </cell>
          <cell r="O164">
            <v>20</v>
          </cell>
        </row>
        <row r="167">
          <cell r="A167" t="str">
            <v>09</v>
          </cell>
          <cell r="B167" t="str">
            <v>TDA. EL EQUIPO DE GO</v>
          </cell>
          <cell r="C167" t="str">
            <v>DOM</v>
          </cell>
          <cell r="D167" t="str">
            <v>22:00</v>
          </cell>
          <cell r="E167" t="str">
            <v>00:13</v>
          </cell>
          <cell r="F167">
            <v>4.5999999999999996</v>
          </cell>
          <cell r="G167">
            <v>51</v>
          </cell>
          <cell r="N167">
            <v>4.5999999999999996</v>
          </cell>
          <cell r="O167">
            <v>4</v>
          </cell>
        </row>
        <row r="168">
          <cell r="A168" t="str">
            <v>09</v>
          </cell>
          <cell r="B168" t="str">
            <v>TDA. MONICA</v>
          </cell>
          <cell r="C168" t="str">
            <v>SAP</v>
          </cell>
          <cell r="D168" t="str">
            <v>22:00</v>
          </cell>
          <cell r="E168" t="str">
            <v>00:14</v>
          </cell>
          <cell r="F168">
            <v>3.6</v>
          </cell>
          <cell r="G168">
            <v>40</v>
          </cell>
          <cell r="M168">
            <v>3.6</v>
          </cell>
          <cell r="O168">
            <v>4</v>
          </cell>
        </row>
        <row r="169">
          <cell r="A169" t="str">
            <v>09</v>
          </cell>
          <cell r="B169" t="str">
            <v>TDA. EL EQUIPO DE LO</v>
          </cell>
          <cell r="C169" t="str">
            <v>SAP</v>
          </cell>
          <cell r="D169" t="str">
            <v>13:00</v>
          </cell>
          <cell r="E169" t="str">
            <v>15:03</v>
          </cell>
          <cell r="F169">
            <v>1.8</v>
          </cell>
          <cell r="G169">
            <v>20</v>
          </cell>
          <cell r="M169">
            <v>1.8</v>
          </cell>
          <cell r="O169">
            <v>4</v>
          </cell>
        </row>
        <row r="170">
          <cell r="A170" t="str">
            <v>09</v>
          </cell>
          <cell r="B170" t="str">
            <v>TDA. SMACK DOWN</v>
          </cell>
          <cell r="C170" t="str">
            <v>DOM</v>
          </cell>
          <cell r="D170" t="str">
            <v>18:00</v>
          </cell>
          <cell r="E170" t="str">
            <v>20:19</v>
          </cell>
          <cell r="F170">
            <v>1.7</v>
          </cell>
          <cell r="G170">
            <v>19</v>
          </cell>
          <cell r="N170">
            <v>1.7</v>
          </cell>
          <cell r="O170">
            <v>4</v>
          </cell>
        </row>
        <row r="171">
          <cell r="A171" t="str">
            <v>09</v>
          </cell>
          <cell r="B171" t="str">
            <v>TDA. EQUIPO AL DIA</v>
          </cell>
          <cell r="C171" t="str">
            <v>L/V</v>
          </cell>
          <cell r="D171" t="str">
            <v>23:00</v>
          </cell>
          <cell r="E171" t="str">
            <v>00:11</v>
          </cell>
          <cell r="F171">
            <v>2.7</v>
          </cell>
          <cell r="G171">
            <v>30</v>
          </cell>
          <cell r="H171">
            <v>2.9</v>
          </cell>
          <cell r="I171">
            <v>3.1</v>
          </cell>
          <cell r="J171">
            <v>2.2000000000000002</v>
          </cell>
          <cell r="K171">
            <v>2.8</v>
          </cell>
          <cell r="L171">
            <v>2.2999999999999998</v>
          </cell>
          <cell r="O171">
            <v>20</v>
          </cell>
        </row>
        <row r="172">
          <cell r="A172" t="str">
            <v>09</v>
          </cell>
          <cell r="B172" t="str">
            <v>TDA. EL EQUIPO DE LO</v>
          </cell>
          <cell r="C172" t="str">
            <v>DOM</v>
          </cell>
          <cell r="D172" t="str">
            <v>11:00</v>
          </cell>
          <cell r="E172" t="str">
            <v>15:07</v>
          </cell>
          <cell r="F172">
            <v>1.6</v>
          </cell>
          <cell r="G172">
            <v>17</v>
          </cell>
          <cell r="N172">
            <v>1.6</v>
          </cell>
          <cell r="O172">
            <v>4</v>
          </cell>
        </row>
        <row r="173">
          <cell r="A173" t="str">
            <v>09</v>
          </cell>
          <cell r="B173" t="str">
            <v>TDA. REP.MONICA</v>
          </cell>
          <cell r="C173" t="str">
            <v>DOM</v>
          </cell>
          <cell r="D173" t="str">
            <v>16:00</v>
          </cell>
          <cell r="E173" t="str">
            <v>18:16</v>
          </cell>
          <cell r="F173">
            <v>1.3</v>
          </cell>
          <cell r="G173">
            <v>14</v>
          </cell>
          <cell r="N173">
            <v>1.3</v>
          </cell>
          <cell r="O173">
            <v>2</v>
          </cell>
        </row>
        <row r="174">
          <cell r="A174" t="str">
            <v>09</v>
          </cell>
          <cell r="B174" t="str">
            <v>TDA. MONICA</v>
          </cell>
          <cell r="C174" t="str">
            <v>L/V</v>
          </cell>
          <cell r="D174" t="str">
            <v>20:00</v>
          </cell>
          <cell r="E174" t="str">
            <v>21:15</v>
          </cell>
          <cell r="F174">
            <v>2</v>
          </cell>
          <cell r="G174">
            <v>22</v>
          </cell>
          <cell r="H174">
            <v>1.6</v>
          </cell>
          <cell r="I174">
            <v>2.2999999999999998</v>
          </cell>
          <cell r="J174">
            <v>1.6</v>
          </cell>
          <cell r="K174">
            <v>1.6</v>
          </cell>
          <cell r="L174">
            <v>2.6</v>
          </cell>
          <cell r="O174">
            <v>19</v>
          </cell>
        </row>
        <row r="175">
          <cell r="A175" t="str">
            <v>09</v>
          </cell>
          <cell r="B175" t="str">
            <v>TDA. LA GRAN PREMIER</v>
          </cell>
          <cell r="C175" t="str">
            <v>DOM</v>
          </cell>
          <cell r="D175" t="str">
            <v>20:00</v>
          </cell>
          <cell r="E175" t="str">
            <v>21:50</v>
          </cell>
          <cell r="F175">
            <v>1.7</v>
          </cell>
          <cell r="G175">
            <v>19</v>
          </cell>
          <cell r="N175">
            <v>1.7</v>
          </cell>
          <cell r="O175">
            <v>4</v>
          </cell>
        </row>
        <row r="176">
          <cell r="A176" t="str">
            <v>09</v>
          </cell>
          <cell r="B176" t="str">
            <v>TDA. REP.MONICA-TA</v>
          </cell>
          <cell r="C176" t="str">
            <v>L/V</v>
          </cell>
          <cell r="D176" t="str">
            <v>14:00</v>
          </cell>
          <cell r="E176" t="str">
            <v>15:16</v>
          </cell>
          <cell r="F176">
            <v>1</v>
          </cell>
          <cell r="G176">
            <v>11</v>
          </cell>
          <cell r="H176">
            <v>0.5</v>
          </cell>
          <cell r="I176">
            <v>1.1000000000000001</v>
          </cell>
          <cell r="J176">
            <v>0.7</v>
          </cell>
          <cell r="K176">
            <v>1</v>
          </cell>
          <cell r="L176">
            <v>1.4</v>
          </cell>
          <cell r="O176">
            <v>14</v>
          </cell>
        </row>
        <row r="177">
          <cell r="A177" t="str">
            <v>09</v>
          </cell>
          <cell r="B177" t="str">
            <v>TDA. EL SEPTIMO CIELO</v>
          </cell>
          <cell r="C177" t="str">
            <v>DOM</v>
          </cell>
          <cell r="D177" t="str">
            <v>15:00</v>
          </cell>
          <cell r="E177" t="str">
            <v>16:02</v>
          </cell>
          <cell r="F177">
            <v>1</v>
          </cell>
          <cell r="G177">
            <v>11</v>
          </cell>
          <cell r="N177">
            <v>1</v>
          </cell>
          <cell r="O177">
            <v>4</v>
          </cell>
        </row>
        <row r="178">
          <cell r="A178" t="str">
            <v>09</v>
          </cell>
          <cell r="B178" t="str">
            <v>TDA. LOS CINCORREGIB</v>
          </cell>
          <cell r="C178" t="str">
            <v>SAP</v>
          </cell>
          <cell r="D178" t="str">
            <v>20:00</v>
          </cell>
          <cell r="E178" t="str">
            <v>21:55</v>
          </cell>
          <cell r="F178">
            <v>1.6</v>
          </cell>
          <cell r="G178">
            <v>17</v>
          </cell>
          <cell r="M178">
            <v>1.6</v>
          </cell>
          <cell r="O178">
            <v>2</v>
          </cell>
        </row>
        <row r="179">
          <cell r="A179" t="str">
            <v>09</v>
          </cell>
          <cell r="B179" t="str">
            <v>TDA. TITANES EN RING</v>
          </cell>
          <cell r="C179" t="str">
            <v>SAP</v>
          </cell>
          <cell r="D179" t="str">
            <v>17:30</v>
          </cell>
          <cell r="E179" t="str">
            <v>20:07</v>
          </cell>
          <cell r="F179">
            <v>0.9</v>
          </cell>
          <cell r="G179">
            <v>10</v>
          </cell>
          <cell r="M179">
            <v>0.9</v>
          </cell>
          <cell r="O179">
            <v>4</v>
          </cell>
        </row>
        <row r="180">
          <cell r="A180" t="str">
            <v>09</v>
          </cell>
          <cell r="B180" t="str">
            <v>TDA. CUARTEL DE BROO</v>
          </cell>
          <cell r="C180" t="str">
            <v>SAP</v>
          </cell>
          <cell r="D180" t="str">
            <v>15:00</v>
          </cell>
          <cell r="E180" t="str">
            <v>16:04</v>
          </cell>
          <cell r="F180">
            <v>0.8</v>
          </cell>
          <cell r="G180">
            <v>8</v>
          </cell>
          <cell r="M180">
            <v>0.8</v>
          </cell>
          <cell r="O180">
            <v>4</v>
          </cell>
        </row>
        <row r="181">
          <cell r="A181" t="str">
            <v>09</v>
          </cell>
          <cell r="B181" t="str">
            <v xml:space="preserve">TDA. ATV NOTICIAS </v>
          </cell>
          <cell r="C181" t="str">
            <v>L/V</v>
          </cell>
          <cell r="D181" t="str">
            <v>22:00</v>
          </cell>
          <cell r="E181" t="str">
            <v>23:22</v>
          </cell>
          <cell r="F181">
            <v>1.3</v>
          </cell>
          <cell r="G181">
            <v>14</v>
          </cell>
          <cell r="H181">
            <v>1.1000000000000001</v>
          </cell>
          <cell r="I181">
            <v>2</v>
          </cell>
          <cell r="J181">
            <v>0.9</v>
          </cell>
          <cell r="K181">
            <v>1.1000000000000001</v>
          </cell>
          <cell r="L181">
            <v>1.2</v>
          </cell>
          <cell r="O181">
            <v>20</v>
          </cell>
        </row>
        <row r="182">
          <cell r="A182" t="str">
            <v>09</v>
          </cell>
          <cell r="B182" t="str">
            <v>TDA. HECHICERAS</v>
          </cell>
          <cell r="C182" t="str">
            <v>SAP</v>
          </cell>
          <cell r="D182" t="str">
            <v>21:00</v>
          </cell>
          <cell r="E182" t="str">
            <v>21:55</v>
          </cell>
          <cell r="F182">
            <v>1.3</v>
          </cell>
          <cell r="G182">
            <v>14</v>
          </cell>
          <cell r="M182">
            <v>1.3</v>
          </cell>
          <cell r="O182">
            <v>2</v>
          </cell>
        </row>
        <row r="183">
          <cell r="A183" t="str">
            <v>09</v>
          </cell>
          <cell r="B183" t="str">
            <v>TDA. BIT EL CUPIDO</v>
          </cell>
          <cell r="C183" t="str">
            <v>SAP</v>
          </cell>
          <cell r="D183" t="str">
            <v>09.00</v>
          </cell>
          <cell r="E183" t="str">
            <v>09:28</v>
          </cell>
          <cell r="F183">
            <v>0.7</v>
          </cell>
          <cell r="G183">
            <v>7</v>
          </cell>
          <cell r="M183">
            <v>0.7</v>
          </cell>
          <cell r="O183">
            <v>4</v>
          </cell>
        </row>
        <row r="184">
          <cell r="A184" t="str">
            <v>09</v>
          </cell>
          <cell r="B184" t="str">
            <v>TDA. TARDES D HOLLYWOOD</v>
          </cell>
          <cell r="C184" t="str">
            <v>DOM</v>
          </cell>
          <cell r="D184" t="str">
            <v>13:00</v>
          </cell>
          <cell r="E184" t="str">
            <v>17:52</v>
          </cell>
          <cell r="F184">
            <v>0.7</v>
          </cell>
          <cell r="G184">
            <v>7</v>
          </cell>
          <cell r="N184">
            <v>0.7</v>
          </cell>
          <cell r="O184">
            <v>4</v>
          </cell>
        </row>
        <row r="185">
          <cell r="A185" t="str">
            <v>09</v>
          </cell>
          <cell r="B185" t="str">
            <v>TDA. YO AMO A PAQUIT</v>
          </cell>
          <cell r="C185" t="str">
            <v>L/V</v>
          </cell>
          <cell r="D185" t="str">
            <v>18:00</v>
          </cell>
          <cell r="E185" t="str">
            <v>19:05</v>
          </cell>
          <cell r="F185">
            <v>0.7</v>
          </cell>
          <cell r="G185">
            <v>7</v>
          </cell>
          <cell r="H185">
            <v>0.5</v>
          </cell>
          <cell r="I185">
            <v>1</v>
          </cell>
          <cell r="J185">
            <v>0.8</v>
          </cell>
          <cell r="K185">
            <v>0.4</v>
          </cell>
          <cell r="L185">
            <v>0.6</v>
          </cell>
          <cell r="O185">
            <v>20</v>
          </cell>
        </row>
        <row r="186">
          <cell r="A186" t="str">
            <v>09</v>
          </cell>
          <cell r="B186" t="str">
            <v>TDA. LA VIDA EN EL ESPEJO</v>
          </cell>
          <cell r="C186" t="str">
            <v>L/V</v>
          </cell>
          <cell r="D186" t="str">
            <v>21:00</v>
          </cell>
          <cell r="E186" t="str">
            <v>22:10</v>
          </cell>
          <cell r="F186">
            <v>1</v>
          </cell>
          <cell r="G186">
            <v>11</v>
          </cell>
          <cell r="H186">
            <v>0.5</v>
          </cell>
          <cell r="I186">
            <v>1.7</v>
          </cell>
          <cell r="J186">
            <v>0.8</v>
          </cell>
          <cell r="K186">
            <v>1</v>
          </cell>
          <cell r="L186">
            <v>0.9</v>
          </cell>
          <cell r="O186">
            <v>19</v>
          </cell>
        </row>
        <row r="187">
          <cell r="A187" t="str">
            <v>09</v>
          </cell>
          <cell r="B187" t="str">
            <v>TDA. CEBOLLITAS</v>
          </cell>
          <cell r="C187" t="str">
            <v>SAP</v>
          </cell>
          <cell r="D187" t="str">
            <v>16:00</v>
          </cell>
          <cell r="E187" t="str">
            <v>17:59</v>
          </cell>
          <cell r="F187">
            <v>0.6</v>
          </cell>
          <cell r="G187">
            <v>6</v>
          </cell>
          <cell r="M187">
            <v>0.6</v>
          </cell>
          <cell r="O187">
            <v>4</v>
          </cell>
        </row>
        <row r="188">
          <cell r="A188" t="str">
            <v>09</v>
          </cell>
          <cell r="B188" t="str">
            <v>TDA. FAMILIA POR QUE</v>
          </cell>
          <cell r="C188" t="str">
            <v>DOM</v>
          </cell>
          <cell r="D188" t="str">
            <v>09:30</v>
          </cell>
          <cell r="E188" t="str">
            <v>10:03</v>
          </cell>
          <cell r="F188">
            <v>0.6</v>
          </cell>
          <cell r="G188">
            <v>6</v>
          </cell>
          <cell r="N188">
            <v>0.6</v>
          </cell>
          <cell r="O188">
            <v>4</v>
          </cell>
        </row>
        <row r="189">
          <cell r="A189" t="str">
            <v>09</v>
          </cell>
          <cell r="B189" t="str">
            <v>TDA. EAGLE RIDERS-D-</v>
          </cell>
          <cell r="C189" t="str">
            <v>DOM</v>
          </cell>
          <cell r="D189" t="str">
            <v>08:00</v>
          </cell>
          <cell r="E189" t="str">
            <v>08:41</v>
          </cell>
          <cell r="F189">
            <v>0.6</v>
          </cell>
          <cell r="G189">
            <v>6</v>
          </cell>
          <cell r="N189">
            <v>0.6</v>
          </cell>
          <cell r="O189">
            <v>4</v>
          </cell>
        </row>
        <row r="190">
          <cell r="A190" t="str">
            <v>09</v>
          </cell>
          <cell r="B190" t="str">
            <v>TDA. MUÑECA BRAVA</v>
          </cell>
          <cell r="C190" t="str">
            <v>L/V</v>
          </cell>
          <cell r="D190" t="str">
            <v>19:00</v>
          </cell>
          <cell r="E190" t="str">
            <v>21:40</v>
          </cell>
          <cell r="F190">
            <v>0.9</v>
          </cell>
          <cell r="G190">
            <v>10</v>
          </cell>
          <cell r="H190">
            <v>0.7</v>
          </cell>
          <cell r="I190">
            <v>1.3</v>
          </cell>
          <cell r="J190">
            <v>1</v>
          </cell>
          <cell r="K190">
            <v>0.7</v>
          </cell>
          <cell r="L190">
            <v>1</v>
          </cell>
          <cell r="O190">
            <v>20</v>
          </cell>
        </row>
        <row r="191">
          <cell r="A191" t="str">
            <v>09</v>
          </cell>
          <cell r="B191" t="str">
            <v>TDA. SILVER SURFER</v>
          </cell>
          <cell r="C191" t="str">
            <v>SAP</v>
          </cell>
          <cell r="D191" t="str">
            <v>10:00</v>
          </cell>
          <cell r="E191" t="str">
            <v>10:29</v>
          </cell>
          <cell r="F191">
            <v>0.5</v>
          </cell>
          <cell r="G191">
            <v>5</v>
          </cell>
          <cell r="M191">
            <v>0.5</v>
          </cell>
          <cell r="O191">
            <v>4</v>
          </cell>
        </row>
        <row r="192">
          <cell r="A192" t="str">
            <v>09</v>
          </cell>
          <cell r="B192" t="str">
            <v>TDA. TOM Y JERRY KID</v>
          </cell>
          <cell r="C192" t="str">
            <v>L/V</v>
          </cell>
          <cell r="D192" t="str">
            <v>12.00</v>
          </cell>
          <cell r="E192" t="str">
            <v>12:35</v>
          </cell>
          <cell r="F192">
            <v>0.5</v>
          </cell>
          <cell r="G192">
            <v>5</v>
          </cell>
          <cell r="H192">
            <v>0.2</v>
          </cell>
          <cell r="I192">
            <v>0.7</v>
          </cell>
          <cell r="J192">
            <v>0.7</v>
          </cell>
          <cell r="K192">
            <v>0.5</v>
          </cell>
          <cell r="L192">
            <v>0.4</v>
          </cell>
          <cell r="O192">
            <v>17</v>
          </cell>
        </row>
        <row r="193">
          <cell r="A193" t="str">
            <v>09</v>
          </cell>
          <cell r="B193" t="str">
            <v>TDA. REP.MUÑECA BRAV</v>
          </cell>
          <cell r="C193" t="str">
            <v>L/V</v>
          </cell>
          <cell r="D193" t="str">
            <v>15:00</v>
          </cell>
          <cell r="E193" t="str">
            <v>16:12</v>
          </cell>
          <cell r="F193">
            <v>0.5</v>
          </cell>
          <cell r="G193">
            <v>5</v>
          </cell>
          <cell r="H193">
            <v>0.4</v>
          </cell>
          <cell r="I193">
            <v>0.7</v>
          </cell>
          <cell r="J193">
            <v>0.3</v>
          </cell>
          <cell r="K193">
            <v>0.6</v>
          </cell>
          <cell r="L193">
            <v>0.5</v>
          </cell>
          <cell r="O193">
            <v>20</v>
          </cell>
        </row>
        <row r="194">
          <cell r="A194" t="str">
            <v>09</v>
          </cell>
          <cell r="B194" t="str">
            <v>TDA. CEBOLLITAS</v>
          </cell>
          <cell r="C194" t="str">
            <v>L/V</v>
          </cell>
          <cell r="D194" t="str">
            <v>16:00</v>
          </cell>
          <cell r="E194" t="str">
            <v>18:15</v>
          </cell>
          <cell r="F194">
            <v>0.5</v>
          </cell>
          <cell r="G194">
            <v>5</v>
          </cell>
          <cell r="H194">
            <v>0.5</v>
          </cell>
          <cell r="I194">
            <v>0.7</v>
          </cell>
          <cell r="J194">
            <v>0.4</v>
          </cell>
          <cell r="K194">
            <v>0.4</v>
          </cell>
          <cell r="L194">
            <v>0.5</v>
          </cell>
          <cell r="O194">
            <v>20</v>
          </cell>
        </row>
        <row r="195">
          <cell r="A195" t="str">
            <v>09</v>
          </cell>
          <cell r="B195" t="str">
            <v>TDA. CAMALEON</v>
          </cell>
          <cell r="C195" t="str">
            <v>DOM</v>
          </cell>
          <cell r="D195" t="str">
            <v>19:00</v>
          </cell>
          <cell r="E195" t="str">
            <v>20:06</v>
          </cell>
          <cell r="F195">
            <v>0.8</v>
          </cell>
          <cell r="G195">
            <v>8</v>
          </cell>
          <cell r="N195">
            <v>0.8</v>
          </cell>
          <cell r="O195">
            <v>3</v>
          </cell>
        </row>
        <row r="196">
          <cell r="A196" t="str">
            <v>09</v>
          </cell>
          <cell r="B196" t="str">
            <v>TDA. CINE SABADO</v>
          </cell>
          <cell r="C196" t="str">
            <v>SAP</v>
          </cell>
          <cell r="D196" t="str">
            <v>19:00</v>
          </cell>
          <cell r="E196" t="str">
            <v>21:05</v>
          </cell>
          <cell r="F196">
            <v>0.7</v>
          </cell>
          <cell r="G196">
            <v>7</v>
          </cell>
          <cell r="M196">
            <v>0.7</v>
          </cell>
          <cell r="O196">
            <v>2</v>
          </cell>
        </row>
        <row r="197">
          <cell r="A197" t="str">
            <v>09</v>
          </cell>
          <cell r="B197" t="str">
            <v>TDA. LA PRINCESA SUS KOALAS</v>
          </cell>
          <cell r="C197" t="str">
            <v>SAP</v>
          </cell>
          <cell r="D197" t="str">
            <v>09:00</v>
          </cell>
          <cell r="E197" t="str">
            <v>10:00</v>
          </cell>
          <cell r="F197">
            <v>0.4</v>
          </cell>
          <cell r="G197">
            <v>4</v>
          </cell>
          <cell r="M197">
            <v>0.4</v>
          </cell>
          <cell r="O197">
            <v>3</v>
          </cell>
        </row>
        <row r="198">
          <cell r="A198" t="str">
            <v>09</v>
          </cell>
          <cell r="B198" t="str">
            <v>TDA. WALTER MELON</v>
          </cell>
          <cell r="C198" t="str">
            <v>DOM</v>
          </cell>
          <cell r="D198" t="str">
            <v>10:00</v>
          </cell>
          <cell r="E198" t="str">
            <v>10:32</v>
          </cell>
          <cell r="F198">
            <v>0.4</v>
          </cell>
          <cell r="G198">
            <v>4</v>
          </cell>
          <cell r="N198">
            <v>0.4</v>
          </cell>
          <cell r="O198">
            <v>4</v>
          </cell>
        </row>
        <row r="199">
          <cell r="A199" t="str">
            <v>09</v>
          </cell>
          <cell r="B199" t="str">
            <v>TDA. EL HOMBRE ARAÑA</v>
          </cell>
          <cell r="C199" t="str">
            <v>L/V</v>
          </cell>
          <cell r="D199" t="str">
            <v>11:30</v>
          </cell>
          <cell r="E199" t="str">
            <v>12:08</v>
          </cell>
          <cell r="F199">
            <v>0.4</v>
          </cell>
          <cell r="G199">
            <v>4</v>
          </cell>
          <cell r="H199">
            <v>0.3</v>
          </cell>
          <cell r="I199">
            <v>0.6</v>
          </cell>
          <cell r="J199">
            <v>0.7</v>
          </cell>
          <cell r="K199">
            <v>0.2</v>
          </cell>
          <cell r="L199">
            <v>0.4</v>
          </cell>
          <cell r="O199">
            <v>15</v>
          </cell>
        </row>
        <row r="200">
          <cell r="A200" t="str">
            <v>09</v>
          </cell>
          <cell r="B200" t="str">
            <v>TDA. OLIVER TWIST</v>
          </cell>
          <cell r="C200" t="str">
            <v>SAP</v>
          </cell>
          <cell r="D200" t="str">
            <v>08:00</v>
          </cell>
          <cell r="E200" t="str">
            <v>08:59</v>
          </cell>
          <cell r="F200">
            <v>0.4</v>
          </cell>
          <cell r="G200">
            <v>4</v>
          </cell>
          <cell r="M200">
            <v>0.4</v>
          </cell>
          <cell r="O200">
            <v>4</v>
          </cell>
        </row>
        <row r="201">
          <cell r="A201" t="str">
            <v>09</v>
          </cell>
          <cell r="B201" t="str">
            <v>TDA. TELETUBBIES-DOM</v>
          </cell>
          <cell r="C201" t="str">
            <v>DOM</v>
          </cell>
          <cell r="D201" t="str">
            <v>08:30</v>
          </cell>
          <cell r="E201" t="str">
            <v>09:35</v>
          </cell>
          <cell r="F201">
            <v>0.3</v>
          </cell>
          <cell r="G201">
            <v>3</v>
          </cell>
          <cell r="N201">
            <v>0.3</v>
          </cell>
          <cell r="O201">
            <v>4</v>
          </cell>
        </row>
        <row r="202">
          <cell r="A202" t="str">
            <v>09</v>
          </cell>
          <cell r="B202" t="str">
            <v>TDA. SECUND.A BORDO-</v>
          </cell>
          <cell r="C202" t="str">
            <v>DOM</v>
          </cell>
          <cell r="D202" t="str">
            <v>10:30</v>
          </cell>
          <cell r="E202" t="str">
            <v>10:59</v>
          </cell>
          <cell r="F202">
            <v>0.3</v>
          </cell>
          <cell r="G202">
            <v>3</v>
          </cell>
          <cell r="N202">
            <v>0.3</v>
          </cell>
          <cell r="O202">
            <v>4</v>
          </cell>
        </row>
        <row r="203">
          <cell r="A203" t="str">
            <v>09</v>
          </cell>
          <cell r="B203" t="str">
            <v>TDA. VIVIENDO CON LOUIS</v>
          </cell>
          <cell r="C203" t="str">
            <v>L/V</v>
          </cell>
          <cell r="D203" t="str">
            <v>11:00</v>
          </cell>
          <cell r="E203" t="str">
            <v>11:42</v>
          </cell>
          <cell r="F203">
            <v>0.3</v>
          </cell>
          <cell r="G203">
            <v>3</v>
          </cell>
          <cell r="H203">
            <v>0.2</v>
          </cell>
          <cell r="I203">
            <v>0.3</v>
          </cell>
          <cell r="J203">
            <v>0.2</v>
          </cell>
          <cell r="K203">
            <v>0.5</v>
          </cell>
          <cell r="L203">
            <v>0.4</v>
          </cell>
          <cell r="O203">
            <v>10</v>
          </cell>
        </row>
        <row r="204">
          <cell r="A204" t="str">
            <v>09</v>
          </cell>
          <cell r="B204" t="str">
            <v>TDA. TELETUBBIES-TAR</v>
          </cell>
          <cell r="C204" t="str">
            <v>L/V</v>
          </cell>
          <cell r="D204" t="str">
            <v>12:30</v>
          </cell>
          <cell r="E204" t="str">
            <v>13:23</v>
          </cell>
          <cell r="F204">
            <v>0.3</v>
          </cell>
          <cell r="G204">
            <v>3</v>
          </cell>
          <cell r="H204">
            <v>0.6</v>
          </cell>
          <cell r="I204">
            <v>0.2</v>
          </cell>
          <cell r="J204">
            <v>0.2</v>
          </cell>
          <cell r="K204">
            <v>0.5</v>
          </cell>
          <cell r="L204">
            <v>0.1</v>
          </cell>
          <cell r="O204">
            <v>20</v>
          </cell>
        </row>
        <row r="205">
          <cell r="A205" t="str">
            <v>09</v>
          </cell>
          <cell r="B205" t="str">
            <v>TDA. REP.YO AMO PAQU</v>
          </cell>
          <cell r="C205" t="str">
            <v>L/V</v>
          </cell>
          <cell r="D205" t="str">
            <v>13:00</v>
          </cell>
          <cell r="E205" t="str">
            <v>15:06</v>
          </cell>
          <cell r="F205">
            <v>0.3</v>
          </cell>
          <cell r="G205">
            <v>3</v>
          </cell>
          <cell r="H205">
            <v>0.3</v>
          </cell>
          <cell r="I205">
            <v>0.3</v>
          </cell>
          <cell r="J205">
            <v>0.2</v>
          </cell>
          <cell r="K205">
            <v>0.4</v>
          </cell>
          <cell r="L205">
            <v>0.1</v>
          </cell>
          <cell r="O205">
            <v>20</v>
          </cell>
        </row>
        <row r="206">
          <cell r="A206" t="str">
            <v>09</v>
          </cell>
          <cell r="B206" t="str">
            <v>TDA. TORTUNINJAS</v>
          </cell>
          <cell r="C206" t="str">
            <v>SAP</v>
          </cell>
          <cell r="D206" t="str">
            <v>10:00</v>
          </cell>
          <cell r="E206" t="str">
            <v>11:11</v>
          </cell>
          <cell r="F206">
            <v>0.2</v>
          </cell>
          <cell r="G206">
            <v>2</v>
          </cell>
          <cell r="M206">
            <v>0.2</v>
          </cell>
          <cell r="O206">
            <v>4</v>
          </cell>
        </row>
        <row r="207">
          <cell r="A207" t="str">
            <v>09</v>
          </cell>
          <cell r="B207" t="str">
            <v>TDA. POPEYE</v>
          </cell>
          <cell r="C207" t="str">
            <v>L/V</v>
          </cell>
          <cell r="D207" t="str">
            <v>10:30</v>
          </cell>
          <cell r="E207" t="str">
            <v>11:14</v>
          </cell>
          <cell r="F207">
            <v>0.2</v>
          </cell>
          <cell r="G207">
            <v>2</v>
          </cell>
          <cell r="H207">
            <v>0.3</v>
          </cell>
          <cell r="I207">
            <v>0.1</v>
          </cell>
          <cell r="J207">
            <v>0.2</v>
          </cell>
          <cell r="K207">
            <v>0.1</v>
          </cell>
          <cell r="L207">
            <v>0.2</v>
          </cell>
          <cell r="O207">
            <v>20</v>
          </cell>
        </row>
        <row r="208">
          <cell r="A208" t="str">
            <v>09</v>
          </cell>
          <cell r="B208" t="str">
            <v>TDA. FAMILIA POR QUE</v>
          </cell>
          <cell r="C208" t="str">
            <v>L/V</v>
          </cell>
          <cell r="D208" t="str">
            <v>10:00</v>
          </cell>
          <cell r="E208" t="str">
            <v>10:34</v>
          </cell>
          <cell r="F208">
            <v>0.1</v>
          </cell>
          <cell r="G208">
            <v>1</v>
          </cell>
          <cell r="H208">
            <v>0.3</v>
          </cell>
          <cell r="I208">
            <v>0</v>
          </cell>
          <cell r="J208">
            <v>0</v>
          </cell>
          <cell r="K208">
            <v>0.4</v>
          </cell>
          <cell r="L208">
            <v>0</v>
          </cell>
          <cell r="O208">
            <v>5</v>
          </cell>
        </row>
        <row r="209">
          <cell r="A209" t="str">
            <v>09</v>
          </cell>
          <cell r="B209" t="str">
            <v>TDA. POWER RANGERS-S</v>
          </cell>
          <cell r="C209" t="str">
            <v>SAP</v>
          </cell>
          <cell r="D209" t="str">
            <v>11:30</v>
          </cell>
          <cell r="E209" t="str">
            <v>12:01</v>
          </cell>
          <cell r="F209">
            <v>0.1</v>
          </cell>
          <cell r="G209">
            <v>1</v>
          </cell>
          <cell r="M209">
            <v>0.1</v>
          </cell>
          <cell r="O209">
            <v>4</v>
          </cell>
        </row>
        <row r="210">
          <cell r="A210" t="str">
            <v>09</v>
          </cell>
          <cell r="B210" t="str">
            <v>TDA. BEETLEBORGS</v>
          </cell>
          <cell r="C210" t="str">
            <v>SAP</v>
          </cell>
          <cell r="D210" t="str">
            <v>11:00</v>
          </cell>
          <cell r="E210" t="str">
            <v>11:36</v>
          </cell>
          <cell r="F210">
            <v>0.1</v>
          </cell>
          <cell r="G210">
            <v>1</v>
          </cell>
          <cell r="M210">
            <v>0.1</v>
          </cell>
          <cell r="O210">
            <v>4</v>
          </cell>
        </row>
        <row r="211">
          <cell r="A211" t="str">
            <v>09</v>
          </cell>
          <cell r="B211" t="str">
            <v>TDA. FANTASIAS ANIMA</v>
          </cell>
          <cell r="C211" t="str">
            <v>L/V</v>
          </cell>
          <cell r="D211" t="str">
            <v>10:00</v>
          </cell>
          <cell r="E211" t="str">
            <v>10:47</v>
          </cell>
          <cell r="F211">
            <v>0.1</v>
          </cell>
          <cell r="G211">
            <v>1</v>
          </cell>
          <cell r="H211">
            <v>0.1</v>
          </cell>
          <cell r="I211">
            <v>0</v>
          </cell>
          <cell r="J211">
            <v>0</v>
          </cell>
          <cell r="K211">
            <v>0.2</v>
          </cell>
          <cell r="L211">
            <v>0.2</v>
          </cell>
          <cell r="O211">
            <v>15</v>
          </cell>
        </row>
      </sheetData>
      <sheetData sheetId="19"/>
      <sheetData sheetId="20" refreshError="1"/>
      <sheetData sheetId="21" refreshError="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6"/>
      <sheetName val="Hoja15"/>
      <sheetName val="Hoja14"/>
      <sheetName val="Hoja13"/>
      <sheetName val="Hoja12"/>
      <sheetName val="Curva"/>
      <sheetName val="50"/>
      <sheetName val="100"/>
      <sheetName val="150"/>
      <sheetName val="200"/>
      <sheetName val="250"/>
      <sheetName val="300"/>
      <sheetName val="350"/>
      <sheetName val="400"/>
      <sheetName val="450"/>
      <sheetName val="500"/>
      <sheetName val="CHANNEL MIX"/>
      <sheetName val="DAYPART MIX"/>
      <sheetName val="CHANNEL"/>
      <sheetName val="CHANNEL_MIX"/>
      <sheetName val="DAYPART_MIX"/>
      <sheetName val="Flow"/>
      <sheetName val="CHANNEL_MIX1"/>
      <sheetName val="DAYPART_MIX1"/>
      <sheetName val="Macro1"/>
      <sheetName val="Auxiliar"/>
      <sheetName val="CHANNEL_MIX2"/>
      <sheetName val="DAYPART_MIX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8">
          <cell r="A8" t="str">
            <v>CANAL</v>
          </cell>
          <cell r="B8" t="str">
            <v>PROGRAMA</v>
          </cell>
          <cell r="C8" t="str">
            <v>DIA</v>
          </cell>
          <cell r="D8" t="str">
            <v>HORA</v>
          </cell>
          <cell r="E8" t="str">
            <v>HoraF</v>
          </cell>
          <cell r="F8" t="str">
            <v>RATING</v>
          </cell>
          <cell r="G8" t="str">
            <v>MILES</v>
          </cell>
          <cell r="H8" t="str">
            <v>Lun</v>
          </cell>
          <cell r="I8" t="str">
            <v>Mar</v>
          </cell>
          <cell r="J8" t="str">
            <v>Mie</v>
          </cell>
          <cell r="K8" t="str">
            <v>Jue</v>
          </cell>
          <cell r="L8" t="str">
            <v>Vie</v>
          </cell>
          <cell r="M8" t="str">
            <v>Sab</v>
          </cell>
          <cell r="N8" t="str">
            <v>Dom</v>
          </cell>
          <cell r="O8" t="str">
            <v>TPE</v>
          </cell>
        </row>
        <row r="11">
          <cell r="A11" t="str">
            <v>02</v>
          </cell>
          <cell r="B11" t="str">
            <v>TDA. REP.90 SEGUNDOS</v>
          </cell>
          <cell r="C11" t="str">
            <v>SAP</v>
          </cell>
          <cell r="D11" t="str">
            <v>07:00</v>
          </cell>
          <cell r="E11" t="str">
            <v>07:59</v>
          </cell>
          <cell r="F11">
            <v>1.2</v>
          </cell>
          <cell r="G11">
            <v>4</v>
          </cell>
          <cell r="M11">
            <v>1.2</v>
          </cell>
          <cell r="O11">
            <v>3</v>
          </cell>
        </row>
        <row r="12">
          <cell r="A12" t="str">
            <v>02</v>
          </cell>
          <cell r="B12" t="str">
            <v>TDA. REP.90 SEGUNDOS</v>
          </cell>
          <cell r="C12" t="str">
            <v>MAR/VIE</v>
          </cell>
          <cell r="D12" t="str">
            <v>07:00</v>
          </cell>
          <cell r="E12" t="str">
            <v>08:05</v>
          </cell>
          <cell r="F12">
            <v>0.9</v>
          </cell>
          <cell r="G12">
            <v>3</v>
          </cell>
          <cell r="I12">
            <v>1.1000000000000001</v>
          </cell>
          <cell r="J12">
            <v>1</v>
          </cell>
          <cell r="K12">
            <v>1.1000000000000001</v>
          </cell>
          <cell r="L12">
            <v>0.5</v>
          </cell>
          <cell r="O12">
            <v>12</v>
          </cell>
        </row>
        <row r="13">
          <cell r="A13" t="str">
            <v>02</v>
          </cell>
          <cell r="B13" t="str">
            <v>TDA. CONTRAPUNTO-MAÑ</v>
          </cell>
          <cell r="C13" t="str">
            <v>LUN</v>
          </cell>
          <cell r="D13" t="str">
            <v>07:00</v>
          </cell>
          <cell r="E13" t="str">
            <v>09:01</v>
          </cell>
          <cell r="F13">
            <v>1.4</v>
          </cell>
          <cell r="G13">
            <v>5</v>
          </cell>
          <cell r="H13">
            <v>1.4</v>
          </cell>
          <cell r="O13">
            <v>3</v>
          </cell>
        </row>
        <row r="14">
          <cell r="A14" t="str">
            <v>02</v>
          </cell>
          <cell r="B14" t="str">
            <v>TDA. EL FOLKLORE DE</v>
          </cell>
          <cell r="C14" t="str">
            <v>DOM</v>
          </cell>
          <cell r="D14" t="str">
            <v>07:00</v>
          </cell>
          <cell r="E14" t="str">
            <v>07:55</v>
          </cell>
          <cell r="F14">
            <v>0.6</v>
          </cell>
          <cell r="G14">
            <v>2</v>
          </cell>
          <cell r="N14">
            <v>0.6</v>
          </cell>
          <cell r="O14">
            <v>3</v>
          </cell>
        </row>
        <row r="15">
          <cell r="A15" t="str">
            <v>02</v>
          </cell>
          <cell r="B15" t="str">
            <v>TDA. CARNECITAS-SAB</v>
          </cell>
          <cell r="C15" t="str">
            <v>SAP</v>
          </cell>
          <cell r="D15" t="str">
            <v>08:00</v>
          </cell>
          <cell r="E15" t="str">
            <v>08:59</v>
          </cell>
          <cell r="F15">
            <v>2.1</v>
          </cell>
          <cell r="G15">
            <v>8</v>
          </cell>
          <cell r="M15">
            <v>2.1</v>
          </cell>
          <cell r="O15">
            <v>3</v>
          </cell>
        </row>
        <row r="16">
          <cell r="A16" t="str">
            <v>02</v>
          </cell>
          <cell r="B16" t="str">
            <v>TDA. DIALOGO-DOM.</v>
          </cell>
          <cell r="C16" t="str">
            <v>DOM</v>
          </cell>
          <cell r="D16" t="str">
            <v>08:00</v>
          </cell>
          <cell r="E16" t="str">
            <v>08:59</v>
          </cell>
          <cell r="F16">
            <v>3.2</v>
          </cell>
          <cell r="G16">
            <v>13</v>
          </cell>
          <cell r="N16">
            <v>3.2</v>
          </cell>
          <cell r="O16">
            <v>3</v>
          </cell>
        </row>
        <row r="17">
          <cell r="A17" t="str">
            <v>02</v>
          </cell>
          <cell r="B17" t="str">
            <v>TDA. SHOW DE KOKO GI</v>
          </cell>
          <cell r="C17" t="str">
            <v>MAR/VIE</v>
          </cell>
          <cell r="D17" t="str">
            <v>08:00</v>
          </cell>
          <cell r="E17" t="str">
            <v>09:02</v>
          </cell>
          <cell r="F17">
            <v>0.9</v>
          </cell>
          <cell r="G17">
            <v>3</v>
          </cell>
          <cell r="I17">
            <v>0.8</v>
          </cell>
          <cell r="J17">
            <v>1.1000000000000001</v>
          </cell>
          <cell r="K17">
            <v>1.4</v>
          </cell>
          <cell r="L17">
            <v>0.4</v>
          </cell>
          <cell r="O17">
            <v>12</v>
          </cell>
        </row>
        <row r="18">
          <cell r="A18" t="str">
            <v>02</v>
          </cell>
          <cell r="B18" t="str">
            <v>TDA. DIALOGO</v>
          </cell>
          <cell r="C18" t="str">
            <v>SAP</v>
          </cell>
          <cell r="D18" t="str">
            <v>09:00</v>
          </cell>
          <cell r="E18" t="str">
            <v>10:06</v>
          </cell>
          <cell r="F18">
            <v>5.4</v>
          </cell>
          <cell r="G18">
            <v>22</v>
          </cell>
          <cell r="M18">
            <v>5.4</v>
          </cell>
          <cell r="O18">
            <v>3</v>
          </cell>
        </row>
        <row r="19">
          <cell r="A19" t="str">
            <v>02</v>
          </cell>
          <cell r="B19" t="str">
            <v>TDA. LA COCINA DE DO</v>
          </cell>
          <cell r="C19" t="str">
            <v>L/V</v>
          </cell>
          <cell r="D19" t="str">
            <v>09:00</v>
          </cell>
          <cell r="E19" t="str">
            <v>10:38</v>
          </cell>
          <cell r="F19">
            <v>2.2999999999999998</v>
          </cell>
          <cell r="G19">
            <v>9</v>
          </cell>
          <cell r="H19">
            <v>2.4</v>
          </cell>
          <cell r="I19">
            <v>2.1</v>
          </cell>
          <cell r="J19">
            <v>2.2999999999999998</v>
          </cell>
          <cell r="K19">
            <v>2.7</v>
          </cell>
          <cell r="L19">
            <v>1.8</v>
          </cell>
          <cell r="O19">
            <v>15</v>
          </cell>
        </row>
        <row r="20">
          <cell r="A20" t="str">
            <v>02</v>
          </cell>
          <cell r="B20" t="str">
            <v>TDA. CONTRAPUNTO</v>
          </cell>
          <cell r="C20" t="str">
            <v>DOM</v>
          </cell>
          <cell r="D20" t="str">
            <v>09:00</v>
          </cell>
          <cell r="E20" t="str">
            <v>11:22</v>
          </cell>
          <cell r="F20">
            <v>5.2</v>
          </cell>
          <cell r="G20">
            <v>21</v>
          </cell>
          <cell r="N20">
            <v>5.2</v>
          </cell>
          <cell r="O20">
            <v>3</v>
          </cell>
        </row>
        <row r="21">
          <cell r="A21" t="str">
            <v>02</v>
          </cell>
          <cell r="B21" t="str">
            <v>TDA. LA COCINA DE DO</v>
          </cell>
          <cell r="C21" t="str">
            <v>SAP</v>
          </cell>
          <cell r="D21" t="str">
            <v>10:00</v>
          </cell>
          <cell r="E21" t="str">
            <v>11:05</v>
          </cell>
          <cell r="F21">
            <v>1.6</v>
          </cell>
          <cell r="G21">
            <v>6</v>
          </cell>
          <cell r="M21">
            <v>1.6</v>
          </cell>
          <cell r="O21">
            <v>3</v>
          </cell>
        </row>
        <row r="22">
          <cell r="A22" t="str">
            <v>02</v>
          </cell>
          <cell r="B22" t="str">
            <v>TDA. AVENT.DE DOUG-M</v>
          </cell>
          <cell r="C22" t="str">
            <v>L/V</v>
          </cell>
          <cell r="D22" t="str">
            <v>10:00</v>
          </cell>
          <cell r="E22" t="str">
            <v>10:34</v>
          </cell>
          <cell r="F22">
            <v>0.5</v>
          </cell>
          <cell r="G22">
            <v>2</v>
          </cell>
          <cell r="H22">
            <v>0.1</v>
          </cell>
          <cell r="I22">
            <v>0.7</v>
          </cell>
          <cell r="J22">
            <v>0.6</v>
          </cell>
          <cell r="K22">
            <v>0.6</v>
          </cell>
          <cell r="L22">
            <v>0.5</v>
          </cell>
          <cell r="O22">
            <v>14</v>
          </cell>
        </row>
        <row r="23">
          <cell r="A23" t="str">
            <v>02</v>
          </cell>
          <cell r="B23" t="str">
            <v>TDA. GARGOYLES-MA</v>
          </cell>
          <cell r="C23" t="str">
            <v>L/V</v>
          </cell>
          <cell r="D23" t="str">
            <v>10:30</v>
          </cell>
          <cell r="E23" t="str">
            <v>11:05</v>
          </cell>
          <cell r="F23">
            <v>0.4</v>
          </cell>
          <cell r="G23">
            <v>1</v>
          </cell>
          <cell r="H23">
            <v>0.1</v>
          </cell>
          <cell r="I23">
            <v>1.3</v>
          </cell>
          <cell r="J23">
            <v>0.3</v>
          </cell>
          <cell r="K23">
            <v>0.1</v>
          </cell>
          <cell r="L23">
            <v>0.3</v>
          </cell>
          <cell r="O23">
            <v>15</v>
          </cell>
        </row>
        <row r="24">
          <cell r="A24" t="str">
            <v>02</v>
          </cell>
          <cell r="B24" t="str">
            <v>TDA. MAGIA EXTREMA-D</v>
          </cell>
          <cell r="C24" t="str">
            <v>DOM</v>
          </cell>
          <cell r="D24" t="str">
            <v>11:00</v>
          </cell>
          <cell r="E24" t="str">
            <v>12:09</v>
          </cell>
          <cell r="F24">
            <v>2.4</v>
          </cell>
          <cell r="G24">
            <v>9</v>
          </cell>
          <cell r="N24">
            <v>2.4</v>
          </cell>
          <cell r="O24">
            <v>1</v>
          </cell>
        </row>
        <row r="25">
          <cell r="A25" t="str">
            <v>02</v>
          </cell>
          <cell r="B25" t="str">
            <v>TDA. RUGRATS-MA</v>
          </cell>
          <cell r="C25" t="str">
            <v>L/V</v>
          </cell>
          <cell r="D25" t="str">
            <v>11:00</v>
          </cell>
          <cell r="E25" t="str">
            <v>11:34</v>
          </cell>
          <cell r="F25">
            <v>0.6</v>
          </cell>
          <cell r="G25">
            <v>2</v>
          </cell>
          <cell r="H25">
            <v>0.4</v>
          </cell>
          <cell r="I25">
            <v>1.2</v>
          </cell>
          <cell r="J25">
            <v>0.4</v>
          </cell>
          <cell r="K25">
            <v>0.1</v>
          </cell>
          <cell r="L25">
            <v>0.8</v>
          </cell>
          <cell r="O25">
            <v>15</v>
          </cell>
        </row>
        <row r="26">
          <cell r="A26" t="str">
            <v>02</v>
          </cell>
          <cell r="B26" t="str">
            <v>TDA. AMOR FRATERNAL-</v>
          </cell>
          <cell r="C26" t="str">
            <v>SAP</v>
          </cell>
          <cell r="D26" t="str">
            <v>11:00</v>
          </cell>
          <cell r="E26" t="str">
            <v>11:34</v>
          </cell>
          <cell r="F26">
            <v>0.4</v>
          </cell>
          <cell r="G26">
            <v>1</v>
          </cell>
          <cell r="M26">
            <v>0.4</v>
          </cell>
          <cell r="O26">
            <v>3</v>
          </cell>
        </row>
        <row r="27">
          <cell r="A27" t="str">
            <v>02</v>
          </cell>
          <cell r="B27" t="str">
            <v>TDA. POKEMON-MA</v>
          </cell>
          <cell r="C27" t="str">
            <v>L/V</v>
          </cell>
          <cell r="D27" t="str">
            <v>11:30</v>
          </cell>
          <cell r="E27" t="str">
            <v>12:03</v>
          </cell>
          <cell r="F27">
            <v>0.9</v>
          </cell>
          <cell r="G27">
            <v>3</v>
          </cell>
          <cell r="H27">
            <v>0.7</v>
          </cell>
          <cell r="I27">
            <v>1.4</v>
          </cell>
          <cell r="J27">
            <v>0.5</v>
          </cell>
          <cell r="K27">
            <v>0.5</v>
          </cell>
          <cell r="L27">
            <v>1.6</v>
          </cell>
          <cell r="O27">
            <v>15</v>
          </cell>
        </row>
        <row r="28">
          <cell r="A28" t="str">
            <v>02</v>
          </cell>
          <cell r="B28" t="str">
            <v>TDA. CLUB DISNEY-DOM</v>
          </cell>
          <cell r="C28" t="str">
            <v>DOM</v>
          </cell>
          <cell r="D28" t="str">
            <v>12.00</v>
          </cell>
          <cell r="E28" t="str">
            <v>13:29</v>
          </cell>
          <cell r="F28">
            <v>0.6</v>
          </cell>
          <cell r="G28">
            <v>2</v>
          </cell>
          <cell r="N28">
            <v>0.6</v>
          </cell>
          <cell r="O28">
            <v>2</v>
          </cell>
        </row>
        <row r="29">
          <cell r="A29" t="str">
            <v>02</v>
          </cell>
          <cell r="B29" t="str">
            <v>TDA. MARIELENA</v>
          </cell>
          <cell r="C29" t="str">
            <v>L/V</v>
          </cell>
          <cell r="D29" t="str">
            <v>12:00</v>
          </cell>
          <cell r="E29" t="str">
            <v>13:04</v>
          </cell>
          <cell r="F29">
            <v>2.6</v>
          </cell>
          <cell r="G29">
            <v>10</v>
          </cell>
          <cell r="H29">
            <v>2.1</v>
          </cell>
          <cell r="I29">
            <v>2.7</v>
          </cell>
          <cell r="J29">
            <v>2.5</v>
          </cell>
          <cell r="K29">
            <v>3.1</v>
          </cell>
          <cell r="L29">
            <v>2.5</v>
          </cell>
          <cell r="O29">
            <v>15</v>
          </cell>
        </row>
        <row r="30">
          <cell r="A30" t="str">
            <v>02</v>
          </cell>
          <cell r="B30" t="str">
            <v>TDA. CLUB DISNEY-SAB</v>
          </cell>
          <cell r="C30" t="str">
            <v>SAP</v>
          </cell>
          <cell r="D30" t="str">
            <v>12:00</v>
          </cell>
          <cell r="E30" t="str">
            <v>13:26</v>
          </cell>
          <cell r="F30">
            <v>0.9</v>
          </cell>
          <cell r="G30">
            <v>3</v>
          </cell>
          <cell r="M30">
            <v>0.9</v>
          </cell>
          <cell r="O30">
            <v>3</v>
          </cell>
        </row>
        <row r="31">
          <cell r="A31" t="str">
            <v>02</v>
          </cell>
          <cell r="B31" t="str">
            <v>TDA. RUGRATS-DOM</v>
          </cell>
          <cell r="C31" t="str">
            <v>DOM</v>
          </cell>
          <cell r="D31" t="str">
            <v>12:00</v>
          </cell>
          <cell r="E31" t="str">
            <v>14:24</v>
          </cell>
          <cell r="F31">
            <v>0.7</v>
          </cell>
          <cell r="G31">
            <v>2</v>
          </cell>
          <cell r="N31">
            <v>0.7</v>
          </cell>
          <cell r="O31">
            <v>3</v>
          </cell>
        </row>
        <row r="32">
          <cell r="A32" t="str">
            <v>02</v>
          </cell>
          <cell r="B32" t="str">
            <v>TDA. SECRETOS-TA</v>
          </cell>
          <cell r="C32" t="str">
            <v>L/V</v>
          </cell>
          <cell r="D32" t="str">
            <v>13:00</v>
          </cell>
          <cell r="E32" t="str">
            <v>15:04</v>
          </cell>
          <cell r="F32">
            <v>1.9</v>
          </cell>
          <cell r="G32">
            <v>7</v>
          </cell>
          <cell r="H32">
            <v>2.2999999999999998</v>
          </cell>
          <cell r="I32">
            <v>2.1</v>
          </cell>
          <cell r="J32">
            <v>1.6</v>
          </cell>
          <cell r="K32">
            <v>1.7</v>
          </cell>
          <cell r="L32">
            <v>1.9</v>
          </cell>
          <cell r="O32">
            <v>15</v>
          </cell>
        </row>
        <row r="33">
          <cell r="A33" t="str">
            <v>02</v>
          </cell>
          <cell r="B33" t="str">
            <v>TDA. CINE I-DOM</v>
          </cell>
          <cell r="C33" t="str">
            <v>DOM</v>
          </cell>
          <cell r="D33" t="str">
            <v>13:00</v>
          </cell>
          <cell r="E33" t="str">
            <v>16:53</v>
          </cell>
          <cell r="F33">
            <v>2.2999999999999998</v>
          </cell>
          <cell r="G33">
            <v>9</v>
          </cell>
          <cell r="N33">
            <v>2.2999999999999998</v>
          </cell>
          <cell r="O33">
            <v>3</v>
          </cell>
        </row>
        <row r="34">
          <cell r="A34" t="str">
            <v>02</v>
          </cell>
          <cell r="B34" t="str">
            <v>TDA. POKEMON-DOM</v>
          </cell>
          <cell r="C34" t="str">
            <v>DOM</v>
          </cell>
          <cell r="D34" t="str">
            <v>13:00</v>
          </cell>
          <cell r="E34" t="str">
            <v>14:53</v>
          </cell>
          <cell r="F34">
            <v>0.4</v>
          </cell>
          <cell r="G34">
            <v>1</v>
          </cell>
          <cell r="N34">
            <v>0.4</v>
          </cell>
          <cell r="O34">
            <v>3</v>
          </cell>
        </row>
        <row r="35">
          <cell r="A35" t="str">
            <v>02</v>
          </cell>
          <cell r="B35" t="str">
            <v>TDA. OGGY Y LAS CUCA</v>
          </cell>
          <cell r="C35" t="str">
            <v>SAP</v>
          </cell>
          <cell r="D35" t="str">
            <v>13:30</v>
          </cell>
          <cell r="E35" t="str">
            <v>13:59</v>
          </cell>
          <cell r="F35">
            <v>1.1000000000000001</v>
          </cell>
          <cell r="G35">
            <v>4</v>
          </cell>
          <cell r="M35">
            <v>1.1000000000000001</v>
          </cell>
          <cell r="O35">
            <v>3</v>
          </cell>
        </row>
        <row r="36">
          <cell r="A36" t="str">
            <v>02</v>
          </cell>
          <cell r="B36" t="str">
            <v>TDA. RUGRATS-SAB</v>
          </cell>
          <cell r="C36" t="str">
            <v>SAP</v>
          </cell>
          <cell r="D36" t="str">
            <v>14:00</v>
          </cell>
          <cell r="E36" t="str">
            <v>14:30</v>
          </cell>
          <cell r="F36">
            <v>1.9</v>
          </cell>
          <cell r="G36">
            <v>7</v>
          </cell>
          <cell r="M36">
            <v>1.9</v>
          </cell>
          <cell r="O36">
            <v>3</v>
          </cell>
        </row>
        <row r="37">
          <cell r="A37" t="str">
            <v>02</v>
          </cell>
          <cell r="B37" t="str">
            <v>TDA. POKEMON-S-TA</v>
          </cell>
          <cell r="C37" t="str">
            <v>SAP</v>
          </cell>
          <cell r="D37" t="str">
            <v>14:30</v>
          </cell>
          <cell r="E37" t="str">
            <v>14:58</v>
          </cell>
          <cell r="F37">
            <v>1.2</v>
          </cell>
          <cell r="G37">
            <v>4</v>
          </cell>
          <cell r="M37">
            <v>1.2</v>
          </cell>
          <cell r="O37">
            <v>3</v>
          </cell>
        </row>
        <row r="38">
          <cell r="A38" t="str">
            <v>02</v>
          </cell>
          <cell r="B38" t="str">
            <v>TDA. PAIS DE LAS MUJ</v>
          </cell>
          <cell r="C38" t="str">
            <v>L/V</v>
          </cell>
          <cell r="D38" t="str">
            <v>15:00</v>
          </cell>
          <cell r="E38" t="str">
            <v>16:00</v>
          </cell>
          <cell r="F38">
            <v>1.3</v>
          </cell>
          <cell r="G38">
            <v>5</v>
          </cell>
          <cell r="H38">
            <v>0.9</v>
          </cell>
          <cell r="I38">
            <v>1</v>
          </cell>
          <cell r="J38">
            <v>0.8</v>
          </cell>
          <cell r="K38">
            <v>2.1</v>
          </cell>
          <cell r="L38">
            <v>1.7</v>
          </cell>
          <cell r="O38">
            <v>14</v>
          </cell>
        </row>
        <row r="39">
          <cell r="A39" t="str">
            <v>02</v>
          </cell>
          <cell r="B39" t="str">
            <v>TDA. CINE S-TA</v>
          </cell>
          <cell r="C39" t="str">
            <v>SAP</v>
          </cell>
          <cell r="D39" t="str">
            <v>15:00</v>
          </cell>
          <cell r="E39" t="str">
            <v>16:56</v>
          </cell>
          <cell r="F39">
            <v>1.2</v>
          </cell>
          <cell r="G39">
            <v>4</v>
          </cell>
          <cell r="M39">
            <v>1.2</v>
          </cell>
          <cell r="O39">
            <v>3</v>
          </cell>
        </row>
        <row r="40">
          <cell r="A40" t="str">
            <v>02</v>
          </cell>
          <cell r="B40" t="str">
            <v>TDA. RUGRATS-TARDE</v>
          </cell>
          <cell r="C40" t="str">
            <v>L/V</v>
          </cell>
          <cell r="D40" t="str">
            <v>16:00</v>
          </cell>
          <cell r="E40" t="str">
            <v>18:34</v>
          </cell>
          <cell r="F40">
            <v>0.7</v>
          </cell>
          <cell r="G40">
            <v>2</v>
          </cell>
          <cell r="H40">
            <v>0.6</v>
          </cell>
          <cell r="I40">
            <v>0.6</v>
          </cell>
          <cell r="J40">
            <v>0.4</v>
          </cell>
          <cell r="K40">
            <v>0.8</v>
          </cell>
          <cell r="L40">
            <v>1</v>
          </cell>
          <cell r="O40">
            <v>15</v>
          </cell>
        </row>
        <row r="41">
          <cell r="A41" t="str">
            <v>02</v>
          </cell>
          <cell r="B41" t="str">
            <v>TDA. POKEMON-TARDE</v>
          </cell>
          <cell r="C41" t="str">
            <v>L/V</v>
          </cell>
          <cell r="D41" t="str">
            <v>16:30</v>
          </cell>
          <cell r="E41" t="str">
            <v>19:01</v>
          </cell>
          <cell r="F41">
            <v>1</v>
          </cell>
          <cell r="G41">
            <v>4</v>
          </cell>
          <cell r="H41">
            <v>1.2</v>
          </cell>
          <cell r="I41">
            <v>1</v>
          </cell>
          <cell r="J41">
            <v>1.2</v>
          </cell>
          <cell r="K41">
            <v>0.1</v>
          </cell>
          <cell r="L41">
            <v>1.6</v>
          </cell>
          <cell r="O41">
            <v>15</v>
          </cell>
        </row>
        <row r="42">
          <cell r="A42" t="str">
            <v>02</v>
          </cell>
          <cell r="B42" t="str">
            <v>TDA. CINE II-DOM</v>
          </cell>
          <cell r="C42" t="str">
            <v>DOM</v>
          </cell>
          <cell r="D42" t="str">
            <v>17:00</v>
          </cell>
          <cell r="E42" t="str">
            <v>18:55</v>
          </cell>
          <cell r="F42">
            <v>3</v>
          </cell>
          <cell r="G42">
            <v>12</v>
          </cell>
          <cell r="N42">
            <v>3</v>
          </cell>
          <cell r="O42">
            <v>2</v>
          </cell>
        </row>
        <row r="43">
          <cell r="A43" t="str">
            <v>02</v>
          </cell>
          <cell r="B43" t="str">
            <v>TDA. TARDES ESPECTAC</v>
          </cell>
          <cell r="C43" t="str">
            <v>L/V</v>
          </cell>
          <cell r="D43" t="str">
            <v>17:00</v>
          </cell>
          <cell r="E43" t="str">
            <v>19:01</v>
          </cell>
          <cell r="F43">
            <v>1.8</v>
          </cell>
          <cell r="G43">
            <v>7</v>
          </cell>
          <cell r="H43">
            <v>1.8</v>
          </cell>
          <cell r="I43">
            <v>1.7</v>
          </cell>
          <cell r="J43">
            <v>2.1</v>
          </cell>
          <cell r="K43">
            <v>1.1000000000000001</v>
          </cell>
          <cell r="L43">
            <v>2.9</v>
          </cell>
          <cell r="O43">
            <v>12</v>
          </cell>
        </row>
        <row r="44">
          <cell r="A44" t="str">
            <v>02</v>
          </cell>
          <cell r="B44" t="str">
            <v>TDA. SUPER ACCION-SA</v>
          </cell>
          <cell r="C44" t="str">
            <v>SAP</v>
          </cell>
          <cell r="D44" t="str">
            <v>17:00</v>
          </cell>
          <cell r="E44" t="str">
            <v>19:01</v>
          </cell>
          <cell r="F44">
            <v>2</v>
          </cell>
          <cell r="G44">
            <v>8</v>
          </cell>
          <cell r="M44">
            <v>2</v>
          </cell>
          <cell r="O44">
            <v>3</v>
          </cell>
        </row>
        <row r="46">
          <cell r="A46" t="str">
            <v>02</v>
          </cell>
          <cell r="B46" t="str">
            <v>TDA. LEY MARCIAL-D-N</v>
          </cell>
          <cell r="C46" t="str">
            <v>DOM</v>
          </cell>
          <cell r="D46" t="str">
            <v>19:00</v>
          </cell>
          <cell r="E46" t="str">
            <v>19:57</v>
          </cell>
          <cell r="F46">
            <v>1.9</v>
          </cell>
          <cell r="G46">
            <v>7</v>
          </cell>
          <cell r="N46">
            <v>1.9</v>
          </cell>
          <cell r="O46">
            <v>3</v>
          </cell>
        </row>
        <row r="47">
          <cell r="A47" t="str">
            <v>02</v>
          </cell>
          <cell r="B47" t="str">
            <v>TDA. PENSACOLA ALAS-</v>
          </cell>
          <cell r="C47" t="str">
            <v>SAP</v>
          </cell>
          <cell r="D47" t="str">
            <v>19:00</v>
          </cell>
          <cell r="E47" t="str">
            <v>19:59</v>
          </cell>
          <cell r="F47">
            <v>1</v>
          </cell>
          <cell r="G47">
            <v>4</v>
          </cell>
          <cell r="M47">
            <v>1</v>
          </cell>
          <cell r="O47">
            <v>3</v>
          </cell>
        </row>
        <row r="48">
          <cell r="A48" t="str">
            <v>02</v>
          </cell>
          <cell r="B48" t="str">
            <v>TDA. MAGALY TV</v>
          </cell>
          <cell r="C48" t="str">
            <v>L/V</v>
          </cell>
          <cell r="D48" t="str">
            <v>20:00</v>
          </cell>
          <cell r="E48" t="str">
            <v>21:01</v>
          </cell>
          <cell r="F48">
            <v>10.199999999999999</v>
          </cell>
          <cell r="G48">
            <v>42</v>
          </cell>
          <cell r="H48">
            <v>9.4</v>
          </cell>
          <cell r="I48">
            <v>12.2</v>
          </cell>
          <cell r="J48">
            <v>11.8</v>
          </cell>
          <cell r="K48">
            <v>10.5</v>
          </cell>
          <cell r="L48">
            <v>7.2</v>
          </cell>
          <cell r="O48">
            <v>15</v>
          </cell>
        </row>
        <row r="49">
          <cell r="A49" t="str">
            <v>02</v>
          </cell>
          <cell r="B49" t="str">
            <v>TDA. PATACLAUN-DOM</v>
          </cell>
          <cell r="C49" t="str">
            <v>DOM</v>
          </cell>
          <cell r="D49" t="str">
            <v>20:00</v>
          </cell>
          <cell r="E49" t="str">
            <v>21:02</v>
          </cell>
          <cell r="F49">
            <v>3.2</v>
          </cell>
          <cell r="G49">
            <v>13</v>
          </cell>
          <cell r="N49">
            <v>3.2</v>
          </cell>
          <cell r="O49">
            <v>3</v>
          </cell>
        </row>
        <row r="50">
          <cell r="A50" t="str">
            <v>02</v>
          </cell>
          <cell r="B50" t="str">
            <v>TDA. SHOW COMICOS AM</v>
          </cell>
          <cell r="C50" t="str">
            <v>SAP</v>
          </cell>
          <cell r="D50" t="str">
            <v>20:00</v>
          </cell>
          <cell r="E50" t="str">
            <v>21:56</v>
          </cell>
          <cell r="F50">
            <v>2</v>
          </cell>
          <cell r="G50">
            <v>8</v>
          </cell>
          <cell r="M50">
            <v>2</v>
          </cell>
          <cell r="O50">
            <v>3</v>
          </cell>
        </row>
        <row r="51">
          <cell r="A51" t="str">
            <v>02</v>
          </cell>
          <cell r="B51" t="str">
            <v>TDA. EXPED.SECRETOS-</v>
          </cell>
          <cell r="C51" t="str">
            <v>DOM</v>
          </cell>
          <cell r="D51" t="str">
            <v>21.00</v>
          </cell>
          <cell r="E51" t="str">
            <v>22:18</v>
          </cell>
          <cell r="F51">
            <v>3.2</v>
          </cell>
          <cell r="G51">
            <v>13</v>
          </cell>
          <cell r="N51">
            <v>3.2</v>
          </cell>
          <cell r="O51">
            <v>3</v>
          </cell>
        </row>
        <row r="52">
          <cell r="A52" t="str">
            <v>02</v>
          </cell>
          <cell r="B52" t="str">
            <v>TDA. 90 SEGUNDOS L-V</v>
          </cell>
          <cell r="C52" t="str">
            <v>L/V</v>
          </cell>
          <cell r="D52" t="str">
            <v>21:00</v>
          </cell>
          <cell r="E52" t="str">
            <v>22:09</v>
          </cell>
          <cell r="F52">
            <v>6.8</v>
          </cell>
          <cell r="G52">
            <v>28</v>
          </cell>
          <cell r="H52">
            <v>5.0999999999999996</v>
          </cell>
          <cell r="I52">
            <v>6.7</v>
          </cell>
          <cell r="J52">
            <v>8.1999999999999993</v>
          </cell>
          <cell r="K52">
            <v>7.4</v>
          </cell>
          <cell r="L52">
            <v>6.4</v>
          </cell>
          <cell r="O52">
            <v>15</v>
          </cell>
        </row>
        <row r="53">
          <cell r="A53" t="str">
            <v>02</v>
          </cell>
          <cell r="B53" t="str">
            <v>TDA. ESPEC.DE MARITE</v>
          </cell>
          <cell r="C53" t="str">
            <v>MIE</v>
          </cell>
          <cell r="D53" t="str">
            <v>22:00</v>
          </cell>
          <cell r="E53" t="str">
            <v>23:43</v>
          </cell>
          <cell r="F53">
            <v>5.2</v>
          </cell>
          <cell r="G53">
            <v>21</v>
          </cell>
          <cell r="J53">
            <v>5.2</v>
          </cell>
          <cell r="O53">
            <v>3</v>
          </cell>
        </row>
        <row r="54">
          <cell r="A54" t="str">
            <v>02</v>
          </cell>
          <cell r="B54" t="str">
            <v>TDA. PAISANA JACINTA</v>
          </cell>
          <cell r="C54" t="str">
            <v>MAR</v>
          </cell>
          <cell r="D54" t="str">
            <v>22:00</v>
          </cell>
          <cell r="E54" t="str">
            <v>23:49</v>
          </cell>
          <cell r="F54">
            <v>5.0999999999999996</v>
          </cell>
          <cell r="G54">
            <v>21</v>
          </cell>
          <cell r="I54">
            <v>5.0999999999999996</v>
          </cell>
          <cell r="O54">
            <v>3</v>
          </cell>
        </row>
        <row r="55">
          <cell r="A55" t="str">
            <v>02</v>
          </cell>
          <cell r="B55" t="str">
            <v>TDA. SHOW COMICOS AM</v>
          </cell>
          <cell r="C55" t="str">
            <v>VIE</v>
          </cell>
          <cell r="D55" t="str">
            <v>22:00</v>
          </cell>
          <cell r="E55" t="str">
            <v>23:41</v>
          </cell>
          <cell r="F55">
            <v>4.8</v>
          </cell>
          <cell r="G55">
            <v>19</v>
          </cell>
          <cell r="L55">
            <v>4.8</v>
          </cell>
          <cell r="O55">
            <v>3</v>
          </cell>
        </row>
        <row r="56">
          <cell r="A56" t="str">
            <v>02</v>
          </cell>
          <cell r="B56" t="str">
            <v>TDA. MARITERE</v>
          </cell>
          <cell r="C56" t="str">
            <v>SAP</v>
          </cell>
          <cell r="D56" t="str">
            <v>22:00</v>
          </cell>
          <cell r="E56" t="str">
            <v>23:31</v>
          </cell>
          <cell r="F56">
            <v>6.3</v>
          </cell>
          <cell r="G56">
            <v>26</v>
          </cell>
          <cell r="M56">
            <v>6.3</v>
          </cell>
          <cell r="O56">
            <v>3</v>
          </cell>
        </row>
        <row r="57">
          <cell r="A57" t="str">
            <v>02</v>
          </cell>
          <cell r="B57" t="str">
            <v>TDA. CHINA EN ACCION</v>
          </cell>
          <cell r="C57" t="str">
            <v>JUE</v>
          </cell>
          <cell r="D57" t="str">
            <v>22:00</v>
          </cell>
          <cell r="E57" t="str">
            <v>23:11</v>
          </cell>
          <cell r="F57">
            <v>3.3</v>
          </cell>
          <cell r="G57">
            <v>13</v>
          </cell>
          <cell r="K57">
            <v>3.3</v>
          </cell>
          <cell r="O57">
            <v>3</v>
          </cell>
        </row>
        <row r="58">
          <cell r="A58" t="str">
            <v>02</v>
          </cell>
          <cell r="B58" t="str">
            <v>TDA. MILLENIUM-D-NO</v>
          </cell>
          <cell r="C58" t="str">
            <v>DOM</v>
          </cell>
          <cell r="D58" t="str">
            <v>22:00</v>
          </cell>
          <cell r="E58" t="str">
            <v>23:28</v>
          </cell>
          <cell r="F58">
            <v>3.1</v>
          </cell>
          <cell r="G58">
            <v>12</v>
          </cell>
          <cell r="N58">
            <v>3.1</v>
          </cell>
          <cell r="O58">
            <v>3</v>
          </cell>
        </row>
        <row r="59">
          <cell r="A59" t="str">
            <v>02</v>
          </cell>
          <cell r="B59" t="str">
            <v>TDA. JB NOTICIAS-NOC</v>
          </cell>
          <cell r="C59" t="str">
            <v>LUN</v>
          </cell>
          <cell r="D59" t="str">
            <v>22:00</v>
          </cell>
          <cell r="E59" t="str">
            <v>23:17</v>
          </cell>
          <cell r="F59">
            <v>2.4</v>
          </cell>
          <cell r="G59">
            <v>9</v>
          </cell>
          <cell r="H59">
            <v>2.4</v>
          </cell>
          <cell r="O59">
            <v>3</v>
          </cell>
        </row>
        <row r="60">
          <cell r="A60" t="str">
            <v>02</v>
          </cell>
          <cell r="B60" t="str">
            <v>TDA. TERROR EN CIELO</v>
          </cell>
          <cell r="C60" t="str">
            <v>DOM</v>
          </cell>
          <cell r="D60" t="str">
            <v>23.00</v>
          </cell>
          <cell r="E60" t="str">
            <v>00:26</v>
          </cell>
          <cell r="F60">
            <v>1.9</v>
          </cell>
          <cell r="G60">
            <v>7</v>
          </cell>
          <cell r="N60">
            <v>1.9</v>
          </cell>
          <cell r="O60">
            <v>3</v>
          </cell>
        </row>
        <row r="61">
          <cell r="A61" t="str">
            <v>02</v>
          </cell>
          <cell r="B61" t="str">
            <v>TDA. EL USURPADOR-NO</v>
          </cell>
          <cell r="C61" t="str">
            <v>JUE</v>
          </cell>
          <cell r="D61" t="str">
            <v>23.00</v>
          </cell>
          <cell r="E61" t="str">
            <v>00:09</v>
          </cell>
          <cell r="F61">
            <v>1.5</v>
          </cell>
          <cell r="G61">
            <v>6</v>
          </cell>
          <cell r="K61">
            <v>1.5</v>
          </cell>
          <cell r="O61">
            <v>3</v>
          </cell>
        </row>
        <row r="62">
          <cell r="A62" t="str">
            <v>02</v>
          </cell>
          <cell r="B62" t="str">
            <v>TDA. CRIMEN PRIMER G</v>
          </cell>
          <cell r="C62" t="str">
            <v>LUN</v>
          </cell>
          <cell r="D62" t="str">
            <v>23.00</v>
          </cell>
          <cell r="E62" t="str">
            <v>00:15</v>
          </cell>
          <cell r="F62">
            <v>0.8</v>
          </cell>
          <cell r="G62">
            <v>3</v>
          </cell>
          <cell r="H62">
            <v>0.8</v>
          </cell>
          <cell r="O62">
            <v>3</v>
          </cell>
        </row>
        <row r="63">
          <cell r="A63" t="str">
            <v>02</v>
          </cell>
          <cell r="B63" t="str">
            <v>TDA. ULTIMA FUNCION-</v>
          </cell>
          <cell r="C63" t="str">
            <v>SAP</v>
          </cell>
          <cell r="D63" t="str">
            <v>23:00</v>
          </cell>
          <cell r="E63" t="str">
            <v>01:59</v>
          </cell>
          <cell r="F63">
            <v>1.5</v>
          </cell>
          <cell r="G63">
            <v>6</v>
          </cell>
          <cell r="M63">
            <v>1.5</v>
          </cell>
          <cell r="O63">
            <v>3</v>
          </cell>
        </row>
        <row r="64">
          <cell r="A64" t="str">
            <v>02</v>
          </cell>
          <cell r="B64" t="str">
            <v>TDA. ALTO RIESGO</v>
          </cell>
          <cell r="C64" t="str">
            <v>VIE</v>
          </cell>
          <cell r="D64" t="str">
            <v>23:30</v>
          </cell>
          <cell r="E64" t="str">
            <v>00:45</v>
          </cell>
          <cell r="F64">
            <v>2.4</v>
          </cell>
          <cell r="G64">
            <v>9</v>
          </cell>
          <cell r="L64">
            <v>2.4</v>
          </cell>
          <cell r="O64">
            <v>3</v>
          </cell>
        </row>
        <row r="65">
          <cell r="A65" t="str">
            <v>02</v>
          </cell>
          <cell r="B65" t="str">
            <v>TDA. CHICAGO HOPE-NO</v>
          </cell>
          <cell r="C65" t="str">
            <v>MIE</v>
          </cell>
          <cell r="D65" t="str">
            <v>23:30</v>
          </cell>
          <cell r="E65" t="str">
            <v>00:38</v>
          </cell>
          <cell r="F65">
            <v>2.2000000000000002</v>
          </cell>
          <cell r="G65">
            <v>9</v>
          </cell>
          <cell r="J65">
            <v>2.2000000000000002</v>
          </cell>
          <cell r="O65">
            <v>3</v>
          </cell>
        </row>
        <row r="66">
          <cell r="A66" t="str">
            <v>02</v>
          </cell>
          <cell r="B66" t="str">
            <v>TDA. BUFFY LA CAZAVA</v>
          </cell>
          <cell r="C66" t="str">
            <v>MAR</v>
          </cell>
          <cell r="D66" t="str">
            <v>23:30</v>
          </cell>
          <cell r="E66" t="str">
            <v>00:47</v>
          </cell>
          <cell r="F66">
            <v>1.2</v>
          </cell>
          <cell r="G66">
            <v>4</v>
          </cell>
          <cell r="I66">
            <v>1.2</v>
          </cell>
          <cell r="O66">
            <v>3</v>
          </cell>
        </row>
        <row r="69">
          <cell r="A69" t="str">
            <v>04</v>
          </cell>
          <cell r="B69" t="str">
            <v>TDA. PRIMERA EDICION</v>
          </cell>
          <cell r="C69" t="str">
            <v>L/V</v>
          </cell>
          <cell r="D69" t="str">
            <v>06:00</v>
          </cell>
          <cell r="E69" t="str">
            <v>09:01</v>
          </cell>
          <cell r="F69">
            <v>4.5</v>
          </cell>
          <cell r="G69">
            <v>18</v>
          </cell>
          <cell r="H69">
            <v>4.3</v>
          </cell>
          <cell r="I69">
            <v>5.0999999999999996</v>
          </cell>
          <cell r="J69">
            <v>4</v>
          </cell>
          <cell r="K69">
            <v>5</v>
          </cell>
          <cell r="L69">
            <v>4.3</v>
          </cell>
          <cell r="O69">
            <v>15</v>
          </cell>
        </row>
        <row r="70">
          <cell r="A70" t="str">
            <v>04</v>
          </cell>
          <cell r="B70" t="str">
            <v>TDA. EL JOROBADO NOT</v>
          </cell>
          <cell r="C70" t="str">
            <v>SAP</v>
          </cell>
          <cell r="D70" t="str">
            <v>06:30</v>
          </cell>
          <cell r="E70" t="str">
            <v>07:29</v>
          </cell>
          <cell r="F70">
            <v>0.4</v>
          </cell>
          <cell r="G70">
            <v>1</v>
          </cell>
          <cell r="M70">
            <v>0.4</v>
          </cell>
          <cell r="O70">
            <v>1</v>
          </cell>
        </row>
        <row r="71">
          <cell r="A71" t="str">
            <v>04</v>
          </cell>
          <cell r="B71" t="str">
            <v>TDA. SAMURAI CIBERNE</v>
          </cell>
          <cell r="C71" t="str">
            <v>SAP</v>
          </cell>
          <cell r="D71" t="str">
            <v>07:30</v>
          </cell>
          <cell r="E71" t="str">
            <v>08:29</v>
          </cell>
          <cell r="F71">
            <v>0.6</v>
          </cell>
          <cell r="G71">
            <v>2</v>
          </cell>
          <cell r="M71">
            <v>0.6</v>
          </cell>
          <cell r="O71">
            <v>3</v>
          </cell>
        </row>
        <row r="72">
          <cell r="A72" t="str">
            <v>04</v>
          </cell>
          <cell r="B72" t="str">
            <v>TDA. EL CHAPULIN COL</v>
          </cell>
          <cell r="C72" t="str">
            <v>DOM</v>
          </cell>
          <cell r="D72" t="str">
            <v>08:00</v>
          </cell>
          <cell r="E72" t="str">
            <v>09:07</v>
          </cell>
          <cell r="F72">
            <v>1.1000000000000001</v>
          </cell>
          <cell r="G72">
            <v>4</v>
          </cell>
          <cell r="N72">
            <v>1.1000000000000001</v>
          </cell>
          <cell r="O72">
            <v>3</v>
          </cell>
        </row>
        <row r="73">
          <cell r="A73" t="str">
            <v>04</v>
          </cell>
          <cell r="B73" t="str">
            <v>TDA. BANANAS EN PIJA</v>
          </cell>
          <cell r="C73" t="str">
            <v>SAP</v>
          </cell>
          <cell r="D73" t="str">
            <v>08:30</v>
          </cell>
          <cell r="E73" t="str">
            <v>08:56</v>
          </cell>
          <cell r="F73">
            <v>1.3</v>
          </cell>
          <cell r="G73">
            <v>5</v>
          </cell>
          <cell r="M73">
            <v>1.3</v>
          </cell>
          <cell r="O73">
            <v>3</v>
          </cell>
        </row>
        <row r="74">
          <cell r="A74" t="str">
            <v>04</v>
          </cell>
          <cell r="B74" t="str">
            <v>TDA. METEORO-MA</v>
          </cell>
          <cell r="C74" t="str">
            <v>L/V</v>
          </cell>
          <cell r="D74" t="str">
            <v>09:00</v>
          </cell>
          <cell r="E74" t="str">
            <v>09:31</v>
          </cell>
          <cell r="F74">
            <v>1.8</v>
          </cell>
          <cell r="G74">
            <v>7</v>
          </cell>
          <cell r="H74">
            <v>1.9</v>
          </cell>
          <cell r="I74">
            <v>1.9</v>
          </cell>
          <cell r="J74">
            <v>2.2999999999999998</v>
          </cell>
          <cell r="K74">
            <v>1.4</v>
          </cell>
          <cell r="L74">
            <v>1.4</v>
          </cell>
          <cell r="O74">
            <v>15</v>
          </cell>
        </row>
        <row r="75">
          <cell r="A75" t="str">
            <v>04</v>
          </cell>
          <cell r="B75" t="str">
            <v>TDA. DRAGON BALL Z-D</v>
          </cell>
          <cell r="C75" t="str">
            <v>DOM</v>
          </cell>
          <cell r="D75" t="str">
            <v>09:00</v>
          </cell>
          <cell r="E75" t="str">
            <v>09:38</v>
          </cell>
          <cell r="F75">
            <v>0.8</v>
          </cell>
          <cell r="G75">
            <v>3</v>
          </cell>
          <cell r="N75">
            <v>0.8</v>
          </cell>
          <cell r="O75">
            <v>3</v>
          </cell>
        </row>
        <row r="76">
          <cell r="A76" t="str">
            <v>04</v>
          </cell>
          <cell r="B76" t="str">
            <v>TDA. KARINA Y TIMOTE</v>
          </cell>
          <cell r="C76" t="str">
            <v>SAP</v>
          </cell>
          <cell r="D76" t="str">
            <v>09:00</v>
          </cell>
          <cell r="E76" t="str">
            <v>13:05</v>
          </cell>
          <cell r="F76">
            <v>0.7</v>
          </cell>
          <cell r="G76">
            <v>2</v>
          </cell>
          <cell r="M76">
            <v>0.7</v>
          </cell>
          <cell r="O76">
            <v>3</v>
          </cell>
        </row>
        <row r="77">
          <cell r="A77" t="str">
            <v>04</v>
          </cell>
          <cell r="B77" t="str">
            <v>TDA. DRAGON BALL-MAÑ</v>
          </cell>
          <cell r="C77" t="str">
            <v>L/V</v>
          </cell>
          <cell r="D77" t="str">
            <v>09:30</v>
          </cell>
          <cell r="E77" t="str">
            <v>10:01</v>
          </cell>
          <cell r="F77">
            <v>1.6</v>
          </cell>
          <cell r="G77">
            <v>6</v>
          </cell>
          <cell r="H77">
            <v>1</v>
          </cell>
          <cell r="I77">
            <v>1.5</v>
          </cell>
          <cell r="J77">
            <v>3</v>
          </cell>
          <cell r="K77">
            <v>1.4</v>
          </cell>
          <cell r="L77">
            <v>1.1000000000000001</v>
          </cell>
          <cell r="O77">
            <v>15</v>
          </cell>
        </row>
        <row r="78">
          <cell r="A78" t="str">
            <v>04</v>
          </cell>
          <cell r="B78" t="str">
            <v>TDA. AVENT.HE-MAN-D-</v>
          </cell>
          <cell r="C78" t="str">
            <v>DOM</v>
          </cell>
          <cell r="D78" t="str">
            <v>09:30</v>
          </cell>
          <cell r="E78" t="str">
            <v>10:03</v>
          </cell>
          <cell r="F78">
            <v>0.7</v>
          </cell>
          <cell r="G78">
            <v>2</v>
          </cell>
          <cell r="N78">
            <v>0.7</v>
          </cell>
          <cell r="O78">
            <v>3</v>
          </cell>
        </row>
        <row r="79">
          <cell r="A79" t="str">
            <v>04</v>
          </cell>
          <cell r="B79" t="str">
            <v>TDA. DRAGON BALL Z</v>
          </cell>
          <cell r="C79" t="str">
            <v>L/V</v>
          </cell>
          <cell r="D79" t="str">
            <v>10:00</v>
          </cell>
          <cell r="E79" t="str">
            <v>10:35</v>
          </cell>
          <cell r="F79">
            <v>2.4</v>
          </cell>
          <cell r="G79">
            <v>9</v>
          </cell>
          <cell r="H79">
            <v>1.8</v>
          </cell>
          <cell r="I79">
            <v>3.1</v>
          </cell>
          <cell r="J79">
            <v>2.9</v>
          </cell>
          <cell r="K79">
            <v>2.2999999999999998</v>
          </cell>
          <cell r="L79">
            <v>1.7</v>
          </cell>
          <cell r="O79">
            <v>15</v>
          </cell>
        </row>
        <row r="80">
          <cell r="A80" t="str">
            <v>04</v>
          </cell>
          <cell r="B80" t="str">
            <v>TDA. SUPER CAMPEONES</v>
          </cell>
          <cell r="C80" t="str">
            <v>DOM</v>
          </cell>
          <cell r="D80" t="str">
            <v>10:00</v>
          </cell>
          <cell r="E80" t="str">
            <v>10:30</v>
          </cell>
          <cell r="F80">
            <v>1</v>
          </cell>
          <cell r="G80">
            <v>4</v>
          </cell>
          <cell r="N80">
            <v>1</v>
          </cell>
          <cell r="O80">
            <v>3</v>
          </cell>
        </row>
        <row r="81">
          <cell r="A81" t="str">
            <v>04</v>
          </cell>
          <cell r="B81" t="str">
            <v>TDA. THUNDERCATS-MA</v>
          </cell>
          <cell r="C81" t="str">
            <v>L/V</v>
          </cell>
          <cell r="D81" t="str">
            <v>10:30</v>
          </cell>
          <cell r="E81" t="str">
            <v>11:04</v>
          </cell>
          <cell r="F81">
            <v>1.3</v>
          </cell>
          <cell r="G81">
            <v>5</v>
          </cell>
          <cell r="H81">
            <v>1.1000000000000001</v>
          </cell>
          <cell r="I81">
            <v>1.9</v>
          </cell>
          <cell r="J81">
            <v>1.8</v>
          </cell>
          <cell r="K81">
            <v>0.8</v>
          </cell>
          <cell r="L81">
            <v>0.7</v>
          </cell>
          <cell r="O81">
            <v>15</v>
          </cell>
        </row>
        <row r="82">
          <cell r="A82" t="str">
            <v>04</v>
          </cell>
          <cell r="B82" t="str">
            <v>TDA. SABRINA LA BRUJ</v>
          </cell>
          <cell r="C82" t="str">
            <v>DOM</v>
          </cell>
          <cell r="D82" t="str">
            <v>10:30</v>
          </cell>
          <cell r="E82" t="str">
            <v>10:57</v>
          </cell>
          <cell r="F82">
            <v>1</v>
          </cell>
          <cell r="G82">
            <v>4</v>
          </cell>
          <cell r="N82">
            <v>1</v>
          </cell>
          <cell r="O82">
            <v>3</v>
          </cell>
        </row>
        <row r="83">
          <cell r="A83" t="str">
            <v>04</v>
          </cell>
          <cell r="B83" t="str">
            <v>TDA. SABRINA LA BRUJ</v>
          </cell>
          <cell r="C83" t="str">
            <v>L/V</v>
          </cell>
          <cell r="D83" t="str">
            <v>11:00</v>
          </cell>
          <cell r="E83" t="str">
            <v>11:36</v>
          </cell>
          <cell r="F83">
            <v>1.7</v>
          </cell>
          <cell r="G83">
            <v>7</v>
          </cell>
          <cell r="H83">
            <v>0.8</v>
          </cell>
          <cell r="I83">
            <v>2.2000000000000002</v>
          </cell>
          <cell r="J83">
            <v>1.3</v>
          </cell>
          <cell r="K83">
            <v>3</v>
          </cell>
          <cell r="L83">
            <v>1.4</v>
          </cell>
          <cell r="O83">
            <v>15</v>
          </cell>
        </row>
        <row r="84">
          <cell r="A84" t="str">
            <v>04</v>
          </cell>
          <cell r="B84" t="str">
            <v>TDA. THUNDERCATS-DOM</v>
          </cell>
          <cell r="C84" t="str">
            <v>DOM</v>
          </cell>
          <cell r="D84" t="str">
            <v>11:00</v>
          </cell>
          <cell r="E84" t="str">
            <v>11:30</v>
          </cell>
          <cell r="F84">
            <v>0.7</v>
          </cell>
          <cell r="G84">
            <v>2</v>
          </cell>
          <cell r="N84">
            <v>0.7</v>
          </cell>
          <cell r="O84">
            <v>3</v>
          </cell>
        </row>
        <row r="85">
          <cell r="A85" t="str">
            <v>04</v>
          </cell>
          <cell r="B85" t="str">
            <v>TDA. SALVADO POR CAM</v>
          </cell>
          <cell r="C85" t="str">
            <v>L/V</v>
          </cell>
          <cell r="D85" t="str">
            <v>11:30</v>
          </cell>
          <cell r="E85" t="str">
            <v>12:01</v>
          </cell>
          <cell r="F85">
            <v>1.2</v>
          </cell>
          <cell r="G85">
            <v>4</v>
          </cell>
          <cell r="H85">
            <v>1.1000000000000001</v>
          </cell>
          <cell r="I85">
            <v>1.2</v>
          </cell>
          <cell r="J85">
            <v>1.3</v>
          </cell>
          <cell r="K85">
            <v>1.1000000000000001</v>
          </cell>
          <cell r="L85">
            <v>1.4</v>
          </cell>
          <cell r="O85">
            <v>15</v>
          </cell>
        </row>
        <row r="86">
          <cell r="A86" t="str">
            <v>04</v>
          </cell>
          <cell r="B86" t="str">
            <v>TDA. RANMA 1/2-D-MA</v>
          </cell>
          <cell r="C86" t="str">
            <v>DOM</v>
          </cell>
          <cell r="D86" t="str">
            <v>11:30</v>
          </cell>
          <cell r="E86" t="str">
            <v>12:00</v>
          </cell>
          <cell r="F86">
            <v>0.7</v>
          </cell>
          <cell r="G86">
            <v>2</v>
          </cell>
          <cell r="N86">
            <v>0.7</v>
          </cell>
          <cell r="O86">
            <v>2</v>
          </cell>
        </row>
        <row r="87">
          <cell r="A87" t="str">
            <v>04</v>
          </cell>
          <cell r="B87" t="str">
            <v>TDA. LA USURPADORA-T</v>
          </cell>
          <cell r="C87" t="str">
            <v>L/V</v>
          </cell>
          <cell r="D87" t="str">
            <v>12.00</v>
          </cell>
          <cell r="E87" t="str">
            <v>12:55</v>
          </cell>
          <cell r="F87">
            <v>2.5</v>
          </cell>
          <cell r="G87">
            <v>10</v>
          </cell>
          <cell r="H87">
            <v>2</v>
          </cell>
          <cell r="I87">
            <v>3</v>
          </cell>
          <cell r="J87">
            <v>1.9</v>
          </cell>
          <cell r="K87">
            <v>2.7</v>
          </cell>
          <cell r="L87">
            <v>2.7</v>
          </cell>
          <cell r="O87">
            <v>15</v>
          </cell>
        </row>
        <row r="88">
          <cell r="A88" t="str">
            <v>04</v>
          </cell>
          <cell r="B88" t="str">
            <v>TDA. MATINEE DOMINGO</v>
          </cell>
          <cell r="C88" t="str">
            <v>DOM</v>
          </cell>
          <cell r="D88" t="str">
            <v>12:00</v>
          </cell>
          <cell r="E88" t="str">
            <v>14:08</v>
          </cell>
          <cell r="F88">
            <v>2.2000000000000002</v>
          </cell>
          <cell r="G88">
            <v>9</v>
          </cell>
          <cell r="N88">
            <v>2.2000000000000002</v>
          </cell>
          <cell r="O88">
            <v>2</v>
          </cell>
        </row>
        <row r="89">
          <cell r="A89" t="str">
            <v>04</v>
          </cell>
          <cell r="B89" t="str">
            <v>TDA. LAURA EN AMERIC</v>
          </cell>
          <cell r="C89" t="str">
            <v>L/V</v>
          </cell>
          <cell r="D89" t="str">
            <v>13:00</v>
          </cell>
          <cell r="E89" t="str">
            <v>14:05</v>
          </cell>
          <cell r="F89">
            <v>11.2</v>
          </cell>
          <cell r="G89">
            <v>46</v>
          </cell>
          <cell r="H89">
            <v>9.5</v>
          </cell>
          <cell r="I89">
            <v>11.1</v>
          </cell>
          <cell r="J89">
            <v>10.5</v>
          </cell>
          <cell r="K89">
            <v>11.3</v>
          </cell>
          <cell r="L89">
            <v>13.8</v>
          </cell>
          <cell r="O89">
            <v>10</v>
          </cell>
        </row>
        <row r="90">
          <cell r="A90" t="str">
            <v>04</v>
          </cell>
          <cell r="B90" t="str">
            <v>TDA. CHESPIRITO-SAB</v>
          </cell>
          <cell r="C90" t="str">
            <v>SAP</v>
          </cell>
          <cell r="D90" t="str">
            <v>13:00</v>
          </cell>
          <cell r="E90" t="str">
            <v>17:00</v>
          </cell>
          <cell r="F90">
            <v>2.8</v>
          </cell>
          <cell r="G90">
            <v>11</v>
          </cell>
          <cell r="M90">
            <v>2.8</v>
          </cell>
          <cell r="O90">
            <v>3</v>
          </cell>
        </row>
        <row r="91">
          <cell r="A91" t="str">
            <v>04</v>
          </cell>
          <cell r="B91" t="str">
            <v>TDA. ALMA REBELDE-TA</v>
          </cell>
          <cell r="C91" t="str">
            <v>L/V</v>
          </cell>
          <cell r="D91" t="str">
            <v>14:00</v>
          </cell>
          <cell r="E91" t="str">
            <v>15:07</v>
          </cell>
          <cell r="F91">
            <v>10.6</v>
          </cell>
          <cell r="G91">
            <v>43</v>
          </cell>
          <cell r="H91">
            <v>9.6</v>
          </cell>
          <cell r="I91">
            <v>11</v>
          </cell>
          <cell r="J91">
            <v>11</v>
          </cell>
          <cell r="K91">
            <v>11.6</v>
          </cell>
          <cell r="L91">
            <v>9.8000000000000007</v>
          </cell>
          <cell r="O91">
            <v>15</v>
          </cell>
        </row>
        <row r="92">
          <cell r="A92" t="str">
            <v>04</v>
          </cell>
          <cell r="B92" t="str">
            <v>TDA. MATINEE DOMINGO</v>
          </cell>
          <cell r="C92" t="str">
            <v>DOM</v>
          </cell>
          <cell r="D92" t="str">
            <v>14:00</v>
          </cell>
          <cell r="E92" t="str">
            <v>15:55</v>
          </cell>
          <cell r="F92">
            <v>3</v>
          </cell>
          <cell r="G92">
            <v>12</v>
          </cell>
          <cell r="N92">
            <v>3</v>
          </cell>
          <cell r="O92">
            <v>2</v>
          </cell>
        </row>
        <row r="93">
          <cell r="A93" t="str">
            <v>04</v>
          </cell>
          <cell r="B93" t="str">
            <v>TDA. TRES MUJERES</v>
          </cell>
          <cell r="C93" t="str">
            <v>L/V</v>
          </cell>
          <cell r="D93" t="str">
            <v>15:00</v>
          </cell>
          <cell r="E93" t="str">
            <v>16:05</v>
          </cell>
          <cell r="F93">
            <v>6.7</v>
          </cell>
          <cell r="G93">
            <v>27</v>
          </cell>
          <cell r="H93">
            <v>6.6</v>
          </cell>
          <cell r="I93">
            <v>6.2</v>
          </cell>
          <cell r="J93">
            <v>6.5</v>
          </cell>
          <cell r="K93">
            <v>8.4</v>
          </cell>
          <cell r="L93">
            <v>5.7</v>
          </cell>
          <cell r="O93">
            <v>15</v>
          </cell>
        </row>
        <row r="94">
          <cell r="A94" t="str">
            <v>04</v>
          </cell>
          <cell r="B94" t="str">
            <v>TDA. AMIGOS POR SIEM</v>
          </cell>
          <cell r="C94" t="str">
            <v>L/V</v>
          </cell>
          <cell r="D94" t="str">
            <v>16:00</v>
          </cell>
          <cell r="E94" t="str">
            <v>17:03</v>
          </cell>
          <cell r="F94">
            <v>3.7</v>
          </cell>
          <cell r="G94">
            <v>15</v>
          </cell>
          <cell r="H94">
            <v>3.4</v>
          </cell>
          <cell r="I94">
            <v>3.9</v>
          </cell>
          <cell r="J94">
            <v>3.7</v>
          </cell>
          <cell r="K94">
            <v>4.4000000000000004</v>
          </cell>
          <cell r="L94">
            <v>2.9</v>
          </cell>
          <cell r="O94">
            <v>15</v>
          </cell>
        </row>
        <row r="95">
          <cell r="A95" t="str">
            <v>04</v>
          </cell>
          <cell r="B95" t="str">
            <v>TDA. MATINEE DOMINGO</v>
          </cell>
          <cell r="C95" t="str">
            <v>DOM</v>
          </cell>
          <cell r="D95" t="str">
            <v>16:00</v>
          </cell>
          <cell r="E95" t="str">
            <v>17:34</v>
          </cell>
          <cell r="F95">
            <v>1.9</v>
          </cell>
          <cell r="G95">
            <v>7</v>
          </cell>
          <cell r="N95">
            <v>1.9</v>
          </cell>
          <cell r="O95">
            <v>1</v>
          </cell>
        </row>
        <row r="96">
          <cell r="A96" t="str">
            <v>04</v>
          </cell>
          <cell r="B96" t="str">
            <v>TDA. MATINEE SABADO</v>
          </cell>
          <cell r="C96" t="str">
            <v>SAP</v>
          </cell>
          <cell r="D96" t="str">
            <v>16:00</v>
          </cell>
          <cell r="E96" t="str">
            <v>18:03</v>
          </cell>
          <cell r="F96">
            <v>1.2</v>
          </cell>
          <cell r="G96">
            <v>4</v>
          </cell>
          <cell r="M96">
            <v>1.2</v>
          </cell>
          <cell r="O96">
            <v>1</v>
          </cell>
        </row>
        <row r="97">
          <cell r="A97" t="str">
            <v>04</v>
          </cell>
          <cell r="B97" t="str">
            <v>TDA. ESP.DEL CHAVO D</v>
          </cell>
          <cell r="C97" t="str">
            <v>DOM</v>
          </cell>
          <cell r="D97" t="str">
            <v>17:00</v>
          </cell>
          <cell r="E97" t="str">
            <v>18:43</v>
          </cell>
          <cell r="F97">
            <v>1.4</v>
          </cell>
          <cell r="G97">
            <v>5</v>
          </cell>
          <cell r="N97">
            <v>1.4</v>
          </cell>
          <cell r="O97">
            <v>3</v>
          </cell>
        </row>
        <row r="98">
          <cell r="A98" t="str">
            <v>04</v>
          </cell>
          <cell r="B98" t="str">
            <v>TDA. EL SHOW DEL CHA</v>
          </cell>
          <cell r="C98" t="str">
            <v>L/V</v>
          </cell>
          <cell r="D98" t="str">
            <v>17:00</v>
          </cell>
          <cell r="E98" t="str">
            <v>19:08</v>
          </cell>
          <cell r="F98">
            <v>1.3</v>
          </cell>
          <cell r="G98">
            <v>5</v>
          </cell>
          <cell r="H98">
            <v>1.2</v>
          </cell>
          <cell r="I98">
            <v>1.6</v>
          </cell>
          <cell r="J98">
            <v>1</v>
          </cell>
          <cell r="K98">
            <v>1.8</v>
          </cell>
          <cell r="L98">
            <v>0.8</v>
          </cell>
          <cell r="O98">
            <v>15</v>
          </cell>
        </row>
        <row r="99">
          <cell r="A99" t="str">
            <v>04</v>
          </cell>
          <cell r="B99" t="str">
            <v>TDA. MATINEE SABADO</v>
          </cell>
          <cell r="C99" t="str">
            <v>SAP</v>
          </cell>
          <cell r="D99" t="str">
            <v>18:00</v>
          </cell>
          <cell r="E99" t="str">
            <v>19:53</v>
          </cell>
          <cell r="F99">
            <v>1.6</v>
          </cell>
          <cell r="G99">
            <v>6</v>
          </cell>
          <cell r="M99">
            <v>1.6</v>
          </cell>
          <cell r="O99">
            <v>1</v>
          </cell>
        </row>
        <row r="101">
          <cell r="A101" t="str">
            <v>04</v>
          </cell>
          <cell r="B101" t="str">
            <v>TDA. MARIA EMILIA-QU</v>
          </cell>
          <cell r="C101" t="str">
            <v>L/V</v>
          </cell>
          <cell r="D101" t="str">
            <v>19:00</v>
          </cell>
          <cell r="E101" t="str">
            <v>20:12</v>
          </cell>
          <cell r="F101">
            <v>5.6</v>
          </cell>
          <cell r="G101">
            <v>23</v>
          </cell>
          <cell r="H101">
            <v>5</v>
          </cell>
          <cell r="I101">
            <v>6.4</v>
          </cell>
          <cell r="J101">
            <v>7.4</v>
          </cell>
          <cell r="K101">
            <v>4.7</v>
          </cell>
          <cell r="L101">
            <v>5.0999999999999996</v>
          </cell>
          <cell r="O101">
            <v>14</v>
          </cell>
        </row>
        <row r="102">
          <cell r="A102" t="str">
            <v>04</v>
          </cell>
          <cell r="B102" t="str">
            <v>TDA. CANDAMO-D-NO</v>
          </cell>
          <cell r="C102" t="str">
            <v>DOM</v>
          </cell>
          <cell r="D102" t="str">
            <v>19:00</v>
          </cell>
          <cell r="E102" t="str">
            <v>19:54</v>
          </cell>
          <cell r="F102">
            <v>1.7</v>
          </cell>
          <cell r="G102">
            <v>7</v>
          </cell>
          <cell r="N102">
            <v>1.7</v>
          </cell>
          <cell r="O102">
            <v>2</v>
          </cell>
        </row>
        <row r="103">
          <cell r="A103" t="str">
            <v>04</v>
          </cell>
          <cell r="B103" t="str">
            <v>TDA. MAS CHOLA QUE N</v>
          </cell>
          <cell r="C103" t="str">
            <v>SAP</v>
          </cell>
          <cell r="D103" t="str">
            <v>20:00</v>
          </cell>
          <cell r="E103" t="str">
            <v>21:36</v>
          </cell>
          <cell r="F103">
            <v>4.9000000000000004</v>
          </cell>
          <cell r="G103">
            <v>20</v>
          </cell>
          <cell r="M103">
            <v>4.9000000000000004</v>
          </cell>
          <cell r="O103">
            <v>3</v>
          </cell>
        </row>
        <row r="104">
          <cell r="A104" t="str">
            <v>04</v>
          </cell>
          <cell r="B104" t="str">
            <v>TDA. HORA 20:00-D-NO</v>
          </cell>
          <cell r="C104" t="str">
            <v>DOM</v>
          </cell>
          <cell r="D104" t="str">
            <v>20:00</v>
          </cell>
          <cell r="E104" t="str">
            <v>21:34</v>
          </cell>
          <cell r="F104">
            <v>5.4</v>
          </cell>
          <cell r="G104">
            <v>22</v>
          </cell>
          <cell r="N104">
            <v>5.4</v>
          </cell>
          <cell r="O104">
            <v>3</v>
          </cell>
        </row>
        <row r="105">
          <cell r="A105" t="str">
            <v>04</v>
          </cell>
          <cell r="B105" t="str">
            <v>TDA. AMERICA NOTICIA</v>
          </cell>
          <cell r="C105" t="str">
            <v>L/V</v>
          </cell>
          <cell r="D105" t="str">
            <v>20:00</v>
          </cell>
          <cell r="E105" t="str">
            <v>21:10</v>
          </cell>
          <cell r="F105">
            <v>2.1</v>
          </cell>
          <cell r="G105">
            <v>8</v>
          </cell>
          <cell r="H105">
            <v>2.6</v>
          </cell>
          <cell r="I105">
            <v>2.4</v>
          </cell>
          <cell r="J105">
            <v>1.9</v>
          </cell>
          <cell r="K105">
            <v>2.5</v>
          </cell>
          <cell r="L105">
            <v>1.1000000000000001</v>
          </cell>
          <cell r="O105">
            <v>15</v>
          </cell>
        </row>
        <row r="106">
          <cell r="A106" t="str">
            <v>04</v>
          </cell>
          <cell r="B106" t="str">
            <v>TDA. CINE AMERICA-DO</v>
          </cell>
          <cell r="C106" t="str">
            <v>DOM</v>
          </cell>
          <cell r="D106" t="str">
            <v>21.30</v>
          </cell>
          <cell r="E106" t="str">
            <v>01:52</v>
          </cell>
          <cell r="F106">
            <v>2.2000000000000002</v>
          </cell>
          <cell r="G106">
            <v>9</v>
          </cell>
          <cell r="N106">
            <v>2.2000000000000002</v>
          </cell>
          <cell r="O106">
            <v>3</v>
          </cell>
        </row>
        <row r="107">
          <cell r="A107" t="str">
            <v>04</v>
          </cell>
          <cell r="B107" t="str">
            <v>TDA. MUJERES ENGAÑAD</v>
          </cell>
          <cell r="C107" t="str">
            <v>L/V</v>
          </cell>
          <cell r="D107" t="str">
            <v>21:00</v>
          </cell>
          <cell r="E107" t="str">
            <v>21:27</v>
          </cell>
          <cell r="F107">
            <v>4.9000000000000004</v>
          </cell>
          <cell r="G107">
            <v>20</v>
          </cell>
          <cell r="H107">
            <v>3.4</v>
          </cell>
          <cell r="I107">
            <v>4.4000000000000004</v>
          </cell>
          <cell r="J107">
            <v>5.2</v>
          </cell>
          <cell r="K107">
            <v>5.3</v>
          </cell>
          <cell r="L107">
            <v>5.5</v>
          </cell>
          <cell r="O107">
            <v>8</v>
          </cell>
        </row>
        <row r="108">
          <cell r="A108" t="str">
            <v>04</v>
          </cell>
          <cell r="B108" t="str">
            <v>TDA. LAURA EN AMERIC</v>
          </cell>
          <cell r="C108" t="str">
            <v>SAP</v>
          </cell>
          <cell r="D108" t="str">
            <v>21:30</v>
          </cell>
          <cell r="E108" t="str">
            <v>00:07</v>
          </cell>
          <cell r="F108">
            <v>5.6</v>
          </cell>
          <cell r="G108">
            <v>23</v>
          </cell>
          <cell r="M108">
            <v>5.6</v>
          </cell>
          <cell r="O108">
            <v>2</v>
          </cell>
        </row>
        <row r="109">
          <cell r="A109" t="str">
            <v>04</v>
          </cell>
          <cell r="B109" t="str">
            <v>TDA. FUT.EN AMERICA-</v>
          </cell>
          <cell r="C109" t="str">
            <v>DOM</v>
          </cell>
          <cell r="D109" t="str">
            <v>21:30</v>
          </cell>
          <cell r="E109" t="str">
            <v>22:06</v>
          </cell>
          <cell r="F109">
            <v>3</v>
          </cell>
          <cell r="G109">
            <v>12</v>
          </cell>
          <cell r="N109">
            <v>3</v>
          </cell>
          <cell r="O109">
            <v>2</v>
          </cell>
        </row>
        <row r="110">
          <cell r="A110" t="str">
            <v>04</v>
          </cell>
          <cell r="B110" t="str">
            <v>TDA. CRISTINA-NOCHE</v>
          </cell>
          <cell r="C110" t="str">
            <v>MAR</v>
          </cell>
          <cell r="D110" t="str">
            <v>22:00</v>
          </cell>
          <cell r="E110" t="str">
            <v>23:01</v>
          </cell>
          <cell r="F110">
            <v>4.2</v>
          </cell>
          <cell r="G110">
            <v>17</v>
          </cell>
          <cell r="I110">
            <v>4.2</v>
          </cell>
          <cell r="O110">
            <v>3</v>
          </cell>
        </row>
        <row r="111">
          <cell r="A111" t="str">
            <v>04</v>
          </cell>
          <cell r="B111" t="str">
            <v>TDA. PRIMER IMPACTO</v>
          </cell>
          <cell r="C111" t="str">
            <v>LUN</v>
          </cell>
          <cell r="D111" t="str">
            <v>22:00</v>
          </cell>
          <cell r="E111" t="str">
            <v>23:00</v>
          </cell>
          <cell r="F111">
            <v>3.8</v>
          </cell>
          <cell r="G111">
            <v>15</v>
          </cell>
          <cell r="H111">
            <v>3.8</v>
          </cell>
          <cell r="O111">
            <v>2</v>
          </cell>
        </row>
        <row r="112">
          <cell r="A112" t="str">
            <v>04</v>
          </cell>
          <cell r="B112" t="str">
            <v>TDA. GRANDES MINISER</v>
          </cell>
          <cell r="C112" t="str">
            <v>MIE</v>
          </cell>
          <cell r="D112" t="str">
            <v>22:00</v>
          </cell>
          <cell r="E112" t="str">
            <v>01:23</v>
          </cell>
          <cell r="F112">
            <v>2.8</v>
          </cell>
          <cell r="G112">
            <v>11</v>
          </cell>
          <cell r="J112">
            <v>2.8</v>
          </cell>
          <cell r="O112">
            <v>2</v>
          </cell>
        </row>
        <row r="113">
          <cell r="A113" t="str">
            <v>04</v>
          </cell>
          <cell r="B113" t="str">
            <v>TDA. NUESTRO CINE-NO</v>
          </cell>
          <cell r="C113" t="str">
            <v>VIE</v>
          </cell>
          <cell r="D113" t="str">
            <v>22:00</v>
          </cell>
          <cell r="E113" t="str">
            <v>01:42</v>
          </cell>
          <cell r="F113">
            <v>2.2999999999999998</v>
          </cell>
          <cell r="G113">
            <v>9</v>
          </cell>
          <cell r="L113">
            <v>2.2999999999999998</v>
          </cell>
          <cell r="O113">
            <v>2</v>
          </cell>
        </row>
        <row r="114">
          <cell r="A114" t="str">
            <v>04</v>
          </cell>
          <cell r="B114" t="str">
            <v>TDA. VARIEDADES AMER</v>
          </cell>
          <cell r="C114" t="str">
            <v>JUE</v>
          </cell>
          <cell r="D114" t="str">
            <v>22:00</v>
          </cell>
          <cell r="E114" t="str">
            <v>23:13</v>
          </cell>
          <cell r="F114">
            <v>1.6</v>
          </cell>
          <cell r="G114">
            <v>6</v>
          </cell>
          <cell r="K114">
            <v>1.6</v>
          </cell>
          <cell r="O114">
            <v>2</v>
          </cell>
        </row>
        <row r="115">
          <cell r="A115" t="str">
            <v>04</v>
          </cell>
          <cell r="B115" t="str">
            <v>TDA. CINE AMERICA</v>
          </cell>
          <cell r="C115" t="str">
            <v>L/V</v>
          </cell>
          <cell r="D115" t="str">
            <v>23:00</v>
          </cell>
          <cell r="E115" t="str">
            <v>01:59</v>
          </cell>
          <cell r="F115">
            <v>4</v>
          </cell>
          <cell r="G115">
            <v>16</v>
          </cell>
          <cell r="H115">
            <v>6.1</v>
          </cell>
          <cell r="I115">
            <v>3.5</v>
          </cell>
          <cell r="J115">
            <v>4.8</v>
          </cell>
          <cell r="K115">
            <v>3.5</v>
          </cell>
          <cell r="L115">
            <v>1.2</v>
          </cell>
          <cell r="O115">
            <v>11</v>
          </cell>
        </row>
        <row r="116">
          <cell r="A116" t="str">
            <v>04</v>
          </cell>
          <cell r="B116" t="str">
            <v>TDA. CINE AMERICA-SA</v>
          </cell>
          <cell r="C116" t="str">
            <v>SAP</v>
          </cell>
          <cell r="D116" t="str">
            <v>23:30</v>
          </cell>
          <cell r="E116" t="str">
            <v>01:54</v>
          </cell>
          <cell r="F116">
            <v>4.3</v>
          </cell>
          <cell r="G116">
            <v>17</v>
          </cell>
          <cell r="M116">
            <v>4.3</v>
          </cell>
          <cell r="O116">
            <v>3</v>
          </cell>
        </row>
        <row r="117">
          <cell r="A117" t="str">
            <v>04</v>
          </cell>
          <cell r="B117" t="str">
            <v>TDA. CINE NOCTURNO-D</v>
          </cell>
          <cell r="C117" t="str">
            <v>DOM</v>
          </cell>
          <cell r="D117" t="str">
            <v>23:30</v>
          </cell>
          <cell r="E117" t="str">
            <v>01:42</v>
          </cell>
          <cell r="F117">
            <v>3.2</v>
          </cell>
          <cell r="G117">
            <v>13</v>
          </cell>
          <cell r="N117">
            <v>3.2</v>
          </cell>
          <cell r="O117">
            <v>2</v>
          </cell>
        </row>
        <row r="120">
          <cell r="A120" t="str">
            <v>05</v>
          </cell>
          <cell r="B120" t="str">
            <v>TDA. 24 HORAS-EDIC.M</v>
          </cell>
          <cell r="C120" t="str">
            <v>L/V</v>
          </cell>
          <cell r="D120" t="str">
            <v>06:30</v>
          </cell>
          <cell r="E120" t="str">
            <v>09:04</v>
          </cell>
          <cell r="F120">
            <v>1.7</v>
          </cell>
          <cell r="G120">
            <v>7</v>
          </cell>
          <cell r="H120">
            <v>1.2</v>
          </cell>
          <cell r="I120">
            <v>2</v>
          </cell>
          <cell r="J120">
            <v>1.8</v>
          </cell>
          <cell r="K120">
            <v>2</v>
          </cell>
          <cell r="L120">
            <v>1.6</v>
          </cell>
          <cell r="O120">
            <v>15</v>
          </cell>
        </row>
        <row r="121">
          <cell r="A121" t="str">
            <v>05</v>
          </cell>
          <cell r="B121" t="str">
            <v>TDA. 24 HORAS ED.DOM</v>
          </cell>
          <cell r="C121" t="str">
            <v>DOM</v>
          </cell>
          <cell r="D121" t="str">
            <v>07:30</v>
          </cell>
          <cell r="E121" t="str">
            <v>09:01</v>
          </cell>
          <cell r="F121">
            <v>1.9</v>
          </cell>
          <cell r="G121">
            <v>7</v>
          </cell>
          <cell r="N121">
            <v>1.9</v>
          </cell>
          <cell r="O121">
            <v>3</v>
          </cell>
        </row>
        <row r="122">
          <cell r="A122" t="str">
            <v>05</v>
          </cell>
          <cell r="B122" t="str">
            <v>TDA. REPORTAJES-DO-M</v>
          </cell>
          <cell r="C122" t="str">
            <v>DOM</v>
          </cell>
          <cell r="D122" t="str">
            <v>09:00</v>
          </cell>
          <cell r="E122" t="str">
            <v>10:05</v>
          </cell>
          <cell r="F122">
            <v>2.2999999999999998</v>
          </cell>
          <cell r="G122">
            <v>9</v>
          </cell>
          <cell r="N122">
            <v>2.2999999999999998</v>
          </cell>
          <cell r="O122">
            <v>3</v>
          </cell>
        </row>
        <row r="123">
          <cell r="A123" t="str">
            <v>05</v>
          </cell>
          <cell r="B123" t="str">
            <v>TDA. PEQUEÑA LULU-S-</v>
          </cell>
          <cell r="C123" t="str">
            <v>SAP</v>
          </cell>
          <cell r="D123" t="str">
            <v>09:00</v>
          </cell>
          <cell r="E123" t="str">
            <v>09:51</v>
          </cell>
          <cell r="F123">
            <v>1.2</v>
          </cell>
          <cell r="G123">
            <v>4</v>
          </cell>
          <cell r="M123">
            <v>1.2</v>
          </cell>
          <cell r="O123">
            <v>3</v>
          </cell>
        </row>
        <row r="124">
          <cell r="A124" t="str">
            <v>05</v>
          </cell>
          <cell r="B124" t="str">
            <v>TDA. ANIMANIACS-MA</v>
          </cell>
          <cell r="C124" t="str">
            <v>L/V</v>
          </cell>
          <cell r="D124" t="str">
            <v>09:00</v>
          </cell>
          <cell r="E124" t="str">
            <v>09:29</v>
          </cell>
          <cell r="F124">
            <v>1.1000000000000001</v>
          </cell>
          <cell r="G124">
            <v>4</v>
          </cell>
          <cell r="H124">
            <v>0.1</v>
          </cell>
          <cell r="I124">
            <v>1.7</v>
          </cell>
          <cell r="J124">
            <v>0.9</v>
          </cell>
          <cell r="K124">
            <v>1.8</v>
          </cell>
          <cell r="L124">
            <v>1.2</v>
          </cell>
          <cell r="O124">
            <v>10</v>
          </cell>
        </row>
        <row r="125">
          <cell r="A125" t="str">
            <v>05</v>
          </cell>
          <cell r="B125" t="str">
            <v>TDA. TOM Y JERRY-MA</v>
          </cell>
          <cell r="C125" t="str">
            <v>L/V</v>
          </cell>
          <cell r="D125" t="str">
            <v>09:30</v>
          </cell>
          <cell r="E125" t="str">
            <v>09:50</v>
          </cell>
          <cell r="F125">
            <v>1.1000000000000001</v>
          </cell>
          <cell r="G125">
            <v>4</v>
          </cell>
          <cell r="H125">
            <v>0.7</v>
          </cell>
          <cell r="I125">
            <v>1.2</v>
          </cell>
          <cell r="J125">
            <v>2.5</v>
          </cell>
          <cell r="K125">
            <v>0.9</v>
          </cell>
          <cell r="L125">
            <v>0</v>
          </cell>
          <cell r="O125">
            <v>5</v>
          </cell>
        </row>
        <row r="126">
          <cell r="A126" t="str">
            <v>05</v>
          </cell>
          <cell r="B126" t="str">
            <v>TDA. JONNY QUEST-MA</v>
          </cell>
          <cell r="C126" t="str">
            <v>L/V</v>
          </cell>
          <cell r="D126" t="str">
            <v>10:00</v>
          </cell>
          <cell r="E126" t="str">
            <v>10:23</v>
          </cell>
          <cell r="F126">
            <v>0.7</v>
          </cell>
          <cell r="G126">
            <v>2</v>
          </cell>
          <cell r="H126">
            <v>0.9</v>
          </cell>
          <cell r="I126">
            <v>1.4</v>
          </cell>
          <cell r="J126">
            <v>0.5</v>
          </cell>
          <cell r="K126">
            <v>0.5</v>
          </cell>
          <cell r="L126">
            <v>0.1</v>
          </cell>
          <cell r="O126">
            <v>10</v>
          </cell>
        </row>
        <row r="127">
          <cell r="A127" t="str">
            <v>05</v>
          </cell>
          <cell r="B127" t="str">
            <v>TDA. SILVES.Y PIOLIN</v>
          </cell>
          <cell r="C127" t="str">
            <v>SAP</v>
          </cell>
          <cell r="D127" t="str">
            <v>10:00</v>
          </cell>
          <cell r="E127" t="str">
            <v>10:41</v>
          </cell>
          <cell r="F127">
            <v>0.5</v>
          </cell>
          <cell r="G127">
            <v>2</v>
          </cell>
          <cell r="M127">
            <v>0.5</v>
          </cell>
          <cell r="O127">
            <v>3</v>
          </cell>
        </row>
        <row r="128">
          <cell r="A128" t="str">
            <v>05</v>
          </cell>
          <cell r="B128" t="str">
            <v>TDA. CORRECAMINOS-S-</v>
          </cell>
          <cell r="C128" t="str">
            <v>SAP</v>
          </cell>
          <cell r="D128" t="str">
            <v>10:30</v>
          </cell>
          <cell r="E128" t="str">
            <v>11:06</v>
          </cell>
          <cell r="F128">
            <v>0.5</v>
          </cell>
          <cell r="G128">
            <v>2</v>
          </cell>
          <cell r="M128">
            <v>0.5</v>
          </cell>
          <cell r="O128">
            <v>3</v>
          </cell>
        </row>
        <row r="129">
          <cell r="A129" t="str">
            <v>05</v>
          </cell>
          <cell r="B129" t="str">
            <v>TDA. TAZMANIA-S-MA</v>
          </cell>
          <cell r="C129" t="str">
            <v>SAP</v>
          </cell>
          <cell r="D129" t="str">
            <v>11:00</v>
          </cell>
          <cell r="E129" t="str">
            <v>11:34</v>
          </cell>
          <cell r="F129">
            <v>0.8</v>
          </cell>
          <cell r="G129">
            <v>3</v>
          </cell>
          <cell r="M129">
            <v>0.8</v>
          </cell>
          <cell r="O129">
            <v>3</v>
          </cell>
        </row>
        <row r="130">
          <cell r="A130" t="str">
            <v>05</v>
          </cell>
          <cell r="B130" t="str">
            <v>TDA. MUCHO GUSTO-MA</v>
          </cell>
          <cell r="C130" t="str">
            <v>L/V</v>
          </cell>
          <cell r="D130" t="str">
            <v>11:00</v>
          </cell>
          <cell r="E130" t="str">
            <v>12:31</v>
          </cell>
          <cell r="F130">
            <v>0.8</v>
          </cell>
          <cell r="G130">
            <v>3</v>
          </cell>
          <cell r="H130">
            <v>1</v>
          </cell>
          <cell r="I130">
            <v>0.7</v>
          </cell>
          <cell r="J130">
            <v>0.6</v>
          </cell>
          <cell r="K130">
            <v>0.9</v>
          </cell>
          <cell r="L130">
            <v>0.9</v>
          </cell>
          <cell r="O130">
            <v>15</v>
          </cell>
        </row>
        <row r="131">
          <cell r="A131" t="str">
            <v>05</v>
          </cell>
          <cell r="B131" t="str">
            <v>TDA. PROYECTO GEEKER</v>
          </cell>
          <cell r="C131" t="str">
            <v>DOM</v>
          </cell>
          <cell r="D131" t="str">
            <v>12:00</v>
          </cell>
          <cell r="E131" t="str">
            <v>12:45</v>
          </cell>
          <cell r="F131">
            <v>0.9</v>
          </cell>
          <cell r="G131">
            <v>3</v>
          </cell>
          <cell r="N131">
            <v>0.9</v>
          </cell>
          <cell r="O131">
            <v>2</v>
          </cell>
        </row>
        <row r="132">
          <cell r="A132" t="str">
            <v>05</v>
          </cell>
          <cell r="B132" t="str">
            <v>TDA. Q-BERTO-D-TA</v>
          </cell>
          <cell r="C132" t="str">
            <v>DOM</v>
          </cell>
          <cell r="D132" t="str">
            <v>12:30</v>
          </cell>
          <cell r="E132" t="str">
            <v>12:53</v>
          </cell>
          <cell r="F132">
            <v>1.1000000000000001</v>
          </cell>
          <cell r="G132">
            <v>4</v>
          </cell>
          <cell r="N132">
            <v>1.1000000000000001</v>
          </cell>
          <cell r="O132">
            <v>1</v>
          </cell>
        </row>
        <row r="133">
          <cell r="A133" t="str">
            <v>05</v>
          </cell>
          <cell r="B133" t="str">
            <v>TDA. AVENT.MICKEY-DO</v>
          </cell>
          <cell r="C133" t="str">
            <v>DOM</v>
          </cell>
          <cell r="D133" t="str">
            <v>13.00</v>
          </cell>
          <cell r="E133" t="str">
            <v>13:22</v>
          </cell>
          <cell r="F133">
            <v>1</v>
          </cell>
          <cell r="G133">
            <v>4</v>
          </cell>
          <cell r="N133">
            <v>1</v>
          </cell>
          <cell r="O133">
            <v>1</v>
          </cell>
        </row>
        <row r="134">
          <cell r="A134" t="str">
            <v>05</v>
          </cell>
          <cell r="B134" t="str">
            <v>TDA. SIMBAD EL MARIN</v>
          </cell>
          <cell r="C134" t="str">
            <v>DOM</v>
          </cell>
          <cell r="D134" t="str">
            <v>13:00</v>
          </cell>
          <cell r="E134" t="str">
            <v>13:50</v>
          </cell>
          <cell r="F134">
            <v>1.4</v>
          </cell>
          <cell r="G134">
            <v>5</v>
          </cell>
          <cell r="N134">
            <v>1.4</v>
          </cell>
          <cell r="O134">
            <v>1</v>
          </cell>
        </row>
        <row r="135">
          <cell r="A135" t="str">
            <v>05</v>
          </cell>
          <cell r="B135" t="str">
            <v>TDA. CLUB LAS GEMELA</v>
          </cell>
          <cell r="C135" t="str">
            <v>SAP</v>
          </cell>
          <cell r="D135" t="str">
            <v>13:00</v>
          </cell>
          <cell r="E135" t="str">
            <v>14:58</v>
          </cell>
          <cell r="F135">
            <v>1.1000000000000001</v>
          </cell>
          <cell r="G135">
            <v>4</v>
          </cell>
          <cell r="M135">
            <v>1.1000000000000001</v>
          </cell>
          <cell r="O135">
            <v>3</v>
          </cell>
        </row>
        <row r="136">
          <cell r="A136" t="str">
            <v>05</v>
          </cell>
          <cell r="B136" t="str">
            <v>TDA. TRES CHIFLADOS-</v>
          </cell>
          <cell r="C136" t="str">
            <v>L/V</v>
          </cell>
          <cell r="D136" t="str">
            <v>13:00</v>
          </cell>
          <cell r="E136" t="str">
            <v>13:59</v>
          </cell>
          <cell r="F136">
            <v>0.6</v>
          </cell>
          <cell r="G136">
            <v>2</v>
          </cell>
          <cell r="H136">
            <v>0.4</v>
          </cell>
          <cell r="I136">
            <v>0.9</v>
          </cell>
          <cell r="J136">
            <v>0.4</v>
          </cell>
          <cell r="K136">
            <v>0.9</v>
          </cell>
          <cell r="L136">
            <v>0.4</v>
          </cell>
          <cell r="O136">
            <v>15</v>
          </cell>
        </row>
        <row r="137">
          <cell r="A137" t="str">
            <v>05</v>
          </cell>
          <cell r="B137" t="str">
            <v>TDA. TOM Y JERRY-DOM</v>
          </cell>
          <cell r="C137" t="str">
            <v>DOM</v>
          </cell>
          <cell r="D137" t="str">
            <v>14:00</v>
          </cell>
          <cell r="E137" t="str">
            <v>14:53</v>
          </cell>
          <cell r="F137">
            <v>1.1000000000000001</v>
          </cell>
          <cell r="G137">
            <v>4</v>
          </cell>
          <cell r="N137">
            <v>1.1000000000000001</v>
          </cell>
          <cell r="O137">
            <v>1</v>
          </cell>
        </row>
        <row r="138">
          <cell r="A138" t="str">
            <v>05</v>
          </cell>
          <cell r="B138" t="str">
            <v>TDA. LA FAMILIA INGA</v>
          </cell>
          <cell r="C138" t="str">
            <v>L/V</v>
          </cell>
          <cell r="D138" t="str">
            <v>14:00</v>
          </cell>
          <cell r="E138" t="str">
            <v>15:00</v>
          </cell>
          <cell r="F138">
            <v>1.1000000000000001</v>
          </cell>
          <cell r="G138">
            <v>4</v>
          </cell>
          <cell r="H138">
            <v>0.8</v>
          </cell>
          <cell r="I138">
            <v>1.6</v>
          </cell>
          <cell r="J138">
            <v>1.1000000000000001</v>
          </cell>
          <cell r="K138">
            <v>1.2</v>
          </cell>
          <cell r="L138">
            <v>1</v>
          </cell>
          <cell r="O138">
            <v>15</v>
          </cell>
        </row>
        <row r="139">
          <cell r="A139" t="str">
            <v>05</v>
          </cell>
          <cell r="B139" t="str">
            <v>TDA. ROBIN HOOD-DOM</v>
          </cell>
          <cell r="C139" t="str">
            <v>DOM</v>
          </cell>
          <cell r="D139" t="str">
            <v>15.00</v>
          </cell>
          <cell r="E139" t="str">
            <v>15:44</v>
          </cell>
          <cell r="F139">
            <v>0.8</v>
          </cell>
          <cell r="G139">
            <v>3</v>
          </cell>
          <cell r="N139">
            <v>0.8</v>
          </cell>
          <cell r="O139">
            <v>1</v>
          </cell>
        </row>
        <row r="140">
          <cell r="A140" t="str">
            <v>05</v>
          </cell>
          <cell r="B140" t="str">
            <v>TDA. CINE DE BARRIO-</v>
          </cell>
          <cell r="C140" t="str">
            <v>SAP</v>
          </cell>
          <cell r="D140" t="str">
            <v>15:00</v>
          </cell>
          <cell r="E140" t="str">
            <v>17:00</v>
          </cell>
          <cell r="F140">
            <v>1.8</v>
          </cell>
          <cell r="G140">
            <v>7</v>
          </cell>
          <cell r="M140">
            <v>1.8</v>
          </cell>
          <cell r="O140">
            <v>3</v>
          </cell>
        </row>
        <row r="141">
          <cell r="A141" t="str">
            <v>05</v>
          </cell>
          <cell r="B141" t="str">
            <v>TDA. BAYWATCH-TA</v>
          </cell>
          <cell r="C141" t="str">
            <v>L/V</v>
          </cell>
          <cell r="D141" t="str">
            <v>15:00</v>
          </cell>
          <cell r="E141" t="str">
            <v>15:56</v>
          </cell>
          <cell r="F141">
            <v>1.7</v>
          </cell>
          <cell r="G141">
            <v>7</v>
          </cell>
          <cell r="H141">
            <v>2.2999999999999998</v>
          </cell>
          <cell r="I141">
            <v>1.6</v>
          </cell>
          <cell r="J141">
            <v>1.5</v>
          </cell>
          <cell r="K141">
            <v>1.8</v>
          </cell>
          <cell r="L141">
            <v>1.4</v>
          </cell>
          <cell r="O141">
            <v>15</v>
          </cell>
        </row>
        <row r="142">
          <cell r="A142" t="str">
            <v>05</v>
          </cell>
          <cell r="B142" t="str">
            <v>TDA. TRAVES.DEL CORA</v>
          </cell>
          <cell r="C142" t="str">
            <v>L/V</v>
          </cell>
          <cell r="D142" t="str">
            <v>16:00</v>
          </cell>
          <cell r="E142" t="str">
            <v>18:51</v>
          </cell>
          <cell r="F142">
            <v>1</v>
          </cell>
          <cell r="G142">
            <v>4</v>
          </cell>
          <cell r="H142">
            <v>1.3</v>
          </cell>
          <cell r="I142">
            <v>1</v>
          </cell>
          <cell r="J142">
            <v>0.9</v>
          </cell>
          <cell r="K142">
            <v>0.9</v>
          </cell>
          <cell r="L142">
            <v>1</v>
          </cell>
          <cell r="O142">
            <v>15</v>
          </cell>
        </row>
        <row r="143">
          <cell r="A143" t="str">
            <v>05</v>
          </cell>
          <cell r="B143" t="str">
            <v>TDA. ISLA MISTERIOSA</v>
          </cell>
          <cell r="C143" t="str">
            <v>DOM</v>
          </cell>
          <cell r="D143" t="str">
            <v>16:00</v>
          </cell>
          <cell r="E143" t="str">
            <v>17:18</v>
          </cell>
          <cell r="F143">
            <v>1</v>
          </cell>
          <cell r="G143">
            <v>4</v>
          </cell>
          <cell r="N143">
            <v>1</v>
          </cell>
          <cell r="O143">
            <v>1</v>
          </cell>
        </row>
        <row r="144">
          <cell r="A144" t="str">
            <v>05</v>
          </cell>
          <cell r="B144" t="str">
            <v>TDA. TV CINE-TA</v>
          </cell>
          <cell r="C144" t="str">
            <v>L/V</v>
          </cell>
          <cell r="D144" t="str">
            <v>17:00</v>
          </cell>
          <cell r="E144" t="str">
            <v>18:52</v>
          </cell>
          <cell r="F144">
            <v>1.2</v>
          </cell>
          <cell r="G144">
            <v>4</v>
          </cell>
          <cell r="H144">
            <v>0.9</v>
          </cell>
          <cell r="I144">
            <v>1.6</v>
          </cell>
          <cell r="J144">
            <v>2.2000000000000002</v>
          </cell>
          <cell r="K144">
            <v>0.7</v>
          </cell>
          <cell r="L144">
            <v>0.6</v>
          </cell>
          <cell r="O144">
            <v>13</v>
          </cell>
        </row>
        <row r="145">
          <cell r="A145" t="str">
            <v>05</v>
          </cell>
          <cell r="B145" t="str">
            <v>TDA. CINE CINCO ESTR</v>
          </cell>
          <cell r="C145" t="str">
            <v>DOM</v>
          </cell>
          <cell r="D145" t="str">
            <v>17:00</v>
          </cell>
          <cell r="E145" t="str">
            <v>19:11</v>
          </cell>
          <cell r="F145">
            <v>2.4</v>
          </cell>
          <cell r="G145">
            <v>9</v>
          </cell>
          <cell r="N145">
            <v>2.4</v>
          </cell>
          <cell r="O145">
            <v>2</v>
          </cell>
        </row>
        <row r="146">
          <cell r="A146" t="str">
            <v>05</v>
          </cell>
          <cell r="B146" t="str">
            <v>TDA. LA MOVIDA DE LO</v>
          </cell>
          <cell r="C146" t="str">
            <v>SAP</v>
          </cell>
          <cell r="D146" t="str">
            <v>17:00</v>
          </cell>
          <cell r="E146" t="str">
            <v>23:04</v>
          </cell>
          <cell r="F146">
            <v>2.4</v>
          </cell>
          <cell r="G146">
            <v>9</v>
          </cell>
          <cell r="M146">
            <v>2.4</v>
          </cell>
          <cell r="O146">
            <v>3</v>
          </cell>
        </row>
        <row r="148">
          <cell r="A148" t="str">
            <v>05</v>
          </cell>
          <cell r="B148" t="str">
            <v>TDA. PANORAMA</v>
          </cell>
          <cell r="C148" t="str">
            <v>DOM</v>
          </cell>
          <cell r="D148" t="str">
            <v>19:00</v>
          </cell>
          <cell r="E148" t="str">
            <v>22:32</v>
          </cell>
          <cell r="F148">
            <v>9.6</v>
          </cell>
          <cell r="G148">
            <v>39</v>
          </cell>
          <cell r="N148">
            <v>9.6</v>
          </cell>
          <cell r="O148">
            <v>3</v>
          </cell>
        </row>
        <row r="149">
          <cell r="A149" t="str">
            <v>05</v>
          </cell>
          <cell r="B149" t="str">
            <v>TDA. LA 3ERA ROCA-D-</v>
          </cell>
          <cell r="C149" t="str">
            <v>DOM</v>
          </cell>
          <cell r="D149" t="str">
            <v>19:00</v>
          </cell>
          <cell r="E149" t="str">
            <v>19:40</v>
          </cell>
          <cell r="F149">
            <v>2.6</v>
          </cell>
          <cell r="G149">
            <v>10</v>
          </cell>
          <cell r="N149">
            <v>2.6</v>
          </cell>
          <cell r="O149">
            <v>2</v>
          </cell>
        </row>
        <row r="150">
          <cell r="A150" t="str">
            <v>05</v>
          </cell>
          <cell r="B150" t="str">
            <v>TDA. EL GRAN CHAPARR</v>
          </cell>
          <cell r="C150" t="str">
            <v>L/V</v>
          </cell>
          <cell r="D150" t="str">
            <v>19:00</v>
          </cell>
          <cell r="E150" t="str">
            <v>19:58</v>
          </cell>
          <cell r="F150">
            <v>0.8</v>
          </cell>
          <cell r="G150">
            <v>3</v>
          </cell>
          <cell r="H150">
            <v>0.6</v>
          </cell>
          <cell r="I150">
            <v>1.5</v>
          </cell>
          <cell r="J150">
            <v>0.8</v>
          </cell>
          <cell r="K150">
            <v>0.7</v>
          </cell>
          <cell r="L150">
            <v>0.4</v>
          </cell>
          <cell r="O150">
            <v>11</v>
          </cell>
        </row>
        <row r="151">
          <cell r="A151" t="str">
            <v>05</v>
          </cell>
          <cell r="B151" t="str">
            <v>TDA. FUERZA DEL DESE</v>
          </cell>
          <cell r="C151" t="str">
            <v>L/V</v>
          </cell>
          <cell r="D151" t="str">
            <v>20:00</v>
          </cell>
          <cell r="E151" t="str">
            <v>22:10</v>
          </cell>
          <cell r="F151">
            <v>3.7</v>
          </cell>
          <cell r="G151">
            <v>15</v>
          </cell>
          <cell r="H151">
            <v>3.3</v>
          </cell>
          <cell r="I151">
            <v>4.9000000000000004</v>
          </cell>
          <cell r="J151">
            <v>3</v>
          </cell>
          <cell r="K151">
            <v>3.6</v>
          </cell>
          <cell r="L151">
            <v>3.8</v>
          </cell>
          <cell r="O151">
            <v>15</v>
          </cell>
        </row>
        <row r="152">
          <cell r="A152" t="str">
            <v>05</v>
          </cell>
          <cell r="B152" t="str">
            <v>TDA. AMBULAN.DE LA R</v>
          </cell>
          <cell r="C152" t="str">
            <v>SAP</v>
          </cell>
          <cell r="D152" t="str">
            <v>20:00</v>
          </cell>
          <cell r="E152" t="str">
            <v>00:57</v>
          </cell>
          <cell r="F152">
            <v>3.1</v>
          </cell>
          <cell r="G152">
            <v>12</v>
          </cell>
          <cell r="M152">
            <v>3.1</v>
          </cell>
          <cell r="O152">
            <v>3</v>
          </cell>
        </row>
        <row r="153">
          <cell r="A153" t="str">
            <v>05</v>
          </cell>
          <cell r="B153" t="str">
            <v>TDA. CUSCO OMBLIGO D</v>
          </cell>
          <cell r="C153" t="str">
            <v>L/V</v>
          </cell>
          <cell r="D153" t="str">
            <v>20:00</v>
          </cell>
          <cell r="E153" t="str">
            <v>21:02</v>
          </cell>
          <cell r="F153">
            <v>2.1</v>
          </cell>
          <cell r="G153">
            <v>8</v>
          </cell>
          <cell r="H153">
            <v>1.1000000000000001</v>
          </cell>
          <cell r="I153">
            <v>2.2999999999999998</v>
          </cell>
          <cell r="J153">
            <v>2.5</v>
          </cell>
          <cell r="K153">
            <v>3</v>
          </cell>
          <cell r="L153">
            <v>1.4</v>
          </cell>
          <cell r="O153">
            <v>5</v>
          </cell>
        </row>
        <row r="154">
          <cell r="A154" t="str">
            <v>05</v>
          </cell>
          <cell r="B154" t="str">
            <v>TDA. 24 HORAS EDIC.C</v>
          </cell>
          <cell r="C154" t="str">
            <v>L/V</v>
          </cell>
          <cell r="D154" t="str">
            <v>22:00</v>
          </cell>
          <cell r="E154" t="str">
            <v>00:14</v>
          </cell>
          <cell r="F154">
            <v>3.2</v>
          </cell>
          <cell r="G154">
            <v>13</v>
          </cell>
          <cell r="H154">
            <v>2.7</v>
          </cell>
          <cell r="I154">
            <v>3</v>
          </cell>
          <cell r="J154">
            <v>2.9</v>
          </cell>
          <cell r="K154">
            <v>4</v>
          </cell>
          <cell r="L154">
            <v>3.2</v>
          </cell>
          <cell r="O154">
            <v>15</v>
          </cell>
        </row>
        <row r="155">
          <cell r="A155" t="str">
            <v>05</v>
          </cell>
          <cell r="B155" t="str">
            <v>TDA. TELE DEPORTE-DO</v>
          </cell>
          <cell r="C155" t="str">
            <v>DOM</v>
          </cell>
          <cell r="D155" t="str">
            <v>22:30</v>
          </cell>
          <cell r="E155" t="str">
            <v>23:43</v>
          </cell>
          <cell r="F155">
            <v>3.8</v>
          </cell>
          <cell r="G155">
            <v>15</v>
          </cell>
          <cell r="N155">
            <v>3.8</v>
          </cell>
          <cell r="O155">
            <v>3</v>
          </cell>
        </row>
        <row r="156">
          <cell r="A156" t="str">
            <v>05</v>
          </cell>
          <cell r="B156" t="str">
            <v>TDA. AMBULANTES DE R</v>
          </cell>
          <cell r="C156" t="str">
            <v>MIE-JUE</v>
          </cell>
          <cell r="D156" t="str">
            <v>23.00</v>
          </cell>
          <cell r="E156" t="str">
            <v>00:20</v>
          </cell>
          <cell r="F156">
            <v>2.2000000000000002</v>
          </cell>
          <cell r="G156">
            <v>9</v>
          </cell>
          <cell r="J156">
            <v>1.8</v>
          </cell>
          <cell r="K156">
            <v>2.9</v>
          </cell>
          <cell r="O156">
            <v>3</v>
          </cell>
        </row>
        <row r="157">
          <cell r="A157" t="str">
            <v>05</v>
          </cell>
          <cell r="B157" t="str">
            <v>TDA. REP.HOMBRES DE</v>
          </cell>
          <cell r="C157" t="str">
            <v>JUE</v>
          </cell>
          <cell r="D157" t="str">
            <v>23.00</v>
          </cell>
          <cell r="E157" t="str">
            <v>00:11</v>
          </cell>
          <cell r="F157">
            <v>1.7</v>
          </cell>
          <cell r="G157">
            <v>7</v>
          </cell>
          <cell r="K157">
            <v>1.7</v>
          </cell>
          <cell r="O157">
            <v>2</v>
          </cell>
        </row>
        <row r="158">
          <cell r="A158" t="str">
            <v>05</v>
          </cell>
          <cell r="B158" t="str">
            <v>TDA. VIERNES DE PELI</v>
          </cell>
          <cell r="C158" t="str">
            <v>VIE</v>
          </cell>
          <cell r="D158" t="str">
            <v>23.00</v>
          </cell>
          <cell r="E158" t="str">
            <v>01:12</v>
          </cell>
          <cell r="F158">
            <v>1.2</v>
          </cell>
          <cell r="G158">
            <v>4</v>
          </cell>
          <cell r="L158">
            <v>1.2</v>
          </cell>
          <cell r="O158">
            <v>3</v>
          </cell>
        </row>
        <row r="159">
          <cell r="A159" t="str">
            <v>05</v>
          </cell>
          <cell r="B159" t="str">
            <v>TDA. CINE PARA ADULT</v>
          </cell>
          <cell r="C159" t="str">
            <v>MAR</v>
          </cell>
          <cell r="D159" t="str">
            <v>23.00</v>
          </cell>
          <cell r="E159" t="str">
            <v>01:21</v>
          </cell>
          <cell r="F159">
            <v>0.8</v>
          </cell>
          <cell r="G159">
            <v>3</v>
          </cell>
          <cell r="I159">
            <v>0.8</v>
          </cell>
          <cell r="O159">
            <v>3</v>
          </cell>
        </row>
        <row r="160">
          <cell r="A160" t="str">
            <v>05</v>
          </cell>
          <cell r="B160" t="str">
            <v>TDA. MATRIM. HIJOS-D</v>
          </cell>
          <cell r="C160" t="str">
            <v>DOM</v>
          </cell>
          <cell r="D160" t="str">
            <v>23:30</v>
          </cell>
          <cell r="E160" t="str">
            <v>00:13</v>
          </cell>
          <cell r="F160">
            <v>2.4</v>
          </cell>
          <cell r="G160">
            <v>9</v>
          </cell>
          <cell r="N160">
            <v>2.4</v>
          </cell>
          <cell r="O160">
            <v>3</v>
          </cell>
        </row>
        <row r="163">
          <cell r="A163" t="str">
            <v>09</v>
          </cell>
          <cell r="B163" t="str">
            <v>TDA. OLIVER TWIST-S-</v>
          </cell>
          <cell r="C163" t="str">
            <v>SAP</v>
          </cell>
          <cell r="D163" t="str">
            <v>08:00</v>
          </cell>
          <cell r="E163" t="str">
            <v>09:01</v>
          </cell>
          <cell r="F163">
            <v>0.4</v>
          </cell>
          <cell r="G163">
            <v>1</v>
          </cell>
          <cell r="M163">
            <v>0.4</v>
          </cell>
          <cell r="O163">
            <v>3</v>
          </cell>
        </row>
        <row r="164">
          <cell r="A164" t="str">
            <v>09</v>
          </cell>
          <cell r="B164" t="str">
            <v>TDA. TELETUBBIES-DOM</v>
          </cell>
          <cell r="C164" t="str">
            <v>DOM</v>
          </cell>
          <cell r="D164" t="str">
            <v>08:30</v>
          </cell>
          <cell r="E164" t="str">
            <v>09:36</v>
          </cell>
          <cell r="F164">
            <v>0.3</v>
          </cell>
          <cell r="G164">
            <v>1</v>
          </cell>
          <cell r="N164">
            <v>0.3</v>
          </cell>
          <cell r="O164">
            <v>3</v>
          </cell>
        </row>
        <row r="165">
          <cell r="A165" t="str">
            <v>09</v>
          </cell>
          <cell r="B165" t="str">
            <v>TDA. BIT EL CUPIDO-S</v>
          </cell>
          <cell r="C165" t="str">
            <v>SAP</v>
          </cell>
          <cell r="D165" t="str">
            <v>09.00</v>
          </cell>
          <cell r="E165" t="str">
            <v>09:28</v>
          </cell>
          <cell r="F165">
            <v>0.6</v>
          </cell>
          <cell r="G165">
            <v>2</v>
          </cell>
          <cell r="M165">
            <v>0.6</v>
          </cell>
          <cell r="O165">
            <v>3</v>
          </cell>
        </row>
        <row r="166">
          <cell r="A166" t="str">
            <v>09</v>
          </cell>
          <cell r="B166" t="str">
            <v>TDA. LA PRINCESA SUS</v>
          </cell>
          <cell r="C166" t="str">
            <v>SAP</v>
          </cell>
          <cell r="D166" t="str">
            <v>09:00</v>
          </cell>
          <cell r="E166" t="str">
            <v>09:59</v>
          </cell>
          <cell r="F166">
            <v>0.7</v>
          </cell>
          <cell r="G166">
            <v>2</v>
          </cell>
          <cell r="M166">
            <v>0.7</v>
          </cell>
          <cell r="O166">
            <v>3</v>
          </cell>
        </row>
        <row r="167">
          <cell r="A167" t="str">
            <v>09</v>
          </cell>
          <cell r="B167" t="str">
            <v>TDA. FAMILIA POR QUE</v>
          </cell>
          <cell r="C167" t="str">
            <v>DOM</v>
          </cell>
          <cell r="D167" t="str">
            <v>09:30</v>
          </cell>
          <cell r="E167" t="str">
            <v>10:03</v>
          </cell>
          <cell r="F167">
            <v>0.1</v>
          </cell>
          <cell r="G167">
            <v>0</v>
          </cell>
          <cell r="N167">
            <v>0.1</v>
          </cell>
          <cell r="O167">
            <v>3</v>
          </cell>
        </row>
        <row r="168">
          <cell r="A168" t="str">
            <v>09</v>
          </cell>
          <cell r="B168" t="str">
            <v>TDA. WALTER MELON-D-</v>
          </cell>
          <cell r="C168" t="str">
            <v>DOM</v>
          </cell>
          <cell r="D168" t="str">
            <v>10:00</v>
          </cell>
          <cell r="E168" t="str">
            <v>10:33</v>
          </cell>
          <cell r="F168">
            <v>0.4</v>
          </cell>
          <cell r="G168">
            <v>1</v>
          </cell>
          <cell r="N168">
            <v>0.4</v>
          </cell>
          <cell r="O168">
            <v>3</v>
          </cell>
        </row>
        <row r="169">
          <cell r="A169" t="str">
            <v>09</v>
          </cell>
          <cell r="B169" t="str">
            <v>TDA. TORTUNINJAS-SAB</v>
          </cell>
          <cell r="C169" t="str">
            <v>SAP</v>
          </cell>
          <cell r="D169" t="str">
            <v>10:00</v>
          </cell>
          <cell r="E169" t="str">
            <v>12:57</v>
          </cell>
          <cell r="F169">
            <v>0.4</v>
          </cell>
          <cell r="G169">
            <v>1</v>
          </cell>
          <cell r="M169">
            <v>0.4</v>
          </cell>
          <cell r="O169">
            <v>3</v>
          </cell>
        </row>
        <row r="170">
          <cell r="A170" t="str">
            <v>09</v>
          </cell>
          <cell r="B170" t="str">
            <v>TDA. SILVER SURFER S</v>
          </cell>
          <cell r="C170" t="str">
            <v>SAP</v>
          </cell>
          <cell r="D170" t="str">
            <v>10:00</v>
          </cell>
          <cell r="E170" t="str">
            <v>10:14</v>
          </cell>
          <cell r="F170">
            <v>0.2</v>
          </cell>
          <cell r="G170">
            <v>0</v>
          </cell>
          <cell r="M170">
            <v>0.2</v>
          </cell>
          <cell r="O170">
            <v>2</v>
          </cell>
        </row>
        <row r="171">
          <cell r="A171" t="str">
            <v>09</v>
          </cell>
          <cell r="B171" t="str">
            <v>TDA. SECUND.A BORDO-</v>
          </cell>
          <cell r="C171" t="str">
            <v>DOM</v>
          </cell>
          <cell r="D171" t="str">
            <v>10:30</v>
          </cell>
          <cell r="E171" t="str">
            <v>10:59</v>
          </cell>
          <cell r="F171">
            <v>0.9</v>
          </cell>
          <cell r="G171">
            <v>3</v>
          </cell>
          <cell r="N171">
            <v>0.9</v>
          </cell>
          <cell r="O171">
            <v>3</v>
          </cell>
        </row>
        <row r="172">
          <cell r="A172" t="str">
            <v>09</v>
          </cell>
          <cell r="B172" t="str">
            <v>TDA. POPEYE-MA</v>
          </cell>
          <cell r="C172" t="str">
            <v>L/V</v>
          </cell>
          <cell r="D172" t="str">
            <v>10:30</v>
          </cell>
          <cell r="E172" t="str">
            <v>11:14</v>
          </cell>
          <cell r="F172">
            <v>0.2</v>
          </cell>
          <cell r="G172">
            <v>0</v>
          </cell>
          <cell r="H172">
            <v>0.4</v>
          </cell>
          <cell r="I172">
            <v>0.2</v>
          </cell>
          <cell r="J172">
            <v>0.4</v>
          </cell>
          <cell r="K172">
            <v>0</v>
          </cell>
          <cell r="L172">
            <v>0</v>
          </cell>
          <cell r="O172">
            <v>15</v>
          </cell>
        </row>
        <row r="173">
          <cell r="A173" t="str">
            <v>09</v>
          </cell>
          <cell r="B173" t="str">
            <v>TDA. EL EQUIPO DE LO</v>
          </cell>
          <cell r="C173" t="str">
            <v>SAP</v>
          </cell>
          <cell r="D173" t="str">
            <v>11.00</v>
          </cell>
          <cell r="E173" t="str">
            <v>15:03</v>
          </cell>
          <cell r="F173">
            <v>0.4</v>
          </cell>
          <cell r="G173">
            <v>1</v>
          </cell>
          <cell r="M173">
            <v>0.4</v>
          </cell>
          <cell r="O173">
            <v>3</v>
          </cell>
        </row>
        <row r="174">
          <cell r="A174" t="str">
            <v>09</v>
          </cell>
          <cell r="B174" t="str">
            <v>TDA. EL EQUIPO DE LO</v>
          </cell>
          <cell r="C174" t="str">
            <v>DOM</v>
          </cell>
          <cell r="D174" t="str">
            <v>11:00</v>
          </cell>
          <cell r="E174" t="str">
            <v>13:00</v>
          </cell>
          <cell r="F174">
            <v>0.6</v>
          </cell>
          <cell r="G174">
            <v>2</v>
          </cell>
          <cell r="N174">
            <v>0.6</v>
          </cell>
          <cell r="O174">
            <v>3</v>
          </cell>
        </row>
        <row r="175">
          <cell r="A175" t="str">
            <v>09</v>
          </cell>
          <cell r="B175" t="str">
            <v>TDA. VIVIENDO CON LO</v>
          </cell>
          <cell r="C175" t="str">
            <v>L/V</v>
          </cell>
          <cell r="D175" t="str">
            <v>11:00</v>
          </cell>
          <cell r="E175" t="str">
            <v>11:42</v>
          </cell>
          <cell r="F175">
            <v>0.1</v>
          </cell>
          <cell r="G175">
            <v>0</v>
          </cell>
          <cell r="H175">
            <v>0.1</v>
          </cell>
          <cell r="I175">
            <v>0</v>
          </cell>
          <cell r="J175">
            <v>0.2</v>
          </cell>
          <cell r="K175">
            <v>0</v>
          </cell>
          <cell r="L175">
            <v>0.1</v>
          </cell>
          <cell r="O175">
            <v>14</v>
          </cell>
        </row>
        <row r="176">
          <cell r="A176" t="str">
            <v>09</v>
          </cell>
          <cell r="B176" t="str">
            <v>TDA. POWER RANGERS-S</v>
          </cell>
          <cell r="C176" t="str">
            <v>SAP</v>
          </cell>
          <cell r="D176" t="str">
            <v>11:30</v>
          </cell>
          <cell r="E176" t="str">
            <v>13:50</v>
          </cell>
          <cell r="F176">
            <v>0.8</v>
          </cell>
          <cell r="G176">
            <v>3</v>
          </cell>
          <cell r="M176">
            <v>0.8</v>
          </cell>
          <cell r="O176">
            <v>3</v>
          </cell>
        </row>
        <row r="177">
          <cell r="A177" t="str">
            <v>09</v>
          </cell>
          <cell r="B177" t="str">
            <v>TDA. EL HOMBRE ARAÑA</v>
          </cell>
          <cell r="C177" t="str">
            <v>L/V</v>
          </cell>
          <cell r="D177" t="str">
            <v>11:30</v>
          </cell>
          <cell r="E177" t="str">
            <v>12:08</v>
          </cell>
          <cell r="F177">
            <v>0.1</v>
          </cell>
          <cell r="G177">
            <v>0</v>
          </cell>
          <cell r="H177">
            <v>0.4</v>
          </cell>
          <cell r="I177">
            <v>0</v>
          </cell>
          <cell r="J177">
            <v>0.1</v>
          </cell>
          <cell r="K177">
            <v>0</v>
          </cell>
          <cell r="L177">
            <v>0</v>
          </cell>
          <cell r="O177">
            <v>14</v>
          </cell>
        </row>
        <row r="178">
          <cell r="A178" t="str">
            <v>09</v>
          </cell>
          <cell r="B178" t="str">
            <v>TDA. TOM Y JERRY KID</v>
          </cell>
          <cell r="C178" t="str">
            <v>L/V</v>
          </cell>
          <cell r="D178" t="str">
            <v>12.00</v>
          </cell>
          <cell r="E178" t="str">
            <v>12:35</v>
          </cell>
          <cell r="F178">
            <v>0.2</v>
          </cell>
          <cell r="G178">
            <v>0</v>
          </cell>
          <cell r="H178">
            <v>0.3</v>
          </cell>
          <cell r="I178">
            <v>0.1</v>
          </cell>
          <cell r="J178">
            <v>0.1</v>
          </cell>
          <cell r="K178">
            <v>0</v>
          </cell>
          <cell r="L178">
            <v>0.5</v>
          </cell>
          <cell r="O178">
            <v>14</v>
          </cell>
        </row>
        <row r="179">
          <cell r="A179" t="str">
            <v>09</v>
          </cell>
          <cell r="B179" t="str">
            <v>TDA. ESCALOFRIOS-SAB</v>
          </cell>
          <cell r="C179" t="str">
            <v>SAP</v>
          </cell>
          <cell r="D179" t="str">
            <v>12.30</v>
          </cell>
          <cell r="E179" t="str">
            <v>15:10</v>
          </cell>
          <cell r="F179">
            <v>1.6</v>
          </cell>
          <cell r="G179">
            <v>6</v>
          </cell>
          <cell r="M179">
            <v>1.6</v>
          </cell>
          <cell r="O179">
            <v>3</v>
          </cell>
        </row>
        <row r="180">
          <cell r="A180" t="str">
            <v>09</v>
          </cell>
          <cell r="B180" t="str">
            <v>TDA. TELETUBBIES-TAR</v>
          </cell>
          <cell r="C180" t="str">
            <v>L/V</v>
          </cell>
          <cell r="D180" t="str">
            <v>12:30</v>
          </cell>
          <cell r="E180" t="str">
            <v>13:23</v>
          </cell>
          <cell r="F180">
            <v>0.3</v>
          </cell>
          <cell r="G180">
            <v>1</v>
          </cell>
          <cell r="H180">
            <v>0</v>
          </cell>
          <cell r="I180">
            <v>0.7</v>
          </cell>
          <cell r="J180">
            <v>0</v>
          </cell>
          <cell r="K180">
            <v>0</v>
          </cell>
          <cell r="L180">
            <v>0.6</v>
          </cell>
          <cell r="O180">
            <v>14</v>
          </cell>
        </row>
        <row r="181">
          <cell r="A181" t="str">
            <v>09</v>
          </cell>
          <cell r="B181" t="str">
            <v>TDA. TARDES D HOLLYW</v>
          </cell>
          <cell r="C181" t="str">
            <v>DOM</v>
          </cell>
          <cell r="D181" t="str">
            <v>13:00</v>
          </cell>
          <cell r="E181" t="str">
            <v>14:59</v>
          </cell>
          <cell r="F181">
            <v>1.2</v>
          </cell>
          <cell r="G181">
            <v>4</v>
          </cell>
          <cell r="N181">
            <v>1.2</v>
          </cell>
          <cell r="O181">
            <v>3</v>
          </cell>
        </row>
        <row r="182">
          <cell r="A182" t="str">
            <v>09</v>
          </cell>
          <cell r="B182" t="str">
            <v>TDA. REP.YO AMO PAQU</v>
          </cell>
          <cell r="C182" t="str">
            <v>L/V</v>
          </cell>
          <cell r="D182" t="str">
            <v>13:00</v>
          </cell>
          <cell r="E182" t="str">
            <v>16:02</v>
          </cell>
          <cell r="F182">
            <v>0.7</v>
          </cell>
          <cell r="G182">
            <v>2</v>
          </cell>
          <cell r="H182">
            <v>0.8</v>
          </cell>
          <cell r="I182">
            <v>0.5</v>
          </cell>
          <cell r="J182">
            <v>0.3</v>
          </cell>
          <cell r="K182">
            <v>1.5</v>
          </cell>
          <cell r="L182">
            <v>0.2</v>
          </cell>
          <cell r="O182">
            <v>15</v>
          </cell>
        </row>
        <row r="183">
          <cell r="A183" t="str">
            <v>09</v>
          </cell>
          <cell r="B183" t="str">
            <v>TDA. ESCALOFRIOS-TAR</v>
          </cell>
          <cell r="C183" t="str">
            <v>L/V</v>
          </cell>
          <cell r="D183" t="str">
            <v>13:30</v>
          </cell>
          <cell r="E183" t="str">
            <v>19:04</v>
          </cell>
          <cell r="F183">
            <v>0.5</v>
          </cell>
          <cell r="G183">
            <v>2</v>
          </cell>
          <cell r="H183">
            <v>1.1000000000000001</v>
          </cell>
          <cell r="I183">
            <v>0.6</v>
          </cell>
          <cell r="J183">
            <v>0.1</v>
          </cell>
          <cell r="K183">
            <v>0.7</v>
          </cell>
          <cell r="L183">
            <v>0.2</v>
          </cell>
          <cell r="O183">
            <v>7</v>
          </cell>
        </row>
        <row r="184">
          <cell r="A184" t="str">
            <v>09</v>
          </cell>
          <cell r="B184" t="str">
            <v>TDA. REP.MONICA-TA</v>
          </cell>
          <cell r="C184" t="str">
            <v>MAR/VIE</v>
          </cell>
          <cell r="D184" t="str">
            <v>14:00</v>
          </cell>
          <cell r="E184" t="str">
            <v>15:09</v>
          </cell>
          <cell r="F184">
            <v>2</v>
          </cell>
          <cell r="G184">
            <v>8</v>
          </cell>
          <cell r="I184">
            <v>2.1</v>
          </cell>
          <cell r="J184">
            <v>2</v>
          </cell>
          <cell r="K184">
            <v>1.4</v>
          </cell>
          <cell r="L184">
            <v>2.5</v>
          </cell>
          <cell r="O184">
            <v>4</v>
          </cell>
        </row>
        <row r="185">
          <cell r="A185" t="str">
            <v>09</v>
          </cell>
          <cell r="B185" t="str">
            <v>TDA. EL SEPTIMO CIEL</v>
          </cell>
          <cell r="C185" t="str">
            <v>DOM</v>
          </cell>
          <cell r="D185" t="str">
            <v>15:00</v>
          </cell>
          <cell r="E185" t="str">
            <v>15:59</v>
          </cell>
          <cell r="F185">
            <v>1.9</v>
          </cell>
          <cell r="G185">
            <v>7</v>
          </cell>
          <cell r="N185">
            <v>1.9</v>
          </cell>
          <cell r="O185">
            <v>3</v>
          </cell>
        </row>
        <row r="186">
          <cell r="A186" t="str">
            <v>09</v>
          </cell>
          <cell r="B186" t="str">
            <v>TDA. CUARTEL DE BROO</v>
          </cell>
          <cell r="C186" t="str">
            <v>SAP</v>
          </cell>
          <cell r="D186" t="str">
            <v>15:00</v>
          </cell>
          <cell r="E186" t="str">
            <v>16:06</v>
          </cell>
          <cell r="F186">
            <v>0.6</v>
          </cell>
          <cell r="G186">
            <v>2</v>
          </cell>
          <cell r="M186">
            <v>0.6</v>
          </cell>
          <cell r="O186">
            <v>3</v>
          </cell>
        </row>
        <row r="187">
          <cell r="A187" t="str">
            <v>09</v>
          </cell>
          <cell r="B187" t="str">
            <v>TDA. REP.MONICA-D-TA</v>
          </cell>
          <cell r="C187" t="str">
            <v>DOM</v>
          </cell>
          <cell r="D187" t="str">
            <v>16:00</v>
          </cell>
          <cell r="E187" t="str">
            <v>17:49</v>
          </cell>
          <cell r="F187">
            <v>2.2999999999999998</v>
          </cell>
          <cell r="G187">
            <v>9</v>
          </cell>
          <cell r="N187">
            <v>2.2999999999999998</v>
          </cell>
          <cell r="O187">
            <v>1</v>
          </cell>
        </row>
        <row r="188">
          <cell r="A188" t="str">
            <v>09</v>
          </cell>
          <cell r="B188" t="str">
            <v>TDA. CEBOLLITAS-TA</v>
          </cell>
          <cell r="C188" t="str">
            <v>L/V</v>
          </cell>
          <cell r="D188" t="str">
            <v>16:00</v>
          </cell>
          <cell r="E188" t="str">
            <v>18:15</v>
          </cell>
          <cell r="F188">
            <v>0.7</v>
          </cell>
          <cell r="G188">
            <v>2</v>
          </cell>
          <cell r="H188">
            <v>0.5</v>
          </cell>
          <cell r="I188">
            <v>0.7</v>
          </cell>
          <cell r="J188">
            <v>0.4</v>
          </cell>
          <cell r="K188">
            <v>1.3</v>
          </cell>
          <cell r="L188">
            <v>0.5</v>
          </cell>
          <cell r="O188">
            <v>15</v>
          </cell>
        </row>
        <row r="189">
          <cell r="A189" t="str">
            <v>09</v>
          </cell>
          <cell r="B189" t="str">
            <v>TDA. CEBOLLITAS-S-TA</v>
          </cell>
          <cell r="C189" t="str">
            <v>SAP</v>
          </cell>
          <cell r="D189" t="str">
            <v>16:00</v>
          </cell>
          <cell r="E189" t="str">
            <v>18:10</v>
          </cell>
          <cell r="F189">
            <v>0.6</v>
          </cell>
          <cell r="G189">
            <v>2</v>
          </cell>
          <cell r="M189">
            <v>0.6</v>
          </cell>
          <cell r="O189">
            <v>3</v>
          </cell>
        </row>
        <row r="190">
          <cell r="A190" t="str">
            <v>09</v>
          </cell>
          <cell r="B190" t="str">
            <v>TDA. RES.YO AMO PAQU</v>
          </cell>
          <cell r="C190" t="str">
            <v>DOM</v>
          </cell>
          <cell r="D190" t="str">
            <v>16:00</v>
          </cell>
          <cell r="E190" t="str">
            <v>18:00</v>
          </cell>
          <cell r="F190">
            <v>0.6</v>
          </cell>
          <cell r="G190">
            <v>2</v>
          </cell>
          <cell r="N190">
            <v>0.6</v>
          </cell>
          <cell r="O190">
            <v>2</v>
          </cell>
        </row>
        <row r="191">
          <cell r="A191" t="str">
            <v>09</v>
          </cell>
          <cell r="B191" t="str">
            <v>TDA. TITANES EN RING</v>
          </cell>
          <cell r="C191" t="str">
            <v>SAP</v>
          </cell>
          <cell r="D191" t="str">
            <v>17.30</v>
          </cell>
          <cell r="E191" t="str">
            <v>20:07</v>
          </cell>
          <cell r="F191">
            <v>0.4</v>
          </cell>
          <cell r="G191">
            <v>1</v>
          </cell>
          <cell r="M191">
            <v>0.4</v>
          </cell>
          <cell r="O191">
            <v>3</v>
          </cell>
        </row>
        <row r="192">
          <cell r="A192" t="str">
            <v>09</v>
          </cell>
          <cell r="B192" t="str">
            <v>TDA. YO AMO A PAQUIT</v>
          </cell>
          <cell r="C192" t="str">
            <v>L/V</v>
          </cell>
          <cell r="D192" t="str">
            <v>18:00</v>
          </cell>
          <cell r="E192" t="str">
            <v>19:01</v>
          </cell>
          <cell r="F192">
            <v>1.1000000000000001</v>
          </cell>
          <cell r="G192">
            <v>4</v>
          </cell>
          <cell r="H192">
            <v>1</v>
          </cell>
          <cell r="I192">
            <v>1.6</v>
          </cell>
          <cell r="J192">
            <v>0.7</v>
          </cell>
          <cell r="K192">
            <v>0.8</v>
          </cell>
          <cell r="L192">
            <v>1.6</v>
          </cell>
          <cell r="O192">
            <v>10</v>
          </cell>
        </row>
        <row r="193">
          <cell r="A193" t="str">
            <v>09</v>
          </cell>
          <cell r="B193" t="str">
            <v>TDA. SMACK DOWN-D-TA</v>
          </cell>
          <cell r="C193" t="str">
            <v>DOM</v>
          </cell>
          <cell r="D193" t="str">
            <v>18:00</v>
          </cell>
          <cell r="E193" t="str">
            <v>20:19</v>
          </cell>
          <cell r="F193">
            <v>1</v>
          </cell>
          <cell r="G193">
            <v>4</v>
          </cell>
          <cell r="N193">
            <v>1</v>
          </cell>
          <cell r="O193">
            <v>3</v>
          </cell>
        </row>
        <row r="195">
          <cell r="A195" t="str">
            <v>09</v>
          </cell>
          <cell r="B195" t="str">
            <v>TDA. MUÑECA BRAVA</v>
          </cell>
          <cell r="C195" t="str">
            <v>L/V</v>
          </cell>
          <cell r="D195" t="str">
            <v>19:00</v>
          </cell>
          <cell r="E195" t="str">
            <v>21:40</v>
          </cell>
          <cell r="F195">
            <v>2.6</v>
          </cell>
          <cell r="G195">
            <v>10</v>
          </cell>
          <cell r="H195">
            <v>2.5</v>
          </cell>
          <cell r="I195">
            <v>3.6</v>
          </cell>
          <cell r="J195">
            <v>2.6</v>
          </cell>
          <cell r="K195">
            <v>2.2999999999999998</v>
          </cell>
          <cell r="L195">
            <v>2.2000000000000002</v>
          </cell>
          <cell r="O195">
            <v>15</v>
          </cell>
        </row>
        <row r="196">
          <cell r="A196" t="str">
            <v>09</v>
          </cell>
          <cell r="B196" t="str">
            <v>TDA. MONICA-NO</v>
          </cell>
          <cell r="C196" t="str">
            <v>L/V</v>
          </cell>
          <cell r="D196" t="str">
            <v>20:00</v>
          </cell>
          <cell r="E196" t="str">
            <v>21:15</v>
          </cell>
          <cell r="F196">
            <v>4.9000000000000004</v>
          </cell>
          <cell r="G196">
            <v>20</v>
          </cell>
          <cell r="H196">
            <v>5.8</v>
          </cell>
          <cell r="I196">
            <v>5.6</v>
          </cell>
          <cell r="J196">
            <v>5.6</v>
          </cell>
          <cell r="K196">
            <v>4.0999999999999996</v>
          </cell>
          <cell r="L196">
            <v>4</v>
          </cell>
          <cell r="O196">
            <v>9</v>
          </cell>
        </row>
        <row r="197">
          <cell r="A197" t="str">
            <v>09</v>
          </cell>
          <cell r="B197" t="str">
            <v>TDA. LOS CINCORREGIB</v>
          </cell>
          <cell r="C197" t="str">
            <v>SAP</v>
          </cell>
          <cell r="D197" t="str">
            <v>20:00</v>
          </cell>
          <cell r="E197" t="str">
            <v>21:55</v>
          </cell>
          <cell r="F197">
            <v>1.6</v>
          </cell>
          <cell r="G197">
            <v>6</v>
          </cell>
          <cell r="M197">
            <v>1.6</v>
          </cell>
          <cell r="O197">
            <v>3</v>
          </cell>
        </row>
        <row r="198">
          <cell r="A198" t="str">
            <v>09</v>
          </cell>
          <cell r="B198" t="str">
            <v>TDA. LA GRAN PREMIER</v>
          </cell>
          <cell r="C198" t="str">
            <v>DOM</v>
          </cell>
          <cell r="D198" t="str">
            <v>20:00</v>
          </cell>
          <cell r="E198" t="str">
            <v>21:49</v>
          </cell>
          <cell r="F198">
            <v>0.6</v>
          </cell>
          <cell r="G198">
            <v>2</v>
          </cell>
          <cell r="N198">
            <v>0.6</v>
          </cell>
          <cell r="O198">
            <v>3</v>
          </cell>
        </row>
        <row r="199">
          <cell r="A199" t="str">
            <v>09</v>
          </cell>
          <cell r="B199" t="str">
            <v>TDA. LA VIDA EN EL E</v>
          </cell>
          <cell r="C199" t="str">
            <v>L/V</v>
          </cell>
          <cell r="D199" t="str">
            <v>21.00</v>
          </cell>
          <cell r="E199" t="str">
            <v>22:10</v>
          </cell>
          <cell r="F199">
            <v>3.5</v>
          </cell>
          <cell r="G199">
            <v>14</v>
          </cell>
          <cell r="H199">
            <v>1.9</v>
          </cell>
          <cell r="I199">
            <v>4</v>
          </cell>
          <cell r="J199">
            <v>3.9</v>
          </cell>
          <cell r="K199">
            <v>3.4</v>
          </cell>
          <cell r="L199">
            <v>3.7</v>
          </cell>
          <cell r="O199">
            <v>9</v>
          </cell>
        </row>
        <row r="200">
          <cell r="A200" t="str">
            <v>09</v>
          </cell>
          <cell r="B200" t="str">
            <v>TDA. EL EQUIPO DE GO</v>
          </cell>
          <cell r="C200" t="str">
            <v>DOM</v>
          </cell>
          <cell r="D200" t="str">
            <v>22:00</v>
          </cell>
          <cell r="E200" t="str">
            <v>00:13</v>
          </cell>
          <cell r="F200">
            <v>1.7</v>
          </cell>
          <cell r="G200">
            <v>7</v>
          </cell>
          <cell r="N200">
            <v>1.7</v>
          </cell>
          <cell r="O200">
            <v>3</v>
          </cell>
        </row>
        <row r="201">
          <cell r="A201" t="str">
            <v>09</v>
          </cell>
          <cell r="B201" t="str">
            <v>TDA. MONICA-S-NO</v>
          </cell>
          <cell r="C201" t="str">
            <v>SAP</v>
          </cell>
          <cell r="D201" t="str">
            <v>22:00</v>
          </cell>
          <cell r="E201" t="str">
            <v>00:03</v>
          </cell>
          <cell r="F201">
            <v>5.5</v>
          </cell>
          <cell r="G201">
            <v>22</v>
          </cell>
          <cell r="M201">
            <v>5.5</v>
          </cell>
          <cell r="O201">
            <v>2</v>
          </cell>
        </row>
        <row r="202">
          <cell r="A202" t="str">
            <v>09</v>
          </cell>
          <cell r="B202" t="str">
            <v>TDA. ATV NOTICIAS L-</v>
          </cell>
          <cell r="C202" t="str">
            <v>L/V</v>
          </cell>
          <cell r="D202" t="str">
            <v>22:00</v>
          </cell>
          <cell r="E202" t="str">
            <v>23:22</v>
          </cell>
          <cell r="F202">
            <v>2.2999999999999998</v>
          </cell>
          <cell r="G202">
            <v>9</v>
          </cell>
          <cell r="H202">
            <v>2.5</v>
          </cell>
          <cell r="I202">
            <v>2.6</v>
          </cell>
          <cell r="J202">
            <v>2.4</v>
          </cell>
          <cell r="K202">
            <v>2</v>
          </cell>
          <cell r="L202">
            <v>2.2000000000000002</v>
          </cell>
          <cell r="O202">
            <v>15</v>
          </cell>
        </row>
        <row r="203">
          <cell r="A203" t="str">
            <v>09</v>
          </cell>
          <cell r="B203" t="str">
            <v>TDA. EQUIPO AL DIA-N</v>
          </cell>
          <cell r="C203" t="str">
            <v>L/V</v>
          </cell>
          <cell r="D203" t="str">
            <v>23:00</v>
          </cell>
          <cell r="E203" t="str">
            <v>00:12</v>
          </cell>
          <cell r="F203">
            <v>1.9</v>
          </cell>
          <cell r="G203">
            <v>7</v>
          </cell>
          <cell r="H203">
            <v>1.8</v>
          </cell>
          <cell r="I203">
            <v>1.5</v>
          </cell>
          <cell r="J203">
            <v>2.2999999999999998</v>
          </cell>
          <cell r="K203">
            <v>1.7</v>
          </cell>
          <cell r="L203">
            <v>2</v>
          </cell>
          <cell r="O203">
            <v>15</v>
          </cell>
        </row>
        <row r="206">
          <cell r="A206" t="str">
            <v>11</v>
          </cell>
          <cell r="B206" t="str">
            <v>TDA. ESTA MAÑANA NOT</v>
          </cell>
          <cell r="C206" t="str">
            <v>L/V</v>
          </cell>
          <cell r="D206" t="str">
            <v>07:00</v>
          </cell>
          <cell r="E206" t="str">
            <v>08:06</v>
          </cell>
          <cell r="F206">
            <v>0.5</v>
          </cell>
          <cell r="G206">
            <v>2</v>
          </cell>
          <cell r="H206">
            <v>0.2</v>
          </cell>
          <cell r="I206">
            <v>0.5</v>
          </cell>
          <cell r="J206">
            <v>0.7</v>
          </cell>
          <cell r="K206">
            <v>0.5</v>
          </cell>
          <cell r="L206">
            <v>0.7</v>
          </cell>
          <cell r="O206">
            <v>15</v>
          </cell>
        </row>
        <row r="207">
          <cell r="A207" t="str">
            <v>11</v>
          </cell>
          <cell r="B207" t="str">
            <v>TDA. PARA TODOS-MAÑ</v>
          </cell>
          <cell r="C207" t="str">
            <v>L/V</v>
          </cell>
          <cell r="D207" t="str">
            <v>08:00</v>
          </cell>
          <cell r="E207" t="str">
            <v>11:16</v>
          </cell>
          <cell r="F207">
            <v>4</v>
          </cell>
          <cell r="G207">
            <v>16</v>
          </cell>
          <cell r="H207">
            <v>3.4</v>
          </cell>
          <cell r="I207">
            <v>4.4000000000000004</v>
          </cell>
          <cell r="J207">
            <v>4.2</v>
          </cell>
          <cell r="K207">
            <v>3.9</v>
          </cell>
          <cell r="L207">
            <v>4.3</v>
          </cell>
          <cell r="O207">
            <v>15</v>
          </cell>
        </row>
        <row r="208">
          <cell r="A208" t="str">
            <v>11</v>
          </cell>
          <cell r="B208" t="str">
            <v>TDA. BARNEY Y SUS AM</v>
          </cell>
          <cell r="C208" t="str">
            <v>SAP</v>
          </cell>
          <cell r="D208" t="str">
            <v>09:00</v>
          </cell>
          <cell r="E208" t="str">
            <v>09:33</v>
          </cell>
          <cell r="F208">
            <v>0.8</v>
          </cell>
          <cell r="G208">
            <v>3</v>
          </cell>
          <cell r="M208">
            <v>0.8</v>
          </cell>
          <cell r="O208">
            <v>3</v>
          </cell>
        </row>
        <row r="209">
          <cell r="A209" t="str">
            <v>11</v>
          </cell>
          <cell r="B209" t="str">
            <v>TDA. BARNEY Y SUS AM</v>
          </cell>
          <cell r="C209" t="str">
            <v>DOM</v>
          </cell>
          <cell r="D209" t="str">
            <v>09:00</v>
          </cell>
          <cell r="E209" t="str">
            <v>09:34</v>
          </cell>
          <cell r="F209">
            <v>0.7</v>
          </cell>
          <cell r="G209">
            <v>2</v>
          </cell>
          <cell r="N209">
            <v>0.7</v>
          </cell>
          <cell r="O209">
            <v>3</v>
          </cell>
        </row>
        <row r="210">
          <cell r="A210" t="str">
            <v>11</v>
          </cell>
          <cell r="B210" t="str">
            <v>TDA. MI PEQUEÑO PONY</v>
          </cell>
          <cell r="C210" t="str">
            <v>DOM</v>
          </cell>
          <cell r="D210" t="str">
            <v>09:30</v>
          </cell>
          <cell r="E210" t="str">
            <v>10:02</v>
          </cell>
          <cell r="F210">
            <v>0.4</v>
          </cell>
          <cell r="G210">
            <v>1</v>
          </cell>
          <cell r="N210">
            <v>0.4</v>
          </cell>
          <cell r="O210">
            <v>3</v>
          </cell>
        </row>
        <row r="211">
          <cell r="A211" t="str">
            <v>11</v>
          </cell>
          <cell r="B211" t="str">
            <v>TDA. AVENT.DEL CIRCO</v>
          </cell>
          <cell r="C211" t="str">
            <v>DOM</v>
          </cell>
          <cell r="D211" t="str">
            <v>10:00</v>
          </cell>
          <cell r="E211" t="str">
            <v>11:03</v>
          </cell>
          <cell r="F211">
            <v>0.5</v>
          </cell>
          <cell r="G211">
            <v>2</v>
          </cell>
          <cell r="N211">
            <v>0.5</v>
          </cell>
          <cell r="O211">
            <v>3</v>
          </cell>
        </row>
        <row r="212">
          <cell r="A212" t="str">
            <v>11</v>
          </cell>
          <cell r="B212" t="str">
            <v>TDA. LA HORA MEDICA-</v>
          </cell>
          <cell r="C212" t="str">
            <v>SAP</v>
          </cell>
          <cell r="D212" t="str">
            <v>10:00</v>
          </cell>
          <cell r="E212" t="str">
            <v>11:03</v>
          </cell>
          <cell r="F212">
            <v>0.5</v>
          </cell>
          <cell r="G212">
            <v>2</v>
          </cell>
          <cell r="M212">
            <v>0.5</v>
          </cell>
          <cell r="O212">
            <v>3</v>
          </cell>
        </row>
        <row r="213">
          <cell r="A213" t="str">
            <v>11</v>
          </cell>
          <cell r="B213" t="str">
            <v>TDA. QUIEN MANDA QUI</v>
          </cell>
          <cell r="C213" t="str">
            <v>SAP</v>
          </cell>
          <cell r="D213" t="str">
            <v>11:00</v>
          </cell>
          <cell r="E213" t="str">
            <v>12:03</v>
          </cell>
          <cell r="F213">
            <v>1.5</v>
          </cell>
          <cell r="G213">
            <v>6</v>
          </cell>
          <cell r="M213">
            <v>1.5</v>
          </cell>
          <cell r="O213">
            <v>3</v>
          </cell>
        </row>
        <row r="214">
          <cell r="A214" t="str">
            <v>11</v>
          </cell>
          <cell r="B214" t="str">
            <v>TDA. QUIEN MANDA QUI</v>
          </cell>
          <cell r="C214" t="str">
            <v>DOM</v>
          </cell>
          <cell r="D214" t="str">
            <v>11:00</v>
          </cell>
          <cell r="E214" t="str">
            <v>12:02</v>
          </cell>
          <cell r="F214">
            <v>1.5</v>
          </cell>
          <cell r="G214">
            <v>6</v>
          </cell>
          <cell r="N214">
            <v>1.5</v>
          </cell>
          <cell r="O214">
            <v>3</v>
          </cell>
        </row>
        <row r="215">
          <cell r="A215" t="str">
            <v>11</v>
          </cell>
          <cell r="B215" t="str">
            <v>TDA. QUIEN MANDA QUI</v>
          </cell>
          <cell r="C215" t="str">
            <v>L/V</v>
          </cell>
          <cell r="D215" t="str">
            <v>11:00</v>
          </cell>
          <cell r="E215" t="str">
            <v>12:10</v>
          </cell>
          <cell r="F215">
            <v>1.4</v>
          </cell>
          <cell r="G215">
            <v>5</v>
          </cell>
          <cell r="H215">
            <v>0.9</v>
          </cell>
          <cell r="I215">
            <v>1.2</v>
          </cell>
          <cell r="J215">
            <v>1.5</v>
          </cell>
          <cell r="K215">
            <v>1.4</v>
          </cell>
          <cell r="L215">
            <v>2.1</v>
          </cell>
          <cell r="O215">
            <v>15</v>
          </cell>
        </row>
        <row r="216">
          <cell r="A216" t="str">
            <v>11</v>
          </cell>
          <cell r="B216" t="str">
            <v>TDA. LUISA FERNANDA-</v>
          </cell>
          <cell r="C216" t="str">
            <v>L/V</v>
          </cell>
          <cell r="D216" t="str">
            <v>12.00</v>
          </cell>
          <cell r="E216" t="str">
            <v>13:05</v>
          </cell>
          <cell r="F216">
            <v>0.2</v>
          </cell>
          <cell r="G216">
            <v>0</v>
          </cell>
          <cell r="H216">
            <v>0.2</v>
          </cell>
          <cell r="I216">
            <v>0.2</v>
          </cell>
          <cell r="J216">
            <v>0.1</v>
          </cell>
          <cell r="K216">
            <v>0.2</v>
          </cell>
          <cell r="L216">
            <v>0.3</v>
          </cell>
          <cell r="O216">
            <v>15</v>
          </cell>
        </row>
        <row r="217">
          <cell r="A217" t="str">
            <v>11</v>
          </cell>
          <cell r="B217" t="str">
            <v>TDA. ANIMORPHS-S-TA</v>
          </cell>
          <cell r="C217" t="str">
            <v>SAP</v>
          </cell>
          <cell r="D217" t="str">
            <v>12.30</v>
          </cell>
          <cell r="E217" t="str">
            <v>13:01</v>
          </cell>
          <cell r="F217">
            <v>0.8</v>
          </cell>
          <cell r="G217">
            <v>3</v>
          </cell>
          <cell r="M217">
            <v>0.8</v>
          </cell>
          <cell r="O217">
            <v>3</v>
          </cell>
        </row>
        <row r="218">
          <cell r="A218" t="str">
            <v>11</v>
          </cell>
          <cell r="B218" t="str">
            <v>TDA. BEAST WARS TRAN</v>
          </cell>
          <cell r="C218" t="str">
            <v>DOM</v>
          </cell>
          <cell r="D218" t="str">
            <v>12:00</v>
          </cell>
          <cell r="E218" t="str">
            <v>12:31</v>
          </cell>
          <cell r="F218">
            <v>0.7</v>
          </cell>
          <cell r="G218">
            <v>2</v>
          </cell>
          <cell r="N218">
            <v>0.7</v>
          </cell>
          <cell r="O218">
            <v>3</v>
          </cell>
        </row>
        <row r="219">
          <cell r="A219" t="str">
            <v>11</v>
          </cell>
          <cell r="B219" t="str">
            <v>TDA. BEAST WARS TRAN</v>
          </cell>
          <cell r="C219" t="str">
            <v>SAP</v>
          </cell>
          <cell r="D219" t="str">
            <v>12:00</v>
          </cell>
          <cell r="E219" t="str">
            <v>12:31</v>
          </cell>
          <cell r="F219">
            <v>0.7</v>
          </cell>
          <cell r="G219">
            <v>2</v>
          </cell>
          <cell r="M219">
            <v>0.7</v>
          </cell>
          <cell r="O219">
            <v>3</v>
          </cell>
        </row>
        <row r="220">
          <cell r="A220" t="str">
            <v>11</v>
          </cell>
          <cell r="B220" t="str">
            <v>TDA. SUPER AGENTE 86</v>
          </cell>
          <cell r="C220" t="str">
            <v>SAP</v>
          </cell>
          <cell r="D220" t="str">
            <v>13:00</v>
          </cell>
          <cell r="E220" t="str">
            <v>14:03</v>
          </cell>
          <cell r="F220">
            <v>1.2</v>
          </cell>
          <cell r="G220">
            <v>4</v>
          </cell>
          <cell r="M220">
            <v>1.2</v>
          </cell>
          <cell r="O220">
            <v>3</v>
          </cell>
        </row>
        <row r="221">
          <cell r="A221" t="str">
            <v>11</v>
          </cell>
          <cell r="B221" t="str">
            <v>TDA. SUPER AGENTE 86</v>
          </cell>
          <cell r="C221" t="str">
            <v>DOM</v>
          </cell>
          <cell r="D221" t="str">
            <v>13:00</v>
          </cell>
          <cell r="E221" t="str">
            <v>14:02</v>
          </cell>
          <cell r="F221">
            <v>0.4</v>
          </cell>
          <cell r="G221">
            <v>1</v>
          </cell>
          <cell r="N221">
            <v>0.4</v>
          </cell>
          <cell r="O221">
            <v>3</v>
          </cell>
        </row>
        <row r="222">
          <cell r="A222" t="str">
            <v>11</v>
          </cell>
          <cell r="B222" t="str">
            <v>TDA. KASSANDRA-TA</v>
          </cell>
          <cell r="C222" t="str">
            <v>L/V</v>
          </cell>
          <cell r="D222" t="str">
            <v>13:00</v>
          </cell>
          <cell r="E222" t="str">
            <v>14:05</v>
          </cell>
          <cell r="F222">
            <v>0.2</v>
          </cell>
          <cell r="G222">
            <v>0</v>
          </cell>
          <cell r="H222">
            <v>0.3</v>
          </cell>
          <cell r="I222">
            <v>0.3</v>
          </cell>
          <cell r="J222">
            <v>0</v>
          </cell>
          <cell r="K222">
            <v>0</v>
          </cell>
          <cell r="L222">
            <v>0.3</v>
          </cell>
          <cell r="O222">
            <v>15</v>
          </cell>
        </row>
        <row r="223">
          <cell r="A223" t="str">
            <v>11</v>
          </cell>
          <cell r="B223" t="str">
            <v>TDA. REINA LA CHATAR</v>
          </cell>
          <cell r="C223" t="str">
            <v>L/V</v>
          </cell>
          <cell r="D223" t="str">
            <v>14:00</v>
          </cell>
          <cell r="E223" t="str">
            <v>15:05</v>
          </cell>
          <cell r="F223">
            <v>3</v>
          </cell>
          <cell r="G223">
            <v>12</v>
          </cell>
          <cell r="H223">
            <v>2.6</v>
          </cell>
          <cell r="I223">
            <v>2.6</v>
          </cell>
          <cell r="J223">
            <v>2.5</v>
          </cell>
          <cell r="K223">
            <v>3.5</v>
          </cell>
          <cell r="L223">
            <v>3.7</v>
          </cell>
          <cell r="O223">
            <v>15</v>
          </cell>
        </row>
        <row r="224">
          <cell r="A224" t="str">
            <v>11</v>
          </cell>
          <cell r="B224" t="str">
            <v>TDA. HERCULES-S-TA</v>
          </cell>
          <cell r="C224" t="str">
            <v>SAP</v>
          </cell>
          <cell r="D224" t="str">
            <v>14:00</v>
          </cell>
          <cell r="E224" t="str">
            <v>15:02</v>
          </cell>
          <cell r="F224">
            <v>1.1000000000000001</v>
          </cell>
          <cell r="G224">
            <v>4</v>
          </cell>
          <cell r="M224">
            <v>1.1000000000000001</v>
          </cell>
          <cell r="O224">
            <v>3</v>
          </cell>
        </row>
        <row r="225">
          <cell r="A225" t="str">
            <v>11</v>
          </cell>
          <cell r="B225" t="str">
            <v>TDA. VALE TODO-TA</v>
          </cell>
          <cell r="C225" t="str">
            <v>L/V</v>
          </cell>
          <cell r="D225" t="str">
            <v>15:00</v>
          </cell>
          <cell r="E225" t="str">
            <v>16:03</v>
          </cell>
          <cell r="F225">
            <v>3.5</v>
          </cell>
          <cell r="G225">
            <v>14</v>
          </cell>
          <cell r="H225">
            <v>1.7</v>
          </cell>
          <cell r="I225">
            <v>3.5</v>
          </cell>
          <cell r="J225">
            <v>2.8</v>
          </cell>
          <cell r="K225">
            <v>4.5</v>
          </cell>
          <cell r="L225">
            <v>5.2</v>
          </cell>
          <cell r="O225">
            <v>15</v>
          </cell>
        </row>
        <row r="226">
          <cell r="A226" t="str">
            <v>11</v>
          </cell>
          <cell r="B226" t="str">
            <v>TDA. INCREIBLE HULK-</v>
          </cell>
          <cell r="C226" t="str">
            <v>SAP</v>
          </cell>
          <cell r="D226" t="str">
            <v>15:00</v>
          </cell>
          <cell r="E226" t="str">
            <v>16:03</v>
          </cell>
          <cell r="F226">
            <v>0.7</v>
          </cell>
          <cell r="G226">
            <v>2</v>
          </cell>
          <cell r="M226">
            <v>0.7</v>
          </cell>
          <cell r="O226">
            <v>3</v>
          </cell>
        </row>
        <row r="227">
          <cell r="A227" t="str">
            <v>11</v>
          </cell>
          <cell r="B227" t="str">
            <v>TDA. INCREIBLE HULK-</v>
          </cell>
          <cell r="C227" t="str">
            <v>DOM</v>
          </cell>
          <cell r="D227" t="str">
            <v>15:00</v>
          </cell>
          <cell r="E227" t="str">
            <v>16:02</v>
          </cell>
          <cell r="F227">
            <v>0.1</v>
          </cell>
          <cell r="G227">
            <v>0</v>
          </cell>
          <cell r="N227">
            <v>0.1</v>
          </cell>
          <cell r="O227">
            <v>3</v>
          </cell>
        </row>
        <row r="228">
          <cell r="A228" t="str">
            <v>11</v>
          </cell>
          <cell r="B228" t="str">
            <v>TDA. EL CENTINELA-S-</v>
          </cell>
          <cell r="C228" t="str">
            <v>SAP</v>
          </cell>
          <cell r="D228" t="str">
            <v>16:00</v>
          </cell>
          <cell r="E228" t="str">
            <v>17:01</v>
          </cell>
          <cell r="F228">
            <v>1.1000000000000001</v>
          </cell>
          <cell r="G228">
            <v>4</v>
          </cell>
          <cell r="M228">
            <v>1.1000000000000001</v>
          </cell>
          <cell r="O228">
            <v>3</v>
          </cell>
        </row>
        <row r="229">
          <cell r="A229" t="str">
            <v>11</v>
          </cell>
          <cell r="B229" t="str">
            <v>TDA. PARKER LEWIS-TA</v>
          </cell>
          <cell r="C229" t="str">
            <v>L/V</v>
          </cell>
          <cell r="D229" t="str">
            <v>16:00</v>
          </cell>
          <cell r="E229" t="str">
            <v>16:32</v>
          </cell>
          <cell r="F229">
            <v>0.9</v>
          </cell>
          <cell r="G229">
            <v>3</v>
          </cell>
          <cell r="H229">
            <v>1.2</v>
          </cell>
          <cell r="I229">
            <v>1</v>
          </cell>
          <cell r="J229">
            <v>0.7</v>
          </cell>
          <cell r="K229">
            <v>0.6</v>
          </cell>
          <cell r="L229">
            <v>0.9</v>
          </cell>
          <cell r="O229">
            <v>5</v>
          </cell>
        </row>
        <row r="230">
          <cell r="A230" t="str">
            <v>11</v>
          </cell>
          <cell r="B230" t="str">
            <v>TDA. EL CENTINELA-D-</v>
          </cell>
          <cell r="C230" t="str">
            <v>DOM</v>
          </cell>
          <cell r="D230" t="str">
            <v>16:00</v>
          </cell>
          <cell r="E230" t="str">
            <v>17:01</v>
          </cell>
          <cell r="F230">
            <v>0.8</v>
          </cell>
          <cell r="G230">
            <v>3</v>
          </cell>
          <cell r="N230">
            <v>0.8</v>
          </cell>
          <cell r="O230">
            <v>3</v>
          </cell>
        </row>
        <row r="231">
          <cell r="A231" t="str">
            <v>11</v>
          </cell>
          <cell r="B231" t="str">
            <v>TDA. HECHIZADA-TAR</v>
          </cell>
          <cell r="C231" t="str">
            <v>L/V</v>
          </cell>
          <cell r="D231" t="str">
            <v>17:00</v>
          </cell>
          <cell r="E231" t="str">
            <v>17:33</v>
          </cell>
          <cell r="F231">
            <v>0.9</v>
          </cell>
          <cell r="G231">
            <v>3</v>
          </cell>
          <cell r="H231">
            <v>0.8</v>
          </cell>
          <cell r="I231">
            <v>1.4</v>
          </cell>
          <cell r="J231">
            <v>0.7</v>
          </cell>
          <cell r="K231">
            <v>0.9</v>
          </cell>
          <cell r="L231">
            <v>0.7</v>
          </cell>
          <cell r="O231">
            <v>15</v>
          </cell>
        </row>
        <row r="232">
          <cell r="A232" t="str">
            <v>11</v>
          </cell>
          <cell r="B232" t="str">
            <v>TDA. MISION IMPOSIBL</v>
          </cell>
          <cell r="C232" t="str">
            <v>DOM</v>
          </cell>
          <cell r="D232" t="str">
            <v>17:00</v>
          </cell>
          <cell r="E232" t="str">
            <v>18:04</v>
          </cell>
          <cell r="F232">
            <v>0.8</v>
          </cell>
          <cell r="G232">
            <v>3</v>
          </cell>
          <cell r="N232">
            <v>0.8</v>
          </cell>
          <cell r="O232">
            <v>3</v>
          </cell>
        </row>
        <row r="233">
          <cell r="A233" t="str">
            <v>11</v>
          </cell>
          <cell r="B233" t="str">
            <v>TDA. MI BELLA GENIO-</v>
          </cell>
          <cell r="C233" t="str">
            <v>L/V</v>
          </cell>
          <cell r="D233" t="str">
            <v>17:30</v>
          </cell>
          <cell r="E233" t="str">
            <v>18:07</v>
          </cell>
          <cell r="F233">
            <v>0.8</v>
          </cell>
          <cell r="G233">
            <v>3</v>
          </cell>
          <cell r="H233">
            <v>0.6</v>
          </cell>
          <cell r="I233">
            <v>0.7</v>
          </cell>
          <cell r="J233">
            <v>0.6</v>
          </cell>
          <cell r="K233">
            <v>1.3</v>
          </cell>
          <cell r="L233">
            <v>1</v>
          </cell>
          <cell r="O233">
            <v>15</v>
          </cell>
        </row>
        <row r="234">
          <cell r="A234" t="str">
            <v>11</v>
          </cell>
          <cell r="B234" t="str">
            <v>TDA. EL PELICULON-TA</v>
          </cell>
          <cell r="C234" t="str">
            <v>L/V</v>
          </cell>
          <cell r="D234" t="str">
            <v>18:00</v>
          </cell>
          <cell r="E234" t="str">
            <v>20:07</v>
          </cell>
          <cell r="F234">
            <v>1.2</v>
          </cell>
          <cell r="G234">
            <v>4</v>
          </cell>
          <cell r="H234">
            <v>1.6</v>
          </cell>
          <cell r="I234">
            <v>1.2</v>
          </cell>
          <cell r="J234">
            <v>0.9</v>
          </cell>
          <cell r="K234">
            <v>1.6</v>
          </cell>
          <cell r="L234">
            <v>0.9</v>
          </cell>
          <cell r="O234">
            <v>15</v>
          </cell>
        </row>
        <row r="235">
          <cell r="A235" t="str">
            <v>11</v>
          </cell>
          <cell r="B235" t="str">
            <v>TDA. SORPRESA SORPRE</v>
          </cell>
          <cell r="C235" t="str">
            <v>DOM</v>
          </cell>
          <cell r="D235" t="str">
            <v>18:00</v>
          </cell>
          <cell r="E235" t="str">
            <v>20:05</v>
          </cell>
          <cell r="F235">
            <v>1</v>
          </cell>
          <cell r="G235">
            <v>4</v>
          </cell>
          <cell r="N235">
            <v>1</v>
          </cell>
          <cell r="O235">
            <v>3</v>
          </cell>
        </row>
        <row r="237">
          <cell r="A237" t="str">
            <v>11</v>
          </cell>
          <cell r="B237" t="str">
            <v>TDA. GIRASOLES PARA</v>
          </cell>
          <cell r="C237" t="str">
            <v>L/V</v>
          </cell>
          <cell r="D237" t="str">
            <v>20:00</v>
          </cell>
          <cell r="E237" t="str">
            <v>21:07</v>
          </cell>
          <cell r="F237">
            <v>6.4</v>
          </cell>
          <cell r="G237">
            <v>26</v>
          </cell>
          <cell r="H237">
            <v>4.5999999999999996</v>
          </cell>
          <cell r="I237">
            <v>7.9</v>
          </cell>
          <cell r="J237">
            <v>5.6</v>
          </cell>
          <cell r="K237">
            <v>7.4</v>
          </cell>
          <cell r="L237">
            <v>6.4</v>
          </cell>
          <cell r="O237">
            <v>15</v>
          </cell>
        </row>
        <row r="238">
          <cell r="A238" t="str">
            <v>11</v>
          </cell>
          <cell r="B238" t="str">
            <v>TDA. REP.GIRASOLES P</v>
          </cell>
          <cell r="C238" t="str">
            <v>SAP</v>
          </cell>
          <cell r="D238" t="str">
            <v>20:00</v>
          </cell>
          <cell r="E238" t="str">
            <v>21:04</v>
          </cell>
          <cell r="F238">
            <v>1.6</v>
          </cell>
          <cell r="G238">
            <v>6</v>
          </cell>
          <cell r="M238">
            <v>1.6</v>
          </cell>
          <cell r="O238">
            <v>1</v>
          </cell>
        </row>
        <row r="239">
          <cell r="A239" t="str">
            <v>11</v>
          </cell>
          <cell r="B239" t="str">
            <v>TDA. DOMINGOS DE CIN</v>
          </cell>
          <cell r="C239" t="str">
            <v>DOM</v>
          </cell>
          <cell r="D239" t="str">
            <v>20:00</v>
          </cell>
          <cell r="E239" t="str">
            <v>22:05</v>
          </cell>
          <cell r="F239">
            <v>0.1</v>
          </cell>
          <cell r="G239">
            <v>0</v>
          </cell>
          <cell r="N239">
            <v>0.1</v>
          </cell>
          <cell r="O239">
            <v>3</v>
          </cell>
        </row>
        <row r="240">
          <cell r="A240" t="str">
            <v>11</v>
          </cell>
          <cell r="B240" t="str">
            <v>TDA. REP.GENTE COMO-</v>
          </cell>
          <cell r="C240" t="str">
            <v>SAP</v>
          </cell>
          <cell r="D240" t="str">
            <v>21.00</v>
          </cell>
          <cell r="E240" t="str">
            <v>21:50</v>
          </cell>
          <cell r="F240">
            <v>2</v>
          </cell>
          <cell r="G240">
            <v>8</v>
          </cell>
          <cell r="M240">
            <v>2</v>
          </cell>
          <cell r="O240">
            <v>1</v>
          </cell>
        </row>
        <row r="241">
          <cell r="A241" t="str">
            <v>11</v>
          </cell>
          <cell r="B241" t="str">
            <v>TDA. CINE SABADO-NOC</v>
          </cell>
          <cell r="C241" t="str">
            <v>SAP</v>
          </cell>
          <cell r="D241" t="str">
            <v>21.00</v>
          </cell>
          <cell r="E241" t="str">
            <v>00:00</v>
          </cell>
          <cell r="F241">
            <v>0.9</v>
          </cell>
          <cell r="G241">
            <v>3</v>
          </cell>
          <cell r="M241">
            <v>0.9</v>
          </cell>
          <cell r="O241">
            <v>3</v>
          </cell>
        </row>
        <row r="242">
          <cell r="A242" t="str">
            <v>11</v>
          </cell>
          <cell r="B242" t="str">
            <v>TDA. GENTE COMO UNO-</v>
          </cell>
          <cell r="C242" t="str">
            <v>L/V</v>
          </cell>
          <cell r="D242" t="str">
            <v>21:00</v>
          </cell>
          <cell r="E242" t="str">
            <v>22:05</v>
          </cell>
          <cell r="F242">
            <v>3.4</v>
          </cell>
          <cell r="G242">
            <v>14</v>
          </cell>
          <cell r="H242">
            <v>2.4</v>
          </cell>
          <cell r="I242">
            <v>3.8</v>
          </cell>
          <cell r="J242">
            <v>3.9</v>
          </cell>
          <cell r="K242">
            <v>2.9</v>
          </cell>
          <cell r="L242">
            <v>4.0999999999999996</v>
          </cell>
          <cell r="O242">
            <v>15</v>
          </cell>
        </row>
        <row r="243">
          <cell r="A243" t="str">
            <v>11</v>
          </cell>
          <cell r="B243" t="str">
            <v>TDA. BETO A SABER-NO</v>
          </cell>
          <cell r="C243" t="str">
            <v>L/V</v>
          </cell>
          <cell r="D243" t="str">
            <v>22:00</v>
          </cell>
          <cell r="E243" t="str">
            <v>23:15</v>
          </cell>
          <cell r="F243">
            <v>6.4</v>
          </cell>
          <cell r="G243">
            <v>26</v>
          </cell>
          <cell r="H243">
            <v>6</v>
          </cell>
          <cell r="I243">
            <v>6</v>
          </cell>
          <cell r="J243">
            <v>7.4</v>
          </cell>
          <cell r="K243">
            <v>8.1999999999999993</v>
          </cell>
          <cell r="L243">
            <v>4.5</v>
          </cell>
          <cell r="O243">
            <v>15</v>
          </cell>
        </row>
        <row r="244">
          <cell r="A244" t="str">
            <v>11</v>
          </cell>
          <cell r="B244" t="str">
            <v>TDA. HECHIZADA-D-NO</v>
          </cell>
          <cell r="C244" t="str">
            <v>DOM</v>
          </cell>
          <cell r="D244" t="str">
            <v>22:00</v>
          </cell>
          <cell r="E244" t="str">
            <v>22:33</v>
          </cell>
          <cell r="F244">
            <v>1.6</v>
          </cell>
          <cell r="G244">
            <v>6</v>
          </cell>
          <cell r="N244">
            <v>1.6</v>
          </cell>
          <cell r="O244">
            <v>3</v>
          </cell>
        </row>
        <row r="245">
          <cell r="A245" t="str">
            <v>11</v>
          </cell>
          <cell r="B245" t="str">
            <v>TDA. MI BELLA GENIO-</v>
          </cell>
          <cell r="C245" t="str">
            <v>DOM</v>
          </cell>
          <cell r="D245" t="str">
            <v>22:30</v>
          </cell>
          <cell r="E245" t="str">
            <v>23:03</v>
          </cell>
          <cell r="F245">
            <v>2.5</v>
          </cell>
          <cell r="G245">
            <v>10</v>
          </cell>
          <cell r="N245">
            <v>2.5</v>
          </cell>
          <cell r="O245">
            <v>3</v>
          </cell>
        </row>
        <row r="246">
          <cell r="A246" t="str">
            <v>11</v>
          </cell>
          <cell r="B246" t="str">
            <v>TDA. ESTA NOCHE NOTI</v>
          </cell>
          <cell r="C246" t="str">
            <v>L/V</v>
          </cell>
          <cell r="D246" t="str">
            <v>23:00</v>
          </cell>
          <cell r="E246" t="str">
            <v>23:56</v>
          </cell>
          <cell r="F246">
            <v>3.2</v>
          </cell>
          <cell r="G246">
            <v>13</v>
          </cell>
          <cell r="H246">
            <v>4</v>
          </cell>
          <cell r="I246">
            <v>2.6</v>
          </cell>
          <cell r="J246">
            <v>3.2</v>
          </cell>
          <cell r="K246">
            <v>3.6</v>
          </cell>
          <cell r="L246">
            <v>2.7</v>
          </cell>
          <cell r="O246">
            <v>15</v>
          </cell>
        </row>
        <row r="247">
          <cell r="A247" t="str">
            <v>11</v>
          </cell>
          <cell r="B247" t="str">
            <v>TDA. DIAS FELICES-D-</v>
          </cell>
          <cell r="C247" t="str">
            <v>DOM</v>
          </cell>
          <cell r="D247" t="str">
            <v>23:00</v>
          </cell>
          <cell r="E247" t="str">
            <v>00:04</v>
          </cell>
          <cell r="F247">
            <v>0.6</v>
          </cell>
          <cell r="G247">
            <v>2</v>
          </cell>
          <cell r="N247">
            <v>0.6</v>
          </cell>
          <cell r="O247">
            <v>3</v>
          </cell>
        </row>
        <row r="248">
          <cell r="A248" t="str">
            <v>11</v>
          </cell>
          <cell r="B248" t="str">
            <v>TDA. REP.ESTA MAÑANA</v>
          </cell>
          <cell r="C248" t="str">
            <v>L/V</v>
          </cell>
          <cell r="D248" t="str">
            <v>23:30</v>
          </cell>
          <cell r="E248" t="str">
            <v>00:59</v>
          </cell>
          <cell r="F248">
            <v>1.5</v>
          </cell>
          <cell r="G248">
            <v>6</v>
          </cell>
          <cell r="H248">
            <v>1.4</v>
          </cell>
          <cell r="I248">
            <v>2.1</v>
          </cell>
          <cell r="J248">
            <v>1.5</v>
          </cell>
          <cell r="K248">
            <v>0.5</v>
          </cell>
          <cell r="L248">
            <v>1.9</v>
          </cell>
          <cell r="O248">
            <v>15</v>
          </cell>
        </row>
      </sheetData>
      <sheetData sheetId="18" refreshError="1"/>
      <sheetData sheetId="19" refreshError="1"/>
      <sheetData sheetId="20" refreshError="1"/>
      <sheetData sheetId="21" refreshError="1"/>
      <sheetData sheetId="22">
        <row r="8">
          <cell r="A8" t="str">
            <v>CANAL</v>
          </cell>
        </row>
      </sheetData>
      <sheetData sheetId="23" refreshError="1"/>
      <sheetData sheetId="24" refreshError="1"/>
      <sheetData sheetId="25" refreshError="1"/>
      <sheetData sheetId="26"/>
      <sheetData sheetId="27">
        <row r="8">
          <cell r="A8" t="str">
            <v>CANAL</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TAS"/>
      <sheetName val="VISUAL"/>
      <sheetName val="VISUAL(2)"/>
      <sheetName val="CABLE"/>
      <sheetName val="curva"/>
      <sheetName val="50"/>
      <sheetName val="100"/>
      <sheetName val="150"/>
      <sheetName val="200"/>
      <sheetName val="250"/>
      <sheetName val="300"/>
      <sheetName val="350"/>
      <sheetName val="400"/>
      <sheetName val="450"/>
      <sheetName val="500"/>
      <sheetName val="daypart"/>
      <sheetName val="channel"/>
      <sheetName val="DAYPART MIX"/>
      <sheetName val="DAYPART_MIX"/>
      <sheetName val="DAYPART_MIX1"/>
      <sheetName val="DAYPART_MIX2"/>
    </sheetNames>
    <sheetDataSet>
      <sheetData sheetId="0">
        <row r="9">
          <cell r="A9" t="str">
            <v>CANAL</v>
          </cell>
        </row>
      </sheetData>
      <sheetData sheetId="1">
        <row r="9">
          <cell r="A9" t="str">
            <v>CANAL</v>
          </cell>
        </row>
      </sheetData>
      <sheetData sheetId="2">
        <row r="9">
          <cell r="A9" t="str">
            <v>CANAL</v>
          </cell>
        </row>
      </sheetData>
      <sheetData sheetId="3">
        <row r="9">
          <cell r="A9" t="str">
            <v>CANAL</v>
          </cell>
        </row>
      </sheetData>
      <sheetData sheetId="4">
        <row r="9">
          <cell r="A9" t="str">
            <v>CANAL</v>
          </cell>
        </row>
      </sheetData>
      <sheetData sheetId="5">
        <row r="9">
          <cell r="A9" t="str">
            <v>CANAL</v>
          </cell>
        </row>
      </sheetData>
      <sheetData sheetId="6">
        <row r="9">
          <cell r="A9" t="str">
            <v>CANAL</v>
          </cell>
        </row>
      </sheetData>
      <sheetData sheetId="7">
        <row r="9">
          <cell r="A9" t="str">
            <v>CANAL</v>
          </cell>
        </row>
      </sheetData>
      <sheetData sheetId="8">
        <row r="9">
          <cell r="A9" t="str">
            <v>CANAL</v>
          </cell>
        </row>
      </sheetData>
      <sheetData sheetId="9">
        <row r="9">
          <cell r="A9" t="str">
            <v>CANAL</v>
          </cell>
        </row>
      </sheetData>
      <sheetData sheetId="10">
        <row r="9">
          <cell r="A9" t="str">
            <v>CANAL</v>
          </cell>
        </row>
      </sheetData>
      <sheetData sheetId="11">
        <row r="9">
          <cell r="A9" t="str">
            <v>CANAL</v>
          </cell>
        </row>
      </sheetData>
      <sheetData sheetId="12">
        <row r="9">
          <cell r="A9" t="str">
            <v>CANAL</v>
          </cell>
        </row>
      </sheetData>
      <sheetData sheetId="13">
        <row r="9">
          <cell r="A9" t="str">
            <v>CANAL</v>
          </cell>
        </row>
      </sheetData>
      <sheetData sheetId="14">
        <row r="9">
          <cell r="A9" t="str">
            <v>CANAL</v>
          </cell>
        </row>
      </sheetData>
      <sheetData sheetId="15">
        <row r="9">
          <cell r="A9" t="str">
            <v>CANAL</v>
          </cell>
        </row>
      </sheetData>
      <sheetData sheetId="16" refreshError="1">
        <row r="9">
          <cell r="A9" t="str">
            <v>CANAL</v>
          </cell>
          <cell r="B9" t="str">
            <v>PRGRAMA</v>
          </cell>
          <cell r="C9" t="str">
            <v>HORA</v>
          </cell>
          <cell r="D9" t="str">
            <v>HoraF</v>
          </cell>
          <cell r="E9" t="str">
            <v>RATING</v>
          </cell>
          <cell r="F9" t="str">
            <v>MILES</v>
          </cell>
          <cell r="G9" t="str">
            <v>Lun</v>
          </cell>
          <cell r="H9" t="str">
            <v>Mar</v>
          </cell>
          <cell r="I9" t="str">
            <v>Mie</v>
          </cell>
          <cell r="J9" t="str">
            <v>Jue</v>
          </cell>
          <cell r="K9" t="str">
            <v>Vie</v>
          </cell>
          <cell r="L9" t="str">
            <v>Sab</v>
          </cell>
          <cell r="M9" t="str">
            <v>Dom</v>
          </cell>
          <cell r="N9" t="str">
            <v>TPE</v>
          </cell>
          <cell r="O9" t="str">
            <v>TRP´S</v>
          </cell>
        </row>
        <row r="12">
          <cell r="A12" t="str">
            <v>02</v>
          </cell>
          <cell r="B12" t="str">
            <v>TDA. CARNECITAS-SAB</v>
          </cell>
          <cell r="C12" t="str">
            <v>07:59</v>
          </cell>
          <cell r="D12" t="str">
            <v>09:00</v>
          </cell>
          <cell r="E12">
            <v>2.2000000000000002</v>
          </cell>
          <cell r="F12">
            <v>18</v>
          </cell>
          <cell r="L12">
            <v>2.2000000000000002</v>
          </cell>
          <cell r="N12">
            <v>4</v>
          </cell>
          <cell r="O12">
            <v>8.8000000000000007</v>
          </cell>
        </row>
        <row r="13">
          <cell r="A13" t="str">
            <v>02</v>
          </cell>
          <cell r="B13" t="str">
            <v>TDA. REP.90 SEGUNDOS</v>
          </cell>
          <cell r="C13" t="str">
            <v>06:57</v>
          </cell>
          <cell r="D13" t="str">
            <v>08:02</v>
          </cell>
          <cell r="E13">
            <v>1.8</v>
          </cell>
          <cell r="F13">
            <v>14</v>
          </cell>
          <cell r="L13">
            <v>1.8</v>
          </cell>
          <cell r="N13">
            <v>4</v>
          </cell>
          <cell r="O13">
            <v>7.2</v>
          </cell>
        </row>
        <row r="14">
          <cell r="A14" t="str">
            <v>02</v>
          </cell>
          <cell r="B14" t="str">
            <v>TDA. ESPEC.DE MARITE</v>
          </cell>
          <cell r="C14" t="str">
            <v>22:03</v>
          </cell>
          <cell r="D14" t="str">
            <v>23:52</v>
          </cell>
          <cell r="E14">
            <v>8.6</v>
          </cell>
          <cell r="F14">
            <v>71</v>
          </cell>
          <cell r="I14">
            <v>8.6</v>
          </cell>
          <cell r="N14">
            <v>4</v>
          </cell>
          <cell r="O14">
            <v>34.4</v>
          </cell>
        </row>
        <row r="15">
          <cell r="A15" t="str">
            <v>02</v>
          </cell>
          <cell r="B15" t="str">
            <v>TDA. POKEMON-MA</v>
          </cell>
          <cell r="C15" t="str">
            <v>11:28</v>
          </cell>
          <cell r="D15" t="str">
            <v>12:04</v>
          </cell>
          <cell r="E15">
            <v>2.2999999999999998</v>
          </cell>
          <cell r="F15">
            <v>19</v>
          </cell>
          <cell r="G15">
            <v>2.5</v>
          </cell>
          <cell r="H15">
            <v>2.2999999999999998</v>
          </cell>
          <cell r="I15">
            <v>2.2999999999999998</v>
          </cell>
          <cell r="J15">
            <v>2.9</v>
          </cell>
          <cell r="K15">
            <v>1.7</v>
          </cell>
          <cell r="N15">
            <v>20</v>
          </cell>
          <cell r="O15">
            <v>46</v>
          </cell>
        </row>
        <row r="16">
          <cell r="A16" t="str">
            <v>02</v>
          </cell>
          <cell r="B16" t="str">
            <v>TDA. RUGRATS-DOM</v>
          </cell>
          <cell r="C16" t="str">
            <v>13:53</v>
          </cell>
          <cell r="D16" t="str">
            <v>18:31</v>
          </cell>
          <cell r="E16">
            <v>2.8</v>
          </cell>
          <cell r="F16">
            <v>23</v>
          </cell>
          <cell r="M16">
            <v>2.8</v>
          </cell>
          <cell r="N16">
            <v>4</v>
          </cell>
          <cell r="O16">
            <v>11.2</v>
          </cell>
        </row>
        <row r="17">
          <cell r="A17" t="str">
            <v>02</v>
          </cell>
          <cell r="B17" t="str">
            <v>TDA. DIALOGO</v>
          </cell>
          <cell r="C17" t="str">
            <v>08:59</v>
          </cell>
          <cell r="D17" t="str">
            <v>10:07</v>
          </cell>
          <cell r="E17">
            <v>4.5999999999999996</v>
          </cell>
          <cell r="F17">
            <v>38</v>
          </cell>
          <cell r="L17">
            <v>4.5999999999999996</v>
          </cell>
          <cell r="N17">
            <v>4</v>
          </cell>
          <cell r="O17">
            <v>18.399999999999999</v>
          </cell>
        </row>
        <row r="18">
          <cell r="A18" t="str">
            <v>02</v>
          </cell>
          <cell r="B18" t="str">
            <v>TDA. RUGRATS-SAB</v>
          </cell>
          <cell r="C18" t="str">
            <v>13:50</v>
          </cell>
          <cell r="D18" t="str">
            <v>15:02</v>
          </cell>
          <cell r="E18">
            <v>3.2</v>
          </cell>
          <cell r="F18">
            <v>26</v>
          </cell>
          <cell r="L18">
            <v>3.2</v>
          </cell>
          <cell r="N18">
            <v>4</v>
          </cell>
          <cell r="O18">
            <v>12.8</v>
          </cell>
        </row>
        <row r="19">
          <cell r="A19" t="str">
            <v>02</v>
          </cell>
          <cell r="B19" t="str">
            <v>TDA. PAISANA JACINTA</v>
          </cell>
          <cell r="C19" t="str">
            <v>22:00</v>
          </cell>
          <cell r="D19" t="str">
            <v>23:42</v>
          </cell>
          <cell r="E19">
            <v>7.2</v>
          </cell>
          <cell r="F19">
            <v>59</v>
          </cell>
          <cell r="H19">
            <v>7.2</v>
          </cell>
          <cell r="N19">
            <v>4</v>
          </cell>
          <cell r="O19">
            <v>28.8</v>
          </cell>
        </row>
        <row r="20">
          <cell r="A20" t="str">
            <v>02</v>
          </cell>
          <cell r="B20" t="str">
            <v>TDA. POKEMON-DOM</v>
          </cell>
          <cell r="C20" t="str">
            <v>14:26</v>
          </cell>
          <cell r="D20" t="str">
            <v>18:58</v>
          </cell>
          <cell r="E20">
            <v>2.4</v>
          </cell>
          <cell r="F20">
            <v>19</v>
          </cell>
          <cell r="M20">
            <v>2.4</v>
          </cell>
          <cell r="N20">
            <v>4</v>
          </cell>
          <cell r="O20">
            <v>9.6</v>
          </cell>
        </row>
        <row r="21">
          <cell r="A21" t="str">
            <v>02</v>
          </cell>
          <cell r="B21" t="str">
            <v>TDA. EL FOLKLORE DE</v>
          </cell>
          <cell r="C21" t="str">
            <v>06:54</v>
          </cell>
          <cell r="D21" t="str">
            <v>08:02</v>
          </cell>
          <cell r="E21">
            <v>1.2</v>
          </cell>
          <cell r="F21">
            <v>9</v>
          </cell>
          <cell r="M21">
            <v>1.2</v>
          </cell>
          <cell r="N21">
            <v>4</v>
          </cell>
          <cell r="O21">
            <v>4.8</v>
          </cell>
        </row>
        <row r="22">
          <cell r="A22" t="str">
            <v>02</v>
          </cell>
          <cell r="B22" t="str">
            <v>TDA. SHOW COMICOS AM</v>
          </cell>
          <cell r="C22" t="str">
            <v>22:03</v>
          </cell>
          <cell r="D22" t="str">
            <v>00:09</v>
          </cell>
          <cell r="E22">
            <v>7</v>
          </cell>
          <cell r="F22">
            <v>57</v>
          </cell>
          <cell r="K22">
            <v>7</v>
          </cell>
          <cell r="N22">
            <v>4</v>
          </cell>
          <cell r="O22">
            <v>28</v>
          </cell>
        </row>
        <row r="23">
          <cell r="A23" t="str">
            <v>02</v>
          </cell>
          <cell r="B23" t="str">
            <v>TDA. RUGRATS-TARDE</v>
          </cell>
          <cell r="C23" t="str">
            <v>15:54</v>
          </cell>
          <cell r="D23" t="str">
            <v>16:58</v>
          </cell>
          <cell r="E23">
            <v>2.9</v>
          </cell>
          <cell r="F23">
            <v>23</v>
          </cell>
          <cell r="G23">
            <v>3.4</v>
          </cell>
          <cell r="H23">
            <v>3.1</v>
          </cell>
          <cell r="I23">
            <v>3.8</v>
          </cell>
          <cell r="J23">
            <v>2.4</v>
          </cell>
          <cell r="K23">
            <v>1.8</v>
          </cell>
          <cell r="N23">
            <v>20</v>
          </cell>
          <cell r="O23">
            <v>58</v>
          </cell>
        </row>
        <row r="24">
          <cell r="A24" t="str">
            <v>02</v>
          </cell>
          <cell r="B24" t="str">
            <v>TDA. MILLENIUM-D-NO</v>
          </cell>
          <cell r="C24" t="str">
            <v>22:01</v>
          </cell>
          <cell r="D24" t="str">
            <v>23:31</v>
          </cell>
          <cell r="E24">
            <v>6.2</v>
          </cell>
          <cell r="F24">
            <v>51</v>
          </cell>
          <cell r="M24">
            <v>6.2</v>
          </cell>
          <cell r="N24">
            <v>4</v>
          </cell>
          <cell r="O24">
            <v>24.8</v>
          </cell>
        </row>
        <row r="25">
          <cell r="A25" t="str">
            <v>02</v>
          </cell>
          <cell r="B25" t="str">
            <v>TDA. CHINA EN ACCION</v>
          </cell>
          <cell r="C25" t="str">
            <v>22:04</v>
          </cell>
          <cell r="D25" t="str">
            <v>00:04</v>
          </cell>
          <cell r="E25">
            <v>5.6</v>
          </cell>
          <cell r="F25">
            <v>46</v>
          </cell>
          <cell r="J25">
            <v>5.6</v>
          </cell>
          <cell r="N25">
            <v>3</v>
          </cell>
          <cell r="O25">
            <v>16.799999999999997</v>
          </cell>
        </row>
        <row r="26">
          <cell r="A26" t="str">
            <v>02</v>
          </cell>
          <cell r="B26" t="str">
            <v>TDA. SUPER ACCION-SA</v>
          </cell>
          <cell r="C26" t="str">
            <v>14:45</v>
          </cell>
          <cell r="D26" t="str">
            <v>17:05</v>
          </cell>
          <cell r="E26">
            <v>2.4</v>
          </cell>
          <cell r="F26">
            <v>19</v>
          </cell>
          <cell r="L26">
            <v>2.4</v>
          </cell>
          <cell r="N26">
            <v>3</v>
          </cell>
          <cell r="O26">
            <v>7.1999999999999993</v>
          </cell>
        </row>
        <row r="27">
          <cell r="A27" t="str">
            <v>02</v>
          </cell>
          <cell r="B27" t="str">
            <v>TDA. CINE II-DOM</v>
          </cell>
          <cell r="C27" t="str">
            <v>16:56</v>
          </cell>
          <cell r="D27" t="str">
            <v>18:55</v>
          </cell>
          <cell r="E27">
            <v>3.8</v>
          </cell>
          <cell r="F27">
            <v>31</v>
          </cell>
          <cell r="M27">
            <v>3.8</v>
          </cell>
          <cell r="N27">
            <v>2</v>
          </cell>
          <cell r="O27">
            <v>7.6</v>
          </cell>
        </row>
        <row r="28">
          <cell r="A28" t="str">
            <v>02</v>
          </cell>
          <cell r="B28" t="str">
            <v>TDA. POKEMON-S-TA</v>
          </cell>
          <cell r="C28" t="str">
            <v>14:17</v>
          </cell>
          <cell r="D28" t="str">
            <v>15:58</v>
          </cell>
          <cell r="E28">
            <v>2.2999999999999998</v>
          </cell>
          <cell r="F28">
            <v>19</v>
          </cell>
          <cell r="L28">
            <v>2.2999999999999998</v>
          </cell>
          <cell r="N28">
            <v>4</v>
          </cell>
          <cell r="O28">
            <v>9.1999999999999993</v>
          </cell>
        </row>
        <row r="29">
          <cell r="A29" t="str">
            <v>02</v>
          </cell>
          <cell r="B29" t="str">
            <v>TDA. 90 SEGUNDOS L-V</v>
          </cell>
          <cell r="C29" t="str">
            <v>20:57</v>
          </cell>
          <cell r="D29" t="str">
            <v>22:59</v>
          </cell>
          <cell r="E29">
            <v>5.6</v>
          </cell>
          <cell r="F29">
            <v>46</v>
          </cell>
          <cell r="G29">
            <v>6.7</v>
          </cell>
          <cell r="H29">
            <v>4.5</v>
          </cell>
          <cell r="I29">
            <v>4.4000000000000004</v>
          </cell>
          <cell r="J29">
            <v>7.9</v>
          </cell>
          <cell r="K29">
            <v>5.0999999999999996</v>
          </cell>
          <cell r="N29">
            <v>19</v>
          </cell>
          <cell r="O29">
            <v>106.39999999999999</v>
          </cell>
        </row>
        <row r="30">
          <cell r="A30" t="str">
            <v>02</v>
          </cell>
          <cell r="B30" t="str">
            <v>TDA. MAGALY TV</v>
          </cell>
          <cell r="C30" t="str">
            <v>19:56</v>
          </cell>
          <cell r="D30" t="str">
            <v>21:58</v>
          </cell>
          <cell r="E30">
            <v>7</v>
          </cell>
          <cell r="F30">
            <v>57</v>
          </cell>
          <cell r="G30">
            <v>6.3</v>
          </cell>
          <cell r="H30">
            <v>5.6</v>
          </cell>
          <cell r="I30">
            <v>5.9</v>
          </cell>
          <cell r="J30">
            <v>9.9</v>
          </cell>
          <cell r="K30">
            <v>7.9</v>
          </cell>
          <cell r="N30">
            <v>19</v>
          </cell>
          <cell r="O30">
            <v>133</v>
          </cell>
        </row>
        <row r="31">
          <cell r="A31" t="str">
            <v>02</v>
          </cell>
          <cell r="B31" t="str">
            <v>TDA. EXPED.SECRETOS-</v>
          </cell>
          <cell r="C31" t="str">
            <v>21:00</v>
          </cell>
          <cell r="D31" t="str">
            <v>22:24</v>
          </cell>
          <cell r="E31">
            <v>5.4</v>
          </cell>
          <cell r="F31">
            <v>44</v>
          </cell>
          <cell r="M31">
            <v>5.4</v>
          </cell>
          <cell r="N31">
            <v>4</v>
          </cell>
          <cell r="O31">
            <v>21.6</v>
          </cell>
        </row>
        <row r="32">
          <cell r="A32" t="str">
            <v>02</v>
          </cell>
          <cell r="B32" t="str">
            <v>TDA. POKEMON-TARDE</v>
          </cell>
          <cell r="C32" t="str">
            <v>16:21</v>
          </cell>
          <cell r="D32" t="str">
            <v>17:56</v>
          </cell>
          <cell r="E32">
            <v>2.4</v>
          </cell>
          <cell r="F32">
            <v>19</v>
          </cell>
          <cell r="G32">
            <v>3.2</v>
          </cell>
          <cell r="H32">
            <v>2.8</v>
          </cell>
          <cell r="I32">
            <v>2.2999999999999998</v>
          </cell>
          <cell r="J32">
            <v>2.1</v>
          </cell>
          <cell r="K32">
            <v>1.8</v>
          </cell>
          <cell r="N32">
            <v>20</v>
          </cell>
          <cell r="O32">
            <v>48</v>
          </cell>
        </row>
        <row r="33">
          <cell r="A33" t="str">
            <v>02</v>
          </cell>
          <cell r="B33" t="str">
            <v>TDA. MARIELENA</v>
          </cell>
          <cell r="C33" t="str">
            <v>11:55</v>
          </cell>
          <cell r="D33" t="str">
            <v>13:04</v>
          </cell>
          <cell r="E33">
            <v>2.4</v>
          </cell>
          <cell r="F33">
            <v>19</v>
          </cell>
          <cell r="G33">
            <v>2.8</v>
          </cell>
          <cell r="H33">
            <v>2.7</v>
          </cell>
          <cell r="I33">
            <v>2.5</v>
          </cell>
          <cell r="J33">
            <v>2.4</v>
          </cell>
          <cell r="K33">
            <v>1.4</v>
          </cell>
          <cell r="N33">
            <v>20</v>
          </cell>
          <cell r="O33">
            <v>48</v>
          </cell>
        </row>
        <row r="34">
          <cell r="A34" t="str">
            <v>02</v>
          </cell>
          <cell r="B34" t="str">
            <v>TDA. RUGRATS-MA</v>
          </cell>
          <cell r="C34" t="str">
            <v>10:55</v>
          </cell>
          <cell r="D34" t="str">
            <v>11:35</v>
          </cell>
          <cell r="E34">
            <v>1.4</v>
          </cell>
          <cell r="F34">
            <v>11</v>
          </cell>
          <cell r="G34">
            <v>1.3</v>
          </cell>
          <cell r="H34">
            <v>1.6</v>
          </cell>
          <cell r="I34">
            <v>1.2</v>
          </cell>
          <cell r="J34">
            <v>1.3</v>
          </cell>
          <cell r="K34">
            <v>1.7</v>
          </cell>
          <cell r="N34">
            <v>19</v>
          </cell>
          <cell r="O34">
            <v>26.599999999999998</v>
          </cell>
        </row>
        <row r="35">
          <cell r="A35" t="str">
            <v>02</v>
          </cell>
          <cell r="B35" t="str">
            <v>TDA. SHOW DE KOKO GI</v>
          </cell>
          <cell r="C35" t="str">
            <v>07:56</v>
          </cell>
          <cell r="D35" t="str">
            <v>09:02</v>
          </cell>
          <cell r="E35">
            <v>1.6</v>
          </cell>
          <cell r="F35">
            <v>13</v>
          </cell>
          <cell r="H35">
            <v>1.3</v>
          </cell>
          <cell r="I35">
            <v>1.8</v>
          </cell>
          <cell r="J35">
            <v>1</v>
          </cell>
          <cell r="K35">
            <v>2.1</v>
          </cell>
          <cell r="N35">
            <v>16</v>
          </cell>
          <cell r="O35">
            <v>25.6</v>
          </cell>
        </row>
        <row r="36">
          <cell r="A36" t="str">
            <v>02</v>
          </cell>
          <cell r="B36" t="str">
            <v>TDA. SECRETOS-TA</v>
          </cell>
          <cell r="C36" t="str">
            <v>12:54</v>
          </cell>
          <cell r="D36" t="str">
            <v>15:06</v>
          </cell>
          <cell r="E36">
            <v>2.2000000000000002</v>
          </cell>
          <cell r="F36">
            <v>18</v>
          </cell>
          <cell r="G36">
            <v>2.1</v>
          </cell>
          <cell r="H36">
            <v>2.6</v>
          </cell>
          <cell r="I36">
            <v>2</v>
          </cell>
          <cell r="J36">
            <v>2.6</v>
          </cell>
          <cell r="K36">
            <v>1.8</v>
          </cell>
          <cell r="N36">
            <v>10</v>
          </cell>
          <cell r="O36">
            <v>22</v>
          </cell>
        </row>
        <row r="37">
          <cell r="A37" t="str">
            <v>02</v>
          </cell>
          <cell r="B37" t="str">
            <v>TDA. TERROR EN CIELO</v>
          </cell>
          <cell r="C37" t="str">
            <v>23:12</v>
          </cell>
          <cell r="D37" t="str">
            <v>00:29</v>
          </cell>
          <cell r="E37">
            <v>3.3</v>
          </cell>
          <cell r="F37">
            <v>27</v>
          </cell>
          <cell r="M37">
            <v>3.3</v>
          </cell>
          <cell r="N37">
            <v>4</v>
          </cell>
          <cell r="O37">
            <v>13.2</v>
          </cell>
        </row>
        <row r="38">
          <cell r="A38" t="str">
            <v>02</v>
          </cell>
          <cell r="B38" t="str">
            <v>TDA. PAIS DE LAS MUJ</v>
          </cell>
          <cell r="C38" t="str">
            <v>14:57</v>
          </cell>
          <cell r="D38" t="str">
            <v>16:04</v>
          </cell>
          <cell r="E38">
            <v>2</v>
          </cell>
          <cell r="F38">
            <v>16</v>
          </cell>
          <cell r="G38">
            <v>1.9</v>
          </cell>
          <cell r="H38">
            <v>2.2000000000000002</v>
          </cell>
          <cell r="I38">
            <v>2.1</v>
          </cell>
          <cell r="J38">
            <v>1.7</v>
          </cell>
          <cell r="K38">
            <v>2.2999999999999998</v>
          </cell>
          <cell r="N38">
            <v>20</v>
          </cell>
          <cell r="O38">
            <v>40</v>
          </cell>
        </row>
        <row r="39">
          <cell r="A39" t="str">
            <v>02</v>
          </cell>
          <cell r="B39" t="str">
            <v>TDA. CINE I-DOM</v>
          </cell>
          <cell r="C39" t="str">
            <v>14:56</v>
          </cell>
          <cell r="D39" t="str">
            <v>17:03</v>
          </cell>
          <cell r="E39">
            <v>2.8</v>
          </cell>
          <cell r="F39">
            <v>23</v>
          </cell>
          <cell r="M39">
            <v>2.8</v>
          </cell>
          <cell r="N39">
            <v>3</v>
          </cell>
          <cell r="O39">
            <v>8.3999999999999986</v>
          </cell>
        </row>
        <row r="40">
          <cell r="A40" t="str">
            <v>02</v>
          </cell>
          <cell r="B40" t="str">
            <v>TDA. DIALOGO-DOM.</v>
          </cell>
          <cell r="C40" t="str">
            <v>07:55</v>
          </cell>
          <cell r="D40" t="str">
            <v>09:00</v>
          </cell>
          <cell r="E40">
            <v>2.7</v>
          </cell>
          <cell r="F40">
            <v>22</v>
          </cell>
          <cell r="M40">
            <v>2.7</v>
          </cell>
          <cell r="N40">
            <v>4</v>
          </cell>
          <cell r="O40">
            <v>10.8</v>
          </cell>
        </row>
        <row r="41">
          <cell r="A41" t="str">
            <v>02</v>
          </cell>
          <cell r="B41" t="str">
            <v>TDA. TARDES ESPECTAC</v>
          </cell>
          <cell r="C41" t="str">
            <v>16:52</v>
          </cell>
          <cell r="D41" t="str">
            <v>19:01</v>
          </cell>
          <cell r="E41">
            <v>1.9</v>
          </cell>
          <cell r="F41">
            <v>15</v>
          </cell>
          <cell r="G41">
            <v>1.9</v>
          </cell>
          <cell r="H41">
            <v>1.7</v>
          </cell>
          <cell r="I41">
            <v>2.4</v>
          </cell>
          <cell r="J41">
            <v>1.4</v>
          </cell>
          <cell r="K41">
            <v>1.9</v>
          </cell>
          <cell r="N41">
            <v>18</v>
          </cell>
          <cell r="O41">
            <v>34.199999999999996</v>
          </cell>
        </row>
        <row r="42">
          <cell r="A42" t="str">
            <v>02</v>
          </cell>
          <cell r="B42" t="str">
            <v>TDA. MARITERE</v>
          </cell>
          <cell r="C42" t="str">
            <v>21:56</v>
          </cell>
          <cell r="D42" t="str">
            <v>00:29</v>
          </cell>
          <cell r="E42">
            <v>5.8</v>
          </cell>
          <cell r="F42">
            <v>47</v>
          </cell>
          <cell r="L42">
            <v>5.8</v>
          </cell>
          <cell r="N42">
            <v>4</v>
          </cell>
          <cell r="O42">
            <v>23.2</v>
          </cell>
        </row>
        <row r="43">
          <cell r="A43" t="str">
            <v>02</v>
          </cell>
          <cell r="B43" t="str">
            <v>TDA. LA COCINA DE DO</v>
          </cell>
          <cell r="C43" t="str">
            <v>10:01</v>
          </cell>
          <cell r="D43" t="str">
            <v>11:04</v>
          </cell>
          <cell r="E43">
            <v>1.8</v>
          </cell>
          <cell r="F43">
            <v>14</v>
          </cell>
          <cell r="L43">
            <v>1.8</v>
          </cell>
          <cell r="N43">
            <v>4</v>
          </cell>
          <cell r="O43">
            <v>7.2</v>
          </cell>
        </row>
        <row r="44">
          <cell r="A44" t="str">
            <v>02</v>
          </cell>
          <cell r="B44" t="str">
            <v>TDA. JB NOTICIAS-NOC</v>
          </cell>
          <cell r="C44" t="str">
            <v>22:05</v>
          </cell>
          <cell r="D44" t="str">
            <v>23:14</v>
          </cell>
          <cell r="E44">
            <v>4.2</v>
          </cell>
          <cell r="F44">
            <v>34</v>
          </cell>
          <cell r="G44">
            <v>4.2</v>
          </cell>
          <cell r="N44">
            <v>4</v>
          </cell>
          <cell r="O44">
            <v>16.8</v>
          </cell>
        </row>
        <row r="45">
          <cell r="A45" t="str">
            <v>02</v>
          </cell>
          <cell r="B45" t="str">
            <v>TDA. LEY MARCIAL-D-N</v>
          </cell>
          <cell r="C45" t="str">
            <v>18:56</v>
          </cell>
          <cell r="D45" t="str">
            <v>20:27</v>
          </cell>
          <cell r="E45">
            <v>3.8</v>
          </cell>
          <cell r="F45">
            <v>31</v>
          </cell>
          <cell r="M45">
            <v>3.8</v>
          </cell>
          <cell r="N45">
            <v>4</v>
          </cell>
          <cell r="O45">
            <v>15.2</v>
          </cell>
        </row>
        <row r="46">
          <cell r="A46" t="str">
            <v>02</v>
          </cell>
          <cell r="B46" t="str">
            <v>TDA. CLUB DISNEY-DOM</v>
          </cell>
          <cell r="C46" t="str">
            <v>12:03</v>
          </cell>
          <cell r="D46" t="str">
            <v>13:31</v>
          </cell>
          <cell r="E46">
            <v>1.7</v>
          </cell>
          <cell r="F46">
            <v>14</v>
          </cell>
          <cell r="M46">
            <v>1.7</v>
          </cell>
          <cell r="N46">
            <v>4</v>
          </cell>
          <cell r="O46">
            <v>6.8</v>
          </cell>
        </row>
        <row r="47">
          <cell r="A47" t="str">
            <v>02</v>
          </cell>
          <cell r="B47" t="str">
            <v>TDA. SHOW COMICOS AM</v>
          </cell>
          <cell r="C47" t="str">
            <v>19:49</v>
          </cell>
          <cell r="D47" t="str">
            <v>23:03</v>
          </cell>
          <cell r="E47">
            <v>4</v>
          </cell>
          <cell r="F47">
            <v>33</v>
          </cell>
          <cell r="L47">
            <v>4</v>
          </cell>
          <cell r="N47">
            <v>4</v>
          </cell>
          <cell r="O47">
            <v>16</v>
          </cell>
        </row>
        <row r="48">
          <cell r="A48" t="str">
            <v>02</v>
          </cell>
          <cell r="B48" t="str">
            <v>TDA. MEJ.MAGIA MUNDO</v>
          </cell>
          <cell r="C48" t="str">
            <v>11:18</v>
          </cell>
          <cell r="D48" t="str">
            <v>12:19</v>
          </cell>
          <cell r="E48">
            <v>2.2999999999999998</v>
          </cell>
          <cell r="F48">
            <v>19</v>
          </cell>
          <cell r="M48">
            <v>2.2999999999999998</v>
          </cell>
          <cell r="N48">
            <v>2</v>
          </cell>
          <cell r="O48">
            <v>4.5999999999999996</v>
          </cell>
        </row>
        <row r="49">
          <cell r="A49" t="str">
            <v>02</v>
          </cell>
          <cell r="B49" t="str">
            <v>TDA. SUPER ACCION II</v>
          </cell>
          <cell r="C49" t="str">
            <v>16:48</v>
          </cell>
          <cell r="D49" t="str">
            <v>18:58</v>
          </cell>
          <cell r="E49">
            <v>3</v>
          </cell>
          <cell r="F49">
            <v>24</v>
          </cell>
          <cell r="L49">
            <v>3</v>
          </cell>
          <cell r="N49">
            <v>2</v>
          </cell>
          <cell r="O49">
            <v>6</v>
          </cell>
        </row>
        <row r="50">
          <cell r="A50" t="str">
            <v>02</v>
          </cell>
          <cell r="B50" t="str">
            <v>TDA. OGGY Y LAS CUCA</v>
          </cell>
          <cell r="C50" t="str">
            <v>13:26</v>
          </cell>
          <cell r="D50" t="str">
            <v>13:59</v>
          </cell>
          <cell r="E50">
            <v>1.5</v>
          </cell>
          <cell r="F50">
            <v>12</v>
          </cell>
          <cell r="M50">
            <v>1.5</v>
          </cell>
          <cell r="N50">
            <v>4</v>
          </cell>
          <cell r="O50">
            <v>6</v>
          </cell>
        </row>
        <row r="51">
          <cell r="A51" t="str">
            <v>02</v>
          </cell>
          <cell r="B51" t="str">
            <v>TDA. BUFFY LA CAZAVA</v>
          </cell>
          <cell r="C51" t="str">
            <v>23:31</v>
          </cell>
          <cell r="D51" t="str">
            <v>00:39</v>
          </cell>
          <cell r="E51">
            <v>2.4</v>
          </cell>
          <cell r="F51">
            <v>19</v>
          </cell>
          <cell r="H51">
            <v>2.4</v>
          </cell>
          <cell r="N51">
            <v>4</v>
          </cell>
          <cell r="O51">
            <v>9.6</v>
          </cell>
        </row>
        <row r="52">
          <cell r="A52" t="str">
            <v>02</v>
          </cell>
          <cell r="B52" t="str">
            <v>TDA. ALTO RIESGO</v>
          </cell>
          <cell r="C52" t="str">
            <v>23:34</v>
          </cell>
          <cell r="D52" t="str">
            <v>00:45</v>
          </cell>
          <cell r="E52">
            <v>2.4</v>
          </cell>
          <cell r="F52">
            <v>19</v>
          </cell>
          <cell r="K52">
            <v>2.4</v>
          </cell>
          <cell r="N52">
            <v>3</v>
          </cell>
          <cell r="O52">
            <v>7.1999999999999993</v>
          </cell>
        </row>
        <row r="53">
          <cell r="A53" t="str">
            <v>02</v>
          </cell>
          <cell r="B53" t="str">
            <v>TDA. CLUB DISNEY-SAB</v>
          </cell>
          <cell r="C53" t="str">
            <v>11:59</v>
          </cell>
          <cell r="D53" t="str">
            <v>13:33</v>
          </cell>
          <cell r="E53">
            <v>1.4</v>
          </cell>
          <cell r="F53">
            <v>11</v>
          </cell>
          <cell r="L53">
            <v>1.4</v>
          </cell>
          <cell r="N53">
            <v>4</v>
          </cell>
          <cell r="O53">
            <v>5.6</v>
          </cell>
        </row>
        <row r="54">
          <cell r="A54" t="str">
            <v>02</v>
          </cell>
          <cell r="B54" t="str">
            <v>TDA. CONTRAPUNTO</v>
          </cell>
          <cell r="C54" t="str">
            <v>08:59</v>
          </cell>
          <cell r="D54" t="str">
            <v>11:27</v>
          </cell>
          <cell r="E54">
            <v>4.0999999999999996</v>
          </cell>
          <cell r="F54">
            <v>33</v>
          </cell>
          <cell r="M54">
            <v>4.0999999999999996</v>
          </cell>
          <cell r="N54">
            <v>4</v>
          </cell>
          <cell r="O54">
            <v>16.399999999999999</v>
          </cell>
        </row>
        <row r="55">
          <cell r="A55" t="str">
            <v>02</v>
          </cell>
          <cell r="B55" t="str">
            <v>TDA. CHICAGO HOPE-NO</v>
          </cell>
          <cell r="C55" t="str">
            <v>23:19</v>
          </cell>
          <cell r="D55" t="str">
            <v>00:48</v>
          </cell>
          <cell r="E55">
            <v>2.7</v>
          </cell>
          <cell r="F55">
            <v>22</v>
          </cell>
          <cell r="I55">
            <v>2.7</v>
          </cell>
          <cell r="N55">
            <v>4</v>
          </cell>
          <cell r="O55">
            <v>10.8</v>
          </cell>
        </row>
        <row r="56">
          <cell r="A56" t="str">
            <v>02</v>
          </cell>
          <cell r="B56" t="str">
            <v>TDA. APRENDIENDO A V</v>
          </cell>
          <cell r="C56" t="str">
            <v>11:28</v>
          </cell>
          <cell r="D56" t="str">
            <v>12:06</v>
          </cell>
          <cell r="E56">
            <v>0.8</v>
          </cell>
          <cell r="F56">
            <v>6</v>
          </cell>
          <cell r="L56">
            <v>0.8</v>
          </cell>
          <cell r="N56">
            <v>4</v>
          </cell>
          <cell r="O56">
            <v>3.2</v>
          </cell>
        </row>
        <row r="57">
          <cell r="A57" t="str">
            <v>02</v>
          </cell>
          <cell r="B57" t="str">
            <v>TDA. PATACLAUN-DOM</v>
          </cell>
          <cell r="C57" t="str">
            <v>19:55</v>
          </cell>
          <cell r="D57" t="str">
            <v>21:23</v>
          </cell>
          <cell r="E57">
            <v>4.7</v>
          </cell>
          <cell r="F57">
            <v>38</v>
          </cell>
          <cell r="M57">
            <v>4.7</v>
          </cell>
          <cell r="N57">
            <v>4</v>
          </cell>
          <cell r="O57">
            <v>18.8</v>
          </cell>
        </row>
        <row r="58">
          <cell r="A58" t="str">
            <v>02</v>
          </cell>
          <cell r="B58" t="str">
            <v>TDA. EL USURPADOR-NO</v>
          </cell>
          <cell r="C58" t="str">
            <v>23:08</v>
          </cell>
          <cell r="D58" t="str">
            <v>00:07</v>
          </cell>
          <cell r="E58">
            <v>2.6</v>
          </cell>
          <cell r="F58">
            <v>21</v>
          </cell>
          <cell r="J58">
            <v>2.6</v>
          </cell>
          <cell r="N58">
            <v>3</v>
          </cell>
          <cell r="O58">
            <v>7.8000000000000007</v>
          </cell>
        </row>
        <row r="59">
          <cell r="A59" t="str">
            <v>02</v>
          </cell>
          <cell r="B59" t="str">
            <v>TDA. OGGY Y LAS CUCA</v>
          </cell>
          <cell r="C59" t="str">
            <v>13:23</v>
          </cell>
          <cell r="D59" t="str">
            <v>13:59</v>
          </cell>
          <cell r="E59">
            <v>1.3</v>
          </cell>
          <cell r="F59">
            <v>10</v>
          </cell>
          <cell r="L59">
            <v>1.3</v>
          </cell>
          <cell r="N59">
            <v>4</v>
          </cell>
          <cell r="O59">
            <v>5.2</v>
          </cell>
        </row>
        <row r="60">
          <cell r="A60" t="str">
            <v>02</v>
          </cell>
          <cell r="B60" t="str">
            <v>TDA. MIRADA DE MUJER</v>
          </cell>
          <cell r="C60" t="str">
            <v>18:57</v>
          </cell>
          <cell r="D60" t="str">
            <v>20:00</v>
          </cell>
          <cell r="E60">
            <v>2.6</v>
          </cell>
          <cell r="F60">
            <v>21</v>
          </cell>
          <cell r="G60">
            <v>2.9</v>
          </cell>
          <cell r="H60">
            <v>3</v>
          </cell>
          <cell r="I60">
            <v>1.6</v>
          </cell>
          <cell r="J60">
            <v>3.1</v>
          </cell>
          <cell r="K60">
            <v>2.1</v>
          </cell>
          <cell r="N60">
            <v>15</v>
          </cell>
          <cell r="O60">
            <v>39</v>
          </cell>
        </row>
        <row r="61">
          <cell r="A61" t="str">
            <v>02</v>
          </cell>
          <cell r="B61" t="str">
            <v>TDA. REP.90 SEGUNDOS</v>
          </cell>
          <cell r="C61" t="str">
            <v>06:36</v>
          </cell>
          <cell r="D61" t="str">
            <v>08:01</v>
          </cell>
          <cell r="E61">
            <v>0.9</v>
          </cell>
          <cell r="F61">
            <v>7</v>
          </cell>
          <cell r="H61">
            <v>1.4</v>
          </cell>
          <cell r="I61">
            <v>1.1000000000000001</v>
          </cell>
          <cell r="J61">
            <v>0.6</v>
          </cell>
          <cell r="K61">
            <v>0.6</v>
          </cell>
          <cell r="N61">
            <v>16</v>
          </cell>
          <cell r="O61">
            <v>14.4</v>
          </cell>
        </row>
        <row r="62">
          <cell r="A62" t="str">
            <v>02</v>
          </cell>
          <cell r="B62" t="str">
            <v>TDA. ULTIMA FUNCION-</v>
          </cell>
          <cell r="C62" t="str">
            <v>23:18</v>
          </cell>
          <cell r="D62" t="str">
            <v>01:59</v>
          </cell>
          <cell r="E62">
            <v>0.8</v>
          </cell>
          <cell r="F62">
            <v>6</v>
          </cell>
          <cell r="L62">
            <v>0.8</v>
          </cell>
          <cell r="N62">
            <v>4</v>
          </cell>
          <cell r="O62">
            <v>3.2</v>
          </cell>
        </row>
        <row r="63">
          <cell r="A63" t="str">
            <v>02</v>
          </cell>
          <cell r="B63" t="str">
            <v>TDA. LA COCINA DE DO</v>
          </cell>
          <cell r="C63" t="str">
            <v>08:58</v>
          </cell>
          <cell r="D63" t="str">
            <v>10:06</v>
          </cell>
          <cell r="E63">
            <v>1.1000000000000001</v>
          </cell>
          <cell r="F63">
            <v>9</v>
          </cell>
          <cell r="G63">
            <v>1.4</v>
          </cell>
          <cell r="H63">
            <v>1.2</v>
          </cell>
          <cell r="I63">
            <v>1.4</v>
          </cell>
          <cell r="J63">
            <v>0.5</v>
          </cell>
          <cell r="K63">
            <v>1.1000000000000001</v>
          </cell>
          <cell r="N63">
            <v>20</v>
          </cell>
          <cell r="O63">
            <v>22</v>
          </cell>
        </row>
        <row r="64">
          <cell r="A64" t="str">
            <v>02</v>
          </cell>
          <cell r="B64" t="str">
            <v>TDA. GARGOYLES-MA</v>
          </cell>
          <cell r="C64" t="str">
            <v>10:26</v>
          </cell>
          <cell r="D64" t="str">
            <v>11:00</v>
          </cell>
          <cell r="E64">
            <v>0.6</v>
          </cell>
          <cell r="F64">
            <v>4</v>
          </cell>
          <cell r="G64">
            <v>0.3</v>
          </cell>
          <cell r="H64">
            <v>0.8</v>
          </cell>
          <cell r="I64">
            <v>0.7</v>
          </cell>
          <cell r="J64">
            <v>0.4</v>
          </cell>
          <cell r="K64">
            <v>0.8</v>
          </cell>
          <cell r="N64">
            <v>14</v>
          </cell>
          <cell r="O64">
            <v>8.4</v>
          </cell>
        </row>
        <row r="65">
          <cell r="A65" t="str">
            <v>02</v>
          </cell>
          <cell r="B65" t="str">
            <v>TDA. AVENT.DE DOUG-M</v>
          </cell>
          <cell r="C65" t="str">
            <v>09:58</v>
          </cell>
          <cell r="D65" t="str">
            <v>10:33</v>
          </cell>
          <cell r="E65">
            <v>0.6</v>
          </cell>
          <cell r="F65">
            <v>4</v>
          </cell>
          <cell r="G65">
            <v>0.4</v>
          </cell>
          <cell r="H65">
            <v>1</v>
          </cell>
          <cell r="I65">
            <v>0.8</v>
          </cell>
          <cell r="J65">
            <v>0.3</v>
          </cell>
          <cell r="K65">
            <v>0.7</v>
          </cell>
          <cell r="N65">
            <v>9</v>
          </cell>
          <cell r="O65">
            <v>5.3999999999999995</v>
          </cell>
        </row>
        <row r="66">
          <cell r="A66" t="str">
            <v>02</v>
          </cell>
          <cell r="B66" t="str">
            <v>TDA. CRIMEN PRIMER G</v>
          </cell>
          <cell r="C66" t="str">
            <v>23:05</v>
          </cell>
          <cell r="D66" t="str">
            <v>00:09</v>
          </cell>
          <cell r="E66">
            <v>1.5</v>
          </cell>
          <cell r="F66">
            <v>12</v>
          </cell>
          <cell r="G66">
            <v>1.5</v>
          </cell>
          <cell r="N66">
            <v>4</v>
          </cell>
          <cell r="O66">
            <v>6</v>
          </cell>
        </row>
        <row r="67">
          <cell r="A67" t="str">
            <v>02</v>
          </cell>
          <cell r="B67" t="str">
            <v>TDA. AMOR FRATERNAL-</v>
          </cell>
          <cell r="C67" t="str">
            <v>11:00</v>
          </cell>
          <cell r="D67" t="str">
            <v>11:35</v>
          </cell>
          <cell r="E67">
            <v>0.5</v>
          </cell>
          <cell r="F67">
            <v>4</v>
          </cell>
          <cell r="L67">
            <v>0.5</v>
          </cell>
          <cell r="N67">
            <v>3</v>
          </cell>
          <cell r="O67">
            <v>1.5</v>
          </cell>
        </row>
        <row r="68">
          <cell r="A68" t="str">
            <v>02</v>
          </cell>
          <cell r="B68" t="str">
            <v>TDA. CONTRAPUNTO-MAÑ</v>
          </cell>
          <cell r="C68" t="str">
            <v>06:46</v>
          </cell>
          <cell r="D68" t="str">
            <v>09:00</v>
          </cell>
          <cell r="E68">
            <v>1</v>
          </cell>
          <cell r="F68">
            <v>8</v>
          </cell>
          <cell r="G68">
            <v>1</v>
          </cell>
          <cell r="N68">
            <v>4</v>
          </cell>
          <cell r="O68">
            <v>4</v>
          </cell>
        </row>
        <row r="69">
          <cell r="A69" t="str">
            <v>02</v>
          </cell>
          <cell r="B69" t="str">
            <v>TDA. PENSACOLA ALAS-</v>
          </cell>
          <cell r="C69" t="str">
            <v>18:47</v>
          </cell>
          <cell r="D69" t="str">
            <v>19:57</v>
          </cell>
          <cell r="E69">
            <v>0.5</v>
          </cell>
          <cell r="F69">
            <v>4</v>
          </cell>
          <cell r="L69">
            <v>0.5</v>
          </cell>
          <cell r="N69">
            <v>2</v>
          </cell>
          <cell r="O69">
            <v>1</v>
          </cell>
        </row>
        <row r="70">
          <cell r="O70">
            <v>1162.7000000000005</v>
          </cell>
        </row>
        <row r="72">
          <cell r="A72" t="str">
            <v>04</v>
          </cell>
          <cell r="B72" t="str">
            <v>TDA. ALMA REBELDE-TA</v>
          </cell>
          <cell r="C72" t="str">
            <v>13:59</v>
          </cell>
          <cell r="D72" t="str">
            <v>15:07</v>
          </cell>
          <cell r="E72">
            <v>13.9</v>
          </cell>
          <cell r="F72">
            <v>114</v>
          </cell>
          <cell r="G72">
            <v>13.5</v>
          </cell>
          <cell r="H72">
            <v>11.3</v>
          </cell>
          <cell r="I72">
            <v>14.3</v>
          </cell>
          <cell r="J72">
            <v>14.6</v>
          </cell>
          <cell r="K72">
            <v>15.6</v>
          </cell>
          <cell r="N72">
            <v>20</v>
          </cell>
          <cell r="O72">
            <v>278</v>
          </cell>
        </row>
        <row r="73">
          <cell r="A73" t="str">
            <v>04</v>
          </cell>
          <cell r="B73" t="str">
            <v>TDA. TRES MUJERES</v>
          </cell>
          <cell r="C73" t="str">
            <v>15:01</v>
          </cell>
          <cell r="D73" t="str">
            <v>16:06</v>
          </cell>
          <cell r="E73">
            <v>10</v>
          </cell>
          <cell r="F73">
            <v>82</v>
          </cell>
          <cell r="G73">
            <v>10.8</v>
          </cell>
          <cell r="H73">
            <v>9.1</v>
          </cell>
          <cell r="I73">
            <v>10</v>
          </cell>
          <cell r="J73">
            <v>11.1</v>
          </cell>
          <cell r="K73">
            <v>9.1999999999999993</v>
          </cell>
          <cell r="N73">
            <v>20</v>
          </cell>
          <cell r="O73">
            <v>200</v>
          </cell>
        </row>
        <row r="74">
          <cell r="A74" t="str">
            <v>04</v>
          </cell>
          <cell r="B74" t="str">
            <v>TDA. DRAGON BALL Z</v>
          </cell>
          <cell r="C74" t="str">
            <v>09:59</v>
          </cell>
          <cell r="D74" t="str">
            <v>10:36</v>
          </cell>
          <cell r="E74">
            <v>5.5</v>
          </cell>
          <cell r="F74">
            <v>45</v>
          </cell>
          <cell r="G74">
            <v>5</v>
          </cell>
          <cell r="H74">
            <v>6.1</v>
          </cell>
          <cell r="I74">
            <v>5.8</v>
          </cell>
          <cell r="J74">
            <v>6.1</v>
          </cell>
          <cell r="K74">
            <v>4.5999999999999996</v>
          </cell>
          <cell r="N74">
            <v>20</v>
          </cell>
          <cell r="O74">
            <v>110</v>
          </cell>
        </row>
        <row r="75">
          <cell r="A75" t="str">
            <v>04</v>
          </cell>
          <cell r="B75" t="str">
            <v>TDA. MATINEE SABADO</v>
          </cell>
          <cell r="C75" t="str">
            <v>18:00</v>
          </cell>
          <cell r="D75" t="str">
            <v>19:54</v>
          </cell>
          <cell r="E75">
            <v>4.8</v>
          </cell>
          <cell r="F75">
            <v>39</v>
          </cell>
          <cell r="L75">
            <v>4.8</v>
          </cell>
          <cell r="N75">
            <v>4</v>
          </cell>
          <cell r="O75">
            <v>19.2</v>
          </cell>
        </row>
        <row r="76">
          <cell r="A76" t="str">
            <v>04</v>
          </cell>
          <cell r="B76" t="str">
            <v>TDA. THUNDERCATS-DOM</v>
          </cell>
          <cell r="C76" t="str">
            <v>10:58</v>
          </cell>
          <cell r="D76" t="str">
            <v>11:30</v>
          </cell>
          <cell r="E76">
            <v>4.7</v>
          </cell>
          <cell r="F76">
            <v>38</v>
          </cell>
          <cell r="M76">
            <v>4.7</v>
          </cell>
          <cell r="N76">
            <v>1</v>
          </cell>
          <cell r="O76">
            <v>4.7</v>
          </cell>
        </row>
        <row r="77">
          <cell r="A77" t="str">
            <v>04</v>
          </cell>
          <cell r="B77" t="str">
            <v>TDA. MEJ.LAURA EN AM</v>
          </cell>
          <cell r="C77" t="str">
            <v>12:53</v>
          </cell>
          <cell r="D77" t="str">
            <v>14:03</v>
          </cell>
          <cell r="E77">
            <v>8.1999999999999993</v>
          </cell>
          <cell r="F77">
            <v>67</v>
          </cell>
          <cell r="G77">
            <v>8.6999999999999993</v>
          </cell>
          <cell r="H77">
            <v>8.6</v>
          </cell>
          <cell r="I77">
            <v>8.3000000000000007</v>
          </cell>
          <cell r="J77">
            <v>7.5</v>
          </cell>
          <cell r="K77">
            <v>8.1</v>
          </cell>
          <cell r="N77">
            <v>20</v>
          </cell>
          <cell r="O77">
            <v>164</v>
          </cell>
        </row>
        <row r="78">
          <cell r="A78" t="str">
            <v>04</v>
          </cell>
          <cell r="B78" t="str">
            <v>TDA. THUNDERCATS-MA</v>
          </cell>
          <cell r="C78" t="str">
            <v>10:33</v>
          </cell>
          <cell r="D78" t="str">
            <v>11:05</v>
          </cell>
          <cell r="E78">
            <v>4.5</v>
          </cell>
          <cell r="F78">
            <v>37</v>
          </cell>
          <cell r="G78">
            <v>4.3</v>
          </cell>
          <cell r="H78">
            <v>5.6</v>
          </cell>
          <cell r="I78">
            <v>4</v>
          </cell>
          <cell r="J78">
            <v>4.9000000000000004</v>
          </cell>
          <cell r="K78">
            <v>3.9</v>
          </cell>
          <cell r="N78">
            <v>20</v>
          </cell>
          <cell r="O78">
            <v>90</v>
          </cell>
        </row>
        <row r="79">
          <cell r="A79" t="str">
            <v>04</v>
          </cell>
          <cell r="B79" t="str">
            <v>TDA. EL SHOW DEL CHA</v>
          </cell>
          <cell r="C79" t="str">
            <v>16:31</v>
          </cell>
          <cell r="D79" t="str">
            <v>19:08</v>
          </cell>
          <cell r="E79">
            <v>4.0999999999999996</v>
          </cell>
          <cell r="F79">
            <v>33</v>
          </cell>
          <cell r="G79">
            <v>4.0999999999999996</v>
          </cell>
          <cell r="H79">
            <v>3.7</v>
          </cell>
          <cell r="I79">
            <v>3.9</v>
          </cell>
          <cell r="J79">
            <v>3.7</v>
          </cell>
          <cell r="K79">
            <v>5</v>
          </cell>
          <cell r="N79">
            <v>20</v>
          </cell>
          <cell r="O79">
            <v>82</v>
          </cell>
        </row>
        <row r="80">
          <cell r="A80" t="str">
            <v>04</v>
          </cell>
          <cell r="B80" t="str">
            <v>TDA. ESP.DEL CHAVO D</v>
          </cell>
          <cell r="C80" t="str">
            <v>17:19</v>
          </cell>
          <cell r="D80" t="str">
            <v>18:59</v>
          </cell>
          <cell r="E80">
            <v>4</v>
          </cell>
          <cell r="F80">
            <v>33</v>
          </cell>
          <cell r="M80">
            <v>4</v>
          </cell>
          <cell r="N80">
            <v>4</v>
          </cell>
          <cell r="O80">
            <v>16</v>
          </cell>
        </row>
        <row r="81">
          <cell r="A81" t="str">
            <v>04</v>
          </cell>
          <cell r="B81" t="str">
            <v>TDA. CINE AMERICA-DO</v>
          </cell>
          <cell r="C81" t="str">
            <v>20:38</v>
          </cell>
          <cell r="D81" t="str">
            <v>23:38</v>
          </cell>
          <cell r="E81">
            <v>7</v>
          </cell>
          <cell r="F81">
            <v>57</v>
          </cell>
          <cell r="M81">
            <v>7</v>
          </cell>
          <cell r="N81">
            <v>4</v>
          </cell>
          <cell r="O81">
            <v>28</v>
          </cell>
        </row>
        <row r="82">
          <cell r="A82" t="str">
            <v>04</v>
          </cell>
          <cell r="B82" t="str">
            <v>TDA. SABRINA LA BRUJ</v>
          </cell>
          <cell r="C82" t="str">
            <v>11:01</v>
          </cell>
          <cell r="D82" t="str">
            <v>11:35</v>
          </cell>
          <cell r="E82">
            <v>3.8</v>
          </cell>
          <cell r="F82">
            <v>31</v>
          </cell>
          <cell r="G82">
            <v>4.3</v>
          </cell>
          <cell r="H82">
            <v>3.6</v>
          </cell>
          <cell r="I82">
            <v>3.2</v>
          </cell>
          <cell r="J82">
            <v>4.5</v>
          </cell>
          <cell r="K82">
            <v>3.3</v>
          </cell>
          <cell r="N82">
            <v>20</v>
          </cell>
          <cell r="O82">
            <v>76</v>
          </cell>
        </row>
        <row r="83">
          <cell r="A83" t="str">
            <v>04</v>
          </cell>
          <cell r="B83" t="str">
            <v>TDA. SABRINA LA BRUJ</v>
          </cell>
          <cell r="C83" t="str">
            <v>10:30</v>
          </cell>
          <cell r="D83" t="str">
            <v>11:00</v>
          </cell>
          <cell r="E83">
            <v>3.6</v>
          </cell>
          <cell r="F83">
            <v>29</v>
          </cell>
          <cell r="M83">
            <v>3.6</v>
          </cell>
          <cell r="N83">
            <v>4</v>
          </cell>
          <cell r="O83">
            <v>14.4</v>
          </cell>
        </row>
        <row r="84">
          <cell r="A84" t="str">
            <v>04</v>
          </cell>
          <cell r="B84" t="str">
            <v>TDA. CRISTINA-NOCHE</v>
          </cell>
          <cell r="C84" t="str">
            <v>22:00</v>
          </cell>
          <cell r="D84" t="str">
            <v>22:59</v>
          </cell>
          <cell r="E84">
            <v>6.1</v>
          </cell>
          <cell r="F84">
            <v>50</v>
          </cell>
          <cell r="H84">
            <v>6.1</v>
          </cell>
          <cell r="N84">
            <v>4</v>
          </cell>
          <cell r="O84">
            <v>24.4</v>
          </cell>
        </row>
        <row r="85">
          <cell r="A85" t="str">
            <v>04</v>
          </cell>
          <cell r="B85" t="str">
            <v>TDA. VARIEDADES AMER</v>
          </cell>
          <cell r="C85" t="str">
            <v>22:01</v>
          </cell>
          <cell r="D85" t="str">
            <v>23:44</v>
          </cell>
          <cell r="E85">
            <v>5.7</v>
          </cell>
          <cell r="F85">
            <v>47</v>
          </cell>
          <cell r="J85">
            <v>5.7</v>
          </cell>
          <cell r="N85">
            <v>3</v>
          </cell>
          <cell r="O85">
            <v>17.100000000000001</v>
          </cell>
        </row>
        <row r="86">
          <cell r="A86" t="str">
            <v>04</v>
          </cell>
          <cell r="B86" t="str">
            <v>TDA. REP.LAURA EN AM</v>
          </cell>
          <cell r="C86" t="str">
            <v>21:31</v>
          </cell>
          <cell r="D86" t="str">
            <v>23:31</v>
          </cell>
          <cell r="E86">
            <v>5.7</v>
          </cell>
          <cell r="F86">
            <v>47</v>
          </cell>
          <cell r="L86">
            <v>5.7</v>
          </cell>
          <cell r="N86">
            <v>4</v>
          </cell>
          <cell r="O86">
            <v>22.8</v>
          </cell>
        </row>
        <row r="87">
          <cell r="A87" t="str">
            <v>04</v>
          </cell>
          <cell r="B87" t="str">
            <v>TDA. LUZ CLARITA-TA</v>
          </cell>
          <cell r="C87" t="str">
            <v>16:00</v>
          </cell>
          <cell r="D87" t="str">
            <v>17:04</v>
          </cell>
          <cell r="E87">
            <v>5.7</v>
          </cell>
          <cell r="F87">
            <v>47</v>
          </cell>
          <cell r="G87">
            <v>5.4</v>
          </cell>
          <cell r="H87">
            <v>5.0999999999999996</v>
          </cell>
          <cell r="I87">
            <v>5.4</v>
          </cell>
          <cell r="J87">
            <v>5.4</v>
          </cell>
          <cell r="K87">
            <v>6.9</v>
          </cell>
          <cell r="N87">
            <v>19</v>
          </cell>
          <cell r="O87">
            <v>108.3</v>
          </cell>
        </row>
        <row r="88">
          <cell r="A88" t="str">
            <v>04</v>
          </cell>
          <cell r="B88" t="str">
            <v>TDA. BANANAS EN PIJA</v>
          </cell>
          <cell r="C88" t="str">
            <v>08:30</v>
          </cell>
          <cell r="D88" t="str">
            <v>09:01</v>
          </cell>
          <cell r="E88">
            <v>3.1</v>
          </cell>
          <cell r="F88">
            <v>25</v>
          </cell>
          <cell r="L88">
            <v>3.1</v>
          </cell>
          <cell r="N88">
            <v>4</v>
          </cell>
          <cell r="O88">
            <v>12.4</v>
          </cell>
        </row>
        <row r="89">
          <cell r="A89" t="str">
            <v>04</v>
          </cell>
          <cell r="B89" t="str">
            <v>TDA. PRIMERA EDICION</v>
          </cell>
          <cell r="C89" t="str">
            <v>06:00</v>
          </cell>
          <cell r="D89" t="str">
            <v>09:31</v>
          </cell>
          <cell r="E89">
            <v>3.1</v>
          </cell>
          <cell r="F89">
            <v>25</v>
          </cell>
          <cell r="G89">
            <v>2.8</v>
          </cell>
          <cell r="H89">
            <v>3.5</v>
          </cell>
          <cell r="I89">
            <v>3.2</v>
          </cell>
          <cell r="J89">
            <v>2.9</v>
          </cell>
          <cell r="K89">
            <v>2.9</v>
          </cell>
          <cell r="N89">
            <v>20</v>
          </cell>
          <cell r="O89">
            <v>62</v>
          </cell>
        </row>
        <row r="90">
          <cell r="A90" t="str">
            <v>04</v>
          </cell>
          <cell r="B90" t="str">
            <v>TDA. METEORO-MA</v>
          </cell>
          <cell r="C90" t="str">
            <v>09:00</v>
          </cell>
          <cell r="D90" t="str">
            <v>09:32</v>
          </cell>
          <cell r="E90">
            <v>3</v>
          </cell>
          <cell r="F90">
            <v>24</v>
          </cell>
          <cell r="G90">
            <v>3.6</v>
          </cell>
          <cell r="H90">
            <v>2.4</v>
          </cell>
          <cell r="I90">
            <v>4.9000000000000004</v>
          </cell>
          <cell r="J90">
            <v>1.8</v>
          </cell>
          <cell r="K90">
            <v>2.6</v>
          </cell>
          <cell r="N90">
            <v>10</v>
          </cell>
          <cell r="O90">
            <v>30</v>
          </cell>
        </row>
        <row r="91">
          <cell r="A91" t="str">
            <v>04</v>
          </cell>
          <cell r="B91" t="str">
            <v>TDA. KARINA Y TIMOTE</v>
          </cell>
          <cell r="C91" t="str">
            <v>08:59</v>
          </cell>
          <cell r="D91" t="str">
            <v>13:02</v>
          </cell>
          <cell r="E91">
            <v>3</v>
          </cell>
          <cell r="F91">
            <v>24</v>
          </cell>
          <cell r="L91">
            <v>3</v>
          </cell>
          <cell r="N91">
            <v>4</v>
          </cell>
          <cell r="O91">
            <v>12</v>
          </cell>
        </row>
        <row r="92">
          <cell r="A92" t="str">
            <v>04</v>
          </cell>
          <cell r="B92" t="str">
            <v>TDA. DRAGON BALL-MAÑ</v>
          </cell>
          <cell r="C92" t="str">
            <v>09:30</v>
          </cell>
          <cell r="D92" t="str">
            <v>10:02</v>
          </cell>
          <cell r="E92">
            <v>3</v>
          </cell>
          <cell r="F92">
            <v>24</v>
          </cell>
          <cell r="G92">
            <v>3</v>
          </cell>
          <cell r="H92">
            <v>3.6</v>
          </cell>
          <cell r="I92">
            <v>2.9</v>
          </cell>
          <cell r="J92">
            <v>3.2</v>
          </cell>
          <cell r="K92">
            <v>2.5</v>
          </cell>
          <cell r="N92">
            <v>20</v>
          </cell>
          <cell r="O92">
            <v>60</v>
          </cell>
        </row>
        <row r="93">
          <cell r="A93" t="str">
            <v>04</v>
          </cell>
          <cell r="B93" t="str">
            <v>TDA. PRIMER IMPACTO</v>
          </cell>
          <cell r="C93" t="str">
            <v>21:59</v>
          </cell>
          <cell r="D93" t="str">
            <v>23:02</v>
          </cell>
          <cell r="E93">
            <v>5</v>
          </cell>
          <cell r="F93">
            <v>41</v>
          </cell>
          <cell r="G93">
            <v>5</v>
          </cell>
          <cell r="N93">
            <v>4</v>
          </cell>
          <cell r="O93">
            <v>20</v>
          </cell>
        </row>
        <row r="94">
          <cell r="A94" t="str">
            <v>04</v>
          </cell>
          <cell r="B94" t="str">
            <v>TDA. CINE AMERICA</v>
          </cell>
          <cell r="C94" t="str">
            <v>22:00</v>
          </cell>
          <cell r="D94" t="str">
            <v>01:59</v>
          </cell>
          <cell r="E94">
            <v>4.8</v>
          </cell>
          <cell r="F94">
            <v>39</v>
          </cell>
          <cell r="G94">
            <v>6.8</v>
          </cell>
          <cell r="H94">
            <v>4.2</v>
          </cell>
          <cell r="I94">
            <v>3.6</v>
          </cell>
          <cell r="J94">
            <v>4.7</v>
          </cell>
          <cell r="K94">
            <v>3.7</v>
          </cell>
          <cell r="N94">
            <v>18</v>
          </cell>
          <cell r="O94">
            <v>86.399999999999991</v>
          </cell>
        </row>
        <row r="95">
          <cell r="A95" t="str">
            <v>04</v>
          </cell>
          <cell r="B95" t="str">
            <v>TDA. NUESTRO CINE-NO</v>
          </cell>
          <cell r="C95" t="str">
            <v>21:57</v>
          </cell>
          <cell r="D95" t="str">
            <v>00:19</v>
          </cell>
          <cell r="E95">
            <v>4.8</v>
          </cell>
          <cell r="F95">
            <v>39</v>
          </cell>
          <cell r="K95">
            <v>4.8</v>
          </cell>
          <cell r="N95">
            <v>4</v>
          </cell>
          <cell r="O95">
            <v>19.2</v>
          </cell>
        </row>
        <row r="96">
          <cell r="A96" t="str">
            <v>04</v>
          </cell>
          <cell r="B96" t="str">
            <v>TDA. SALVADO POR CAM</v>
          </cell>
          <cell r="C96" t="str">
            <v>11:33</v>
          </cell>
          <cell r="D96" t="str">
            <v>12:03</v>
          </cell>
          <cell r="E96">
            <v>2.6</v>
          </cell>
          <cell r="F96">
            <v>21</v>
          </cell>
          <cell r="G96">
            <v>3.1</v>
          </cell>
          <cell r="H96">
            <v>2.5</v>
          </cell>
          <cell r="I96">
            <v>1.5</v>
          </cell>
          <cell r="J96">
            <v>3.4</v>
          </cell>
          <cell r="K96">
            <v>2.7</v>
          </cell>
          <cell r="N96">
            <v>15</v>
          </cell>
          <cell r="O96">
            <v>39</v>
          </cell>
        </row>
        <row r="97">
          <cell r="A97" t="str">
            <v>04</v>
          </cell>
          <cell r="B97" t="str">
            <v>TDA. MATINEE DOMINGO</v>
          </cell>
          <cell r="C97" t="str">
            <v>13:42</v>
          </cell>
          <cell r="D97" t="str">
            <v>16:00</v>
          </cell>
          <cell r="E97">
            <v>4.7</v>
          </cell>
          <cell r="F97">
            <v>38</v>
          </cell>
          <cell r="M97">
            <v>4.7</v>
          </cell>
          <cell r="N97">
            <v>4</v>
          </cell>
          <cell r="O97">
            <v>18.8</v>
          </cell>
        </row>
        <row r="98">
          <cell r="A98" t="str">
            <v>04</v>
          </cell>
          <cell r="B98" t="str">
            <v>TDA. MARIA EMILIA-QU</v>
          </cell>
          <cell r="C98" t="str">
            <v>18:26</v>
          </cell>
          <cell r="D98" t="str">
            <v>20:10</v>
          </cell>
          <cell r="E98">
            <v>7.4</v>
          </cell>
          <cell r="F98">
            <v>61</v>
          </cell>
          <cell r="G98">
            <v>7.4</v>
          </cell>
          <cell r="H98">
            <v>7.8</v>
          </cell>
          <cell r="I98">
            <v>6.2</v>
          </cell>
          <cell r="J98">
            <v>8.6</v>
          </cell>
          <cell r="K98">
            <v>7</v>
          </cell>
          <cell r="N98">
            <v>18</v>
          </cell>
          <cell r="O98">
            <v>133.20000000000002</v>
          </cell>
        </row>
        <row r="99">
          <cell r="A99" t="str">
            <v>04</v>
          </cell>
          <cell r="B99" t="str">
            <v>TDA. LABERINTO DE PA</v>
          </cell>
          <cell r="C99" t="str">
            <v>20:59</v>
          </cell>
          <cell r="D99" t="str">
            <v>22:10</v>
          </cell>
          <cell r="E99">
            <v>4.4000000000000004</v>
          </cell>
          <cell r="F99">
            <v>36</v>
          </cell>
          <cell r="G99">
            <v>3.5</v>
          </cell>
          <cell r="H99">
            <v>5.3</v>
          </cell>
          <cell r="I99">
            <v>4.7</v>
          </cell>
          <cell r="J99">
            <v>3.8</v>
          </cell>
          <cell r="K99">
            <v>4.7</v>
          </cell>
          <cell r="N99">
            <v>19</v>
          </cell>
          <cell r="O99">
            <v>83.600000000000009</v>
          </cell>
        </row>
        <row r="100">
          <cell r="A100" t="str">
            <v>04</v>
          </cell>
          <cell r="B100" t="str">
            <v>TDA. MAS CHOLA QUE N</v>
          </cell>
          <cell r="C100" t="str">
            <v>19:53</v>
          </cell>
          <cell r="D100" t="str">
            <v>21:31</v>
          </cell>
          <cell r="E100">
            <v>5.9</v>
          </cell>
          <cell r="F100">
            <v>48</v>
          </cell>
          <cell r="L100">
            <v>5.9</v>
          </cell>
          <cell r="N100">
            <v>4</v>
          </cell>
          <cell r="O100">
            <v>23.6</v>
          </cell>
        </row>
        <row r="101">
          <cell r="A101" t="str">
            <v>04</v>
          </cell>
          <cell r="B101" t="str">
            <v>TDA. CINE AMERICA-SA</v>
          </cell>
          <cell r="C101" t="str">
            <v>23:27</v>
          </cell>
          <cell r="D101" t="str">
            <v>01:39</v>
          </cell>
          <cell r="E101">
            <v>4.3</v>
          </cell>
          <cell r="F101">
            <v>35</v>
          </cell>
          <cell r="L101">
            <v>4.3</v>
          </cell>
          <cell r="N101">
            <v>4</v>
          </cell>
          <cell r="O101">
            <v>17.2</v>
          </cell>
        </row>
        <row r="102">
          <cell r="A102" t="str">
            <v>04</v>
          </cell>
          <cell r="B102" t="str">
            <v>TDA. SUPER CAMPEONES</v>
          </cell>
          <cell r="C102" t="str">
            <v>09:58</v>
          </cell>
          <cell r="D102" t="str">
            <v>10:32</v>
          </cell>
          <cell r="E102">
            <v>2.2999999999999998</v>
          </cell>
          <cell r="F102">
            <v>19</v>
          </cell>
          <cell r="M102">
            <v>2.2999999999999998</v>
          </cell>
          <cell r="N102">
            <v>4</v>
          </cell>
          <cell r="O102">
            <v>9.1999999999999993</v>
          </cell>
        </row>
        <row r="103">
          <cell r="A103" t="str">
            <v>04</v>
          </cell>
          <cell r="B103" t="str">
            <v>TDA. MATINEE DOMINGO</v>
          </cell>
          <cell r="C103" t="str">
            <v>11:59</v>
          </cell>
          <cell r="D103" t="str">
            <v>13:52</v>
          </cell>
          <cell r="E103">
            <v>4.0999999999999996</v>
          </cell>
          <cell r="F103">
            <v>33</v>
          </cell>
          <cell r="M103">
            <v>4.0999999999999996</v>
          </cell>
          <cell r="N103">
            <v>4</v>
          </cell>
          <cell r="O103">
            <v>16.399999999999999</v>
          </cell>
        </row>
        <row r="104">
          <cell r="A104" t="str">
            <v>04</v>
          </cell>
          <cell r="B104" t="str">
            <v>TDA. CINE AMERICA I-</v>
          </cell>
          <cell r="C104" t="str">
            <v>22:45</v>
          </cell>
          <cell r="D104" t="str">
            <v>01:20</v>
          </cell>
          <cell r="E104">
            <v>4.0999999999999996</v>
          </cell>
          <cell r="F104">
            <v>33</v>
          </cell>
          <cell r="M104">
            <v>4.0999999999999996</v>
          </cell>
          <cell r="N104">
            <v>2</v>
          </cell>
          <cell r="O104">
            <v>8.1999999999999993</v>
          </cell>
        </row>
        <row r="105">
          <cell r="A105" t="str">
            <v>04</v>
          </cell>
          <cell r="B105" t="str">
            <v>TDA. CANDAMO-D-NO</v>
          </cell>
          <cell r="C105" t="str">
            <v>18:29</v>
          </cell>
          <cell r="D105" t="str">
            <v>19:56</v>
          </cell>
          <cell r="E105">
            <v>4</v>
          </cell>
          <cell r="F105">
            <v>33</v>
          </cell>
          <cell r="M105">
            <v>4</v>
          </cell>
          <cell r="N105">
            <v>1</v>
          </cell>
          <cell r="O105">
            <v>4</v>
          </cell>
        </row>
        <row r="106">
          <cell r="A106" t="str">
            <v>04</v>
          </cell>
          <cell r="B106" t="str">
            <v>TDA. DRAGON BALL Z-D</v>
          </cell>
          <cell r="C106" t="str">
            <v>08:54</v>
          </cell>
          <cell r="D106" t="str">
            <v>09:33</v>
          </cell>
          <cell r="E106">
            <v>2.2000000000000002</v>
          </cell>
          <cell r="F106">
            <v>18</v>
          </cell>
          <cell r="M106">
            <v>2.2000000000000002</v>
          </cell>
          <cell r="N106">
            <v>4</v>
          </cell>
          <cell r="O106">
            <v>8.8000000000000007</v>
          </cell>
        </row>
        <row r="107">
          <cell r="A107" t="str">
            <v>04</v>
          </cell>
          <cell r="B107" t="str">
            <v>TDA. GRANDES MINISER</v>
          </cell>
          <cell r="C107" t="str">
            <v>22:00</v>
          </cell>
          <cell r="D107" t="str">
            <v>01:21</v>
          </cell>
          <cell r="E107">
            <v>3.8</v>
          </cell>
          <cell r="F107">
            <v>31</v>
          </cell>
          <cell r="I107">
            <v>3.8</v>
          </cell>
          <cell r="N107">
            <v>2</v>
          </cell>
          <cell r="O107">
            <v>7.6</v>
          </cell>
        </row>
        <row r="108">
          <cell r="A108" t="str">
            <v>04</v>
          </cell>
          <cell r="B108" t="str">
            <v>TDA. CINE NOCTURNO-D</v>
          </cell>
          <cell r="C108" t="str">
            <v>22:50</v>
          </cell>
          <cell r="D108" t="str">
            <v>01:59</v>
          </cell>
          <cell r="E108">
            <v>3.7</v>
          </cell>
          <cell r="F108">
            <v>30</v>
          </cell>
          <cell r="M108">
            <v>3.7</v>
          </cell>
          <cell r="N108">
            <v>4</v>
          </cell>
          <cell r="O108">
            <v>14.8</v>
          </cell>
        </row>
        <row r="109">
          <cell r="A109" t="str">
            <v>04</v>
          </cell>
          <cell r="B109" t="str">
            <v>TDA. CHESPIRITO-SAB</v>
          </cell>
          <cell r="C109" t="str">
            <v>13:01</v>
          </cell>
          <cell r="D109" t="str">
            <v>16:18</v>
          </cell>
          <cell r="E109">
            <v>3.4</v>
          </cell>
          <cell r="F109">
            <v>28</v>
          </cell>
          <cell r="L109">
            <v>3.4</v>
          </cell>
          <cell r="N109">
            <v>4</v>
          </cell>
          <cell r="O109">
            <v>13.6</v>
          </cell>
        </row>
        <row r="110">
          <cell r="A110" t="str">
            <v>04</v>
          </cell>
          <cell r="B110" t="str">
            <v>TDA. INFIERNO EN PAR</v>
          </cell>
          <cell r="C110" t="str">
            <v>11:59</v>
          </cell>
          <cell r="D110" t="str">
            <v>13:00</v>
          </cell>
          <cell r="E110">
            <v>3.4</v>
          </cell>
          <cell r="F110">
            <v>28</v>
          </cell>
          <cell r="G110">
            <v>3.3</v>
          </cell>
          <cell r="H110">
            <v>3</v>
          </cell>
          <cell r="I110">
            <v>2.9</v>
          </cell>
          <cell r="J110">
            <v>3.6</v>
          </cell>
          <cell r="K110">
            <v>4</v>
          </cell>
          <cell r="N110">
            <v>20</v>
          </cell>
          <cell r="O110">
            <v>68</v>
          </cell>
        </row>
        <row r="111">
          <cell r="A111" t="str">
            <v>04</v>
          </cell>
          <cell r="B111" t="str">
            <v>TDA. MATINEE DOMINGO</v>
          </cell>
          <cell r="C111" t="str">
            <v>15:29</v>
          </cell>
          <cell r="D111" t="str">
            <v>18:05</v>
          </cell>
          <cell r="E111">
            <v>3</v>
          </cell>
          <cell r="F111">
            <v>24</v>
          </cell>
          <cell r="M111">
            <v>3</v>
          </cell>
          <cell r="N111">
            <v>4</v>
          </cell>
          <cell r="O111">
            <v>12</v>
          </cell>
        </row>
        <row r="112">
          <cell r="A112" t="str">
            <v>04</v>
          </cell>
          <cell r="B112" t="str">
            <v>TDA. SAMURAI CIBERNE</v>
          </cell>
          <cell r="C112" t="str">
            <v>07:32</v>
          </cell>
          <cell r="D112" t="str">
            <v>08:34</v>
          </cell>
          <cell r="E112">
            <v>1.4</v>
          </cell>
          <cell r="F112">
            <v>11</v>
          </cell>
          <cell r="L112">
            <v>1.4</v>
          </cell>
          <cell r="N112">
            <v>4</v>
          </cell>
          <cell r="O112">
            <v>5.6</v>
          </cell>
        </row>
        <row r="113">
          <cell r="A113" t="str">
            <v>04</v>
          </cell>
          <cell r="B113" t="str">
            <v>TDA. EL CHAPULIN COL</v>
          </cell>
          <cell r="C113" t="str">
            <v>07:56</v>
          </cell>
          <cell r="D113" t="str">
            <v>09:01</v>
          </cell>
          <cell r="E113">
            <v>1.4</v>
          </cell>
          <cell r="F113">
            <v>11</v>
          </cell>
          <cell r="M113">
            <v>1.4</v>
          </cell>
          <cell r="N113">
            <v>4</v>
          </cell>
          <cell r="O113">
            <v>5.6</v>
          </cell>
        </row>
        <row r="114">
          <cell r="A114" t="str">
            <v>04</v>
          </cell>
          <cell r="B114" t="str">
            <v>TDA. MATINEE SABADO</v>
          </cell>
          <cell r="C114" t="str">
            <v>16:14</v>
          </cell>
          <cell r="D114" t="str">
            <v>18:12</v>
          </cell>
          <cell r="E114">
            <v>2.5</v>
          </cell>
          <cell r="F114">
            <v>20</v>
          </cell>
          <cell r="L114">
            <v>2.5</v>
          </cell>
          <cell r="N114">
            <v>4</v>
          </cell>
          <cell r="O114">
            <v>10</v>
          </cell>
        </row>
        <row r="115">
          <cell r="A115" t="str">
            <v>04</v>
          </cell>
          <cell r="B115" t="str">
            <v>TDA. HORA 20:00-D-NO</v>
          </cell>
          <cell r="C115" t="str">
            <v>19:57</v>
          </cell>
          <cell r="D115" t="str">
            <v>21:31</v>
          </cell>
          <cell r="E115">
            <v>4.8</v>
          </cell>
          <cell r="F115">
            <v>39</v>
          </cell>
          <cell r="M115">
            <v>4.8</v>
          </cell>
          <cell r="N115">
            <v>2</v>
          </cell>
          <cell r="O115">
            <v>9.6</v>
          </cell>
        </row>
        <row r="116">
          <cell r="A116" t="str">
            <v>04</v>
          </cell>
          <cell r="B116" t="str">
            <v>TDA. AMERICA NOTICIA</v>
          </cell>
          <cell r="C116" t="str">
            <v>20:02</v>
          </cell>
          <cell r="D116" t="str">
            <v>22:30</v>
          </cell>
          <cell r="E116">
            <v>3</v>
          </cell>
          <cell r="F116">
            <v>24</v>
          </cell>
          <cell r="G116">
            <v>2.7</v>
          </cell>
          <cell r="H116">
            <v>3.2</v>
          </cell>
          <cell r="I116">
            <v>3.6</v>
          </cell>
          <cell r="J116">
            <v>3.4</v>
          </cell>
          <cell r="K116">
            <v>2.2999999999999998</v>
          </cell>
          <cell r="N116">
            <v>20</v>
          </cell>
          <cell r="O116">
            <v>60</v>
          </cell>
        </row>
        <row r="117">
          <cell r="A117" t="str">
            <v>04</v>
          </cell>
          <cell r="B117" t="str">
            <v>TDA. BAMBOO BEARS-S-</v>
          </cell>
          <cell r="C117" t="str">
            <v>06:00</v>
          </cell>
          <cell r="D117" t="str">
            <v>06:32</v>
          </cell>
          <cell r="E117">
            <v>0.8</v>
          </cell>
          <cell r="F117">
            <v>6</v>
          </cell>
          <cell r="L117">
            <v>0.8</v>
          </cell>
          <cell r="N117">
            <v>4</v>
          </cell>
          <cell r="O117">
            <v>3.2</v>
          </cell>
        </row>
        <row r="118">
          <cell r="A118" t="str">
            <v>04</v>
          </cell>
          <cell r="B118" t="str">
            <v>TDA. SHE-RA-D-MA</v>
          </cell>
          <cell r="C118" t="str">
            <v>07:01</v>
          </cell>
          <cell r="D118" t="str">
            <v>08:00</v>
          </cell>
          <cell r="E118">
            <v>0.5</v>
          </cell>
          <cell r="F118">
            <v>4</v>
          </cell>
          <cell r="M118">
            <v>0.5</v>
          </cell>
          <cell r="N118">
            <v>4</v>
          </cell>
          <cell r="O118">
            <v>2</v>
          </cell>
        </row>
        <row r="119">
          <cell r="A119" t="str">
            <v>04</v>
          </cell>
          <cell r="B119" t="str">
            <v>TDA. CLASICOS ANIMAD</v>
          </cell>
          <cell r="C119" t="str">
            <v>06:01</v>
          </cell>
          <cell r="D119" t="str">
            <v>07:01</v>
          </cell>
          <cell r="E119">
            <v>0.1</v>
          </cell>
          <cell r="F119">
            <v>0</v>
          </cell>
          <cell r="M119">
            <v>0.1</v>
          </cell>
          <cell r="N119">
            <v>1</v>
          </cell>
          <cell r="O119">
            <v>0.1</v>
          </cell>
        </row>
        <row r="120">
          <cell r="O120">
            <v>2130.9999999999995</v>
          </cell>
        </row>
        <row r="122">
          <cell r="A122" t="str">
            <v>05</v>
          </cell>
          <cell r="B122" t="str">
            <v>TDA. REP.MONICA-DOM</v>
          </cell>
          <cell r="C122" t="str">
            <v>10:02</v>
          </cell>
          <cell r="D122" t="str">
            <v>13:13</v>
          </cell>
          <cell r="E122">
            <v>2.4</v>
          </cell>
          <cell r="F122">
            <v>19</v>
          </cell>
          <cell r="M122">
            <v>2.4</v>
          </cell>
          <cell r="N122">
            <v>4</v>
          </cell>
          <cell r="O122">
            <v>9.6</v>
          </cell>
        </row>
        <row r="123">
          <cell r="A123" t="str">
            <v>05</v>
          </cell>
          <cell r="B123" t="str">
            <v>TDA. TAZMANIA-S-MA</v>
          </cell>
          <cell r="C123" t="str">
            <v>11:00</v>
          </cell>
          <cell r="D123" t="str">
            <v>11:35</v>
          </cell>
          <cell r="E123">
            <v>2.2000000000000002</v>
          </cell>
          <cell r="F123">
            <v>18</v>
          </cell>
          <cell r="L123">
            <v>2.2000000000000002</v>
          </cell>
          <cell r="N123">
            <v>2</v>
          </cell>
          <cell r="O123">
            <v>4.4000000000000004</v>
          </cell>
        </row>
        <row r="124">
          <cell r="A124" t="str">
            <v>05</v>
          </cell>
          <cell r="B124" t="str">
            <v>TDA. 24 HORAS ED.DOM</v>
          </cell>
          <cell r="C124" t="str">
            <v>07:25</v>
          </cell>
          <cell r="D124" t="str">
            <v>09:10</v>
          </cell>
          <cell r="E124">
            <v>1.1000000000000001</v>
          </cell>
          <cell r="F124">
            <v>9</v>
          </cell>
          <cell r="M124">
            <v>1.1000000000000001</v>
          </cell>
          <cell r="N124">
            <v>4</v>
          </cell>
          <cell r="O124">
            <v>4.4000000000000004</v>
          </cell>
        </row>
        <row r="125">
          <cell r="A125" t="str">
            <v>05</v>
          </cell>
          <cell r="B125" t="str">
            <v>TDA. ANIMANIACS-MA</v>
          </cell>
          <cell r="C125" t="str">
            <v>09:26</v>
          </cell>
          <cell r="D125" t="str">
            <v>09:55</v>
          </cell>
          <cell r="E125">
            <v>1.5</v>
          </cell>
          <cell r="F125">
            <v>12</v>
          </cell>
          <cell r="G125">
            <v>0.8</v>
          </cell>
          <cell r="H125">
            <v>2.1</v>
          </cell>
          <cell r="I125">
            <v>1.1000000000000001</v>
          </cell>
          <cell r="J125">
            <v>1.2</v>
          </cell>
          <cell r="K125">
            <v>2.2000000000000002</v>
          </cell>
          <cell r="N125">
            <v>20</v>
          </cell>
          <cell r="O125">
            <v>30</v>
          </cell>
        </row>
        <row r="126">
          <cell r="A126" t="str">
            <v>05</v>
          </cell>
          <cell r="B126" t="str">
            <v>TDA. DRAGON BALL-S-T</v>
          </cell>
          <cell r="C126" t="str">
            <v>11:30</v>
          </cell>
          <cell r="D126" t="str">
            <v>12:30</v>
          </cell>
          <cell r="E126">
            <v>1.5</v>
          </cell>
          <cell r="F126">
            <v>12</v>
          </cell>
          <cell r="L126">
            <v>1.5</v>
          </cell>
          <cell r="N126">
            <v>2</v>
          </cell>
          <cell r="O126">
            <v>3</v>
          </cell>
        </row>
        <row r="127">
          <cell r="A127" t="str">
            <v>05</v>
          </cell>
          <cell r="B127" t="str">
            <v>TDA. 24 HORAS-EDIC.M</v>
          </cell>
          <cell r="C127" t="str">
            <v>06:29</v>
          </cell>
          <cell r="D127" t="str">
            <v>09:04</v>
          </cell>
          <cell r="E127">
            <v>1.4</v>
          </cell>
          <cell r="F127">
            <v>11</v>
          </cell>
          <cell r="G127">
            <v>1.8</v>
          </cell>
          <cell r="H127">
            <v>1.2</v>
          </cell>
          <cell r="I127">
            <v>1.4</v>
          </cell>
          <cell r="J127">
            <v>1.3</v>
          </cell>
          <cell r="K127">
            <v>1.5</v>
          </cell>
          <cell r="N127">
            <v>20</v>
          </cell>
          <cell r="O127">
            <v>28</v>
          </cell>
        </row>
        <row r="128">
          <cell r="A128" t="str">
            <v>05</v>
          </cell>
          <cell r="B128" t="str">
            <v>TDA. FEST.DE PORKY-S</v>
          </cell>
          <cell r="C128" t="str">
            <v>09:33</v>
          </cell>
          <cell r="D128" t="str">
            <v>10:06</v>
          </cell>
          <cell r="E128">
            <v>1.2</v>
          </cell>
          <cell r="F128">
            <v>9</v>
          </cell>
          <cell r="L128">
            <v>1.2</v>
          </cell>
          <cell r="N128">
            <v>4</v>
          </cell>
          <cell r="O128">
            <v>4.8</v>
          </cell>
        </row>
        <row r="129">
          <cell r="A129" t="str">
            <v>05</v>
          </cell>
          <cell r="B129" t="str">
            <v>TDA. REPORTAJES-DO-M</v>
          </cell>
          <cell r="C129" t="str">
            <v>08:53</v>
          </cell>
          <cell r="D129" t="str">
            <v>10:07</v>
          </cell>
          <cell r="E129">
            <v>1.2</v>
          </cell>
          <cell r="F129">
            <v>9</v>
          </cell>
          <cell r="M129">
            <v>1.2</v>
          </cell>
          <cell r="N129">
            <v>2</v>
          </cell>
          <cell r="O129">
            <v>2.4</v>
          </cell>
        </row>
        <row r="130">
          <cell r="A130" t="str">
            <v>05</v>
          </cell>
          <cell r="B130" t="str">
            <v>TDA. TV CINE-TA</v>
          </cell>
          <cell r="C130" t="str">
            <v>16:35</v>
          </cell>
          <cell r="D130" t="str">
            <v>18:52</v>
          </cell>
          <cell r="E130">
            <v>2.2999999999999998</v>
          </cell>
          <cell r="F130">
            <v>19</v>
          </cell>
          <cell r="G130">
            <v>1.8</v>
          </cell>
          <cell r="H130">
            <v>1.8</v>
          </cell>
          <cell r="I130">
            <v>2.5</v>
          </cell>
          <cell r="J130">
            <v>3.2</v>
          </cell>
          <cell r="K130">
            <v>2.5</v>
          </cell>
          <cell r="N130">
            <v>16</v>
          </cell>
          <cell r="O130">
            <v>36.799999999999997</v>
          </cell>
        </row>
        <row r="131">
          <cell r="A131" t="str">
            <v>05</v>
          </cell>
          <cell r="B131" t="str">
            <v>TDA. FUERZA DEL DESE</v>
          </cell>
          <cell r="C131" t="str">
            <v>20:41</v>
          </cell>
          <cell r="D131" t="str">
            <v>22:25</v>
          </cell>
          <cell r="E131">
            <v>6.8</v>
          </cell>
          <cell r="F131">
            <v>56</v>
          </cell>
          <cell r="G131">
            <v>6.5</v>
          </cell>
          <cell r="H131">
            <v>7.3</v>
          </cell>
          <cell r="I131">
            <v>6.6</v>
          </cell>
          <cell r="J131">
            <v>7</v>
          </cell>
          <cell r="K131">
            <v>6.7</v>
          </cell>
          <cell r="N131">
            <v>20</v>
          </cell>
          <cell r="O131">
            <v>136</v>
          </cell>
        </row>
        <row r="132">
          <cell r="A132" t="str">
            <v>05</v>
          </cell>
          <cell r="B132" t="str">
            <v>TDA. AMBULAN.DE LA R</v>
          </cell>
          <cell r="C132" t="str">
            <v>19:57</v>
          </cell>
          <cell r="D132" t="str">
            <v>22:08</v>
          </cell>
          <cell r="E132">
            <v>6.3</v>
          </cell>
          <cell r="F132">
            <v>52</v>
          </cell>
          <cell r="L132">
            <v>6.3</v>
          </cell>
          <cell r="N132">
            <v>4</v>
          </cell>
          <cell r="O132">
            <v>25.2</v>
          </cell>
        </row>
        <row r="133">
          <cell r="A133" t="str">
            <v>05</v>
          </cell>
          <cell r="B133" t="str">
            <v>TDA. TRAVES.DEL CORA</v>
          </cell>
          <cell r="C133" t="str">
            <v>15:52</v>
          </cell>
          <cell r="D133" t="str">
            <v>17:00</v>
          </cell>
          <cell r="E133">
            <v>2</v>
          </cell>
          <cell r="F133">
            <v>16</v>
          </cell>
          <cell r="G133">
            <v>1.5</v>
          </cell>
          <cell r="H133">
            <v>2.2000000000000002</v>
          </cell>
          <cell r="I133">
            <v>2.1</v>
          </cell>
          <cell r="J133">
            <v>2.1</v>
          </cell>
          <cell r="K133">
            <v>2.2999999999999998</v>
          </cell>
          <cell r="N133">
            <v>19</v>
          </cell>
          <cell r="O133">
            <v>38</v>
          </cell>
        </row>
        <row r="134">
          <cell r="A134" t="str">
            <v>05</v>
          </cell>
          <cell r="B134" t="str">
            <v>TDA. SILVES.Y PIOLIN</v>
          </cell>
          <cell r="C134" t="str">
            <v>10:00</v>
          </cell>
          <cell r="D134" t="str">
            <v>10:35</v>
          </cell>
          <cell r="E134">
            <v>1</v>
          </cell>
          <cell r="F134">
            <v>8</v>
          </cell>
          <cell r="L134">
            <v>1</v>
          </cell>
          <cell r="N134">
            <v>4</v>
          </cell>
          <cell r="O134">
            <v>4</v>
          </cell>
        </row>
        <row r="135">
          <cell r="A135" t="str">
            <v>05</v>
          </cell>
          <cell r="B135" t="str">
            <v>TDA. TINY TOONS-MA</v>
          </cell>
          <cell r="C135" t="str">
            <v>09:51</v>
          </cell>
          <cell r="D135" t="str">
            <v>10:25</v>
          </cell>
          <cell r="E135">
            <v>1</v>
          </cell>
          <cell r="F135">
            <v>8</v>
          </cell>
          <cell r="G135">
            <v>0.9</v>
          </cell>
          <cell r="H135">
            <v>1.4</v>
          </cell>
          <cell r="I135">
            <v>0.8</v>
          </cell>
          <cell r="J135">
            <v>0.8</v>
          </cell>
          <cell r="K135">
            <v>1.2</v>
          </cell>
          <cell r="N135">
            <v>20</v>
          </cell>
          <cell r="O135">
            <v>20</v>
          </cell>
        </row>
        <row r="136">
          <cell r="A136" t="str">
            <v>05</v>
          </cell>
          <cell r="B136" t="str">
            <v>TDA. MUCHO GUSTO-MA</v>
          </cell>
          <cell r="C136" t="str">
            <v>11:18</v>
          </cell>
          <cell r="D136" t="str">
            <v>12:40</v>
          </cell>
          <cell r="E136">
            <v>1</v>
          </cell>
          <cell r="F136">
            <v>8</v>
          </cell>
          <cell r="G136">
            <v>1.1000000000000001</v>
          </cell>
          <cell r="H136">
            <v>0.7</v>
          </cell>
          <cell r="I136">
            <v>1.1000000000000001</v>
          </cell>
          <cell r="J136">
            <v>0.5</v>
          </cell>
          <cell r="K136">
            <v>1.4</v>
          </cell>
          <cell r="N136">
            <v>5</v>
          </cell>
          <cell r="O136">
            <v>5</v>
          </cell>
        </row>
        <row r="137">
          <cell r="A137" t="str">
            <v>05</v>
          </cell>
          <cell r="B137" t="str">
            <v>TDA. CLUB LAS GEMELA</v>
          </cell>
          <cell r="C137" t="str">
            <v>14:57</v>
          </cell>
          <cell r="D137" t="str">
            <v>17:01</v>
          </cell>
          <cell r="E137">
            <v>2.6</v>
          </cell>
          <cell r="F137">
            <v>21</v>
          </cell>
          <cell r="L137">
            <v>2.6</v>
          </cell>
          <cell r="N137">
            <v>4</v>
          </cell>
          <cell r="O137">
            <v>10.4</v>
          </cell>
        </row>
        <row r="138">
          <cell r="A138" t="str">
            <v>05</v>
          </cell>
          <cell r="B138" t="str">
            <v>TDA. CINE DE BARRIO-</v>
          </cell>
          <cell r="C138" t="str">
            <v>13:04</v>
          </cell>
          <cell r="D138" t="str">
            <v>14:59</v>
          </cell>
          <cell r="E138">
            <v>2.5</v>
          </cell>
          <cell r="F138">
            <v>20</v>
          </cell>
          <cell r="L138">
            <v>2.5</v>
          </cell>
          <cell r="N138">
            <v>2</v>
          </cell>
          <cell r="O138">
            <v>5</v>
          </cell>
        </row>
        <row r="139">
          <cell r="A139" t="str">
            <v>05</v>
          </cell>
          <cell r="B139" t="str">
            <v>TDA. CORRECAMINOS-S-</v>
          </cell>
          <cell r="C139" t="str">
            <v>10:31</v>
          </cell>
          <cell r="D139" t="str">
            <v>11:03</v>
          </cell>
          <cell r="E139">
            <v>0.9</v>
          </cell>
          <cell r="F139">
            <v>7</v>
          </cell>
          <cell r="L139">
            <v>0.9</v>
          </cell>
          <cell r="N139">
            <v>4</v>
          </cell>
          <cell r="O139">
            <v>3.6</v>
          </cell>
        </row>
        <row r="140">
          <cell r="A140" t="str">
            <v>05</v>
          </cell>
          <cell r="B140" t="str">
            <v>TDA. 24 HORAS-ED.SAB</v>
          </cell>
          <cell r="C140" t="str">
            <v>11:00</v>
          </cell>
          <cell r="D140" t="str">
            <v>11:30</v>
          </cell>
          <cell r="E140">
            <v>0.9</v>
          </cell>
          <cell r="F140">
            <v>7</v>
          </cell>
          <cell r="L140">
            <v>0.9</v>
          </cell>
          <cell r="N140">
            <v>2</v>
          </cell>
          <cell r="O140">
            <v>1.8</v>
          </cell>
        </row>
        <row r="141">
          <cell r="A141" t="str">
            <v>05</v>
          </cell>
          <cell r="B141" t="str">
            <v>TDA. PANORAMA</v>
          </cell>
          <cell r="C141" t="str">
            <v>19:48</v>
          </cell>
          <cell r="D141" t="str">
            <v>22:40</v>
          </cell>
          <cell r="E141">
            <v>8.1</v>
          </cell>
          <cell r="F141">
            <v>67</v>
          </cell>
          <cell r="M141">
            <v>8.1</v>
          </cell>
          <cell r="N141">
            <v>4</v>
          </cell>
          <cell r="O141">
            <v>32.4</v>
          </cell>
        </row>
        <row r="142">
          <cell r="A142" t="str">
            <v>05</v>
          </cell>
          <cell r="B142" t="str">
            <v>TDA. BAYWATCH-TA</v>
          </cell>
          <cell r="C142" t="str">
            <v>14:56</v>
          </cell>
          <cell r="D142" t="str">
            <v>16:01</v>
          </cell>
          <cell r="E142">
            <v>2.6</v>
          </cell>
          <cell r="F142">
            <v>21</v>
          </cell>
          <cell r="G142">
            <v>2.2999999999999998</v>
          </cell>
          <cell r="H142">
            <v>2.7</v>
          </cell>
          <cell r="I142">
            <v>3</v>
          </cell>
          <cell r="J142">
            <v>2.9</v>
          </cell>
          <cell r="K142">
            <v>2.1</v>
          </cell>
          <cell r="N142">
            <v>20</v>
          </cell>
          <cell r="O142">
            <v>52</v>
          </cell>
        </row>
        <row r="143">
          <cell r="A143" t="str">
            <v>05</v>
          </cell>
          <cell r="B143" t="str">
            <v>TDA. LA MOVIDA DE LO</v>
          </cell>
          <cell r="C143" t="str">
            <v>16:58</v>
          </cell>
          <cell r="D143" t="str">
            <v>20:05</v>
          </cell>
          <cell r="E143">
            <v>3.6</v>
          </cell>
          <cell r="F143">
            <v>29</v>
          </cell>
          <cell r="L143">
            <v>3.6</v>
          </cell>
          <cell r="N143">
            <v>4</v>
          </cell>
          <cell r="O143">
            <v>14.4</v>
          </cell>
        </row>
        <row r="144">
          <cell r="A144" t="str">
            <v>05</v>
          </cell>
          <cell r="B144" t="str">
            <v>TDA. TELE DEPORTE-DO</v>
          </cell>
          <cell r="C144" t="str">
            <v>22:28</v>
          </cell>
          <cell r="D144" t="str">
            <v>23:42</v>
          </cell>
          <cell r="E144">
            <v>4</v>
          </cell>
          <cell r="F144">
            <v>33</v>
          </cell>
          <cell r="M144">
            <v>4</v>
          </cell>
          <cell r="N144">
            <v>2</v>
          </cell>
          <cell r="O144">
            <v>8</v>
          </cell>
        </row>
        <row r="145">
          <cell r="A145" t="str">
            <v>05</v>
          </cell>
          <cell r="B145" t="str">
            <v>TDA. PEQUEÑA LULU-S-</v>
          </cell>
          <cell r="C145" t="str">
            <v>09:01</v>
          </cell>
          <cell r="D145" t="str">
            <v>09:37</v>
          </cell>
          <cell r="E145">
            <v>0.8</v>
          </cell>
          <cell r="F145">
            <v>6</v>
          </cell>
          <cell r="L145">
            <v>0.8</v>
          </cell>
          <cell r="N145">
            <v>4</v>
          </cell>
          <cell r="O145">
            <v>3.2</v>
          </cell>
        </row>
        <row r="146">
          <cell r="A146" t="str">
            <v>05</v>
          </cell>
          <cell r="B146" t="str">
            <v>TDA. CLASICOS DE LA</v>
          </cell>
          <cell r="C146" t="str">
            <v>10:19</v>
          </cell>
          <cell r="D146" t="str">
            <v>10:52</v>
          </cell>
          <cell r="E146">
            <v>0.8</v>
          </cell>
          <cell r="F146">
            <v>6</v>
          </cell>
          <cell r="G146">
            <v>0.3</v>
          </cell>
          <cell r="H146">
            <v>0.7</v>
          </cell>
          <cell r="I146">
            <v>1</v>
          </cell>
          <cell r="J146">
            <v>0.7</v>
          </cell>
          <cell r="K146">
            <v>1.1000000000000001</v>
          </cell>
          <cell r="N146">
            <v>20</v>
          </cell>
          <cell r="O146">
            <v>16</v>
          </cell>
        </row>
        <row r="147">
          <cell r="A147" t="str">
            <v>05</v>
          </cell>
          <cell r="B147" t="str">
            <v>TDA. HOMBRES DE BRON</v>
          </cell>
          <cell r="C147" t="str">
            <v>23:06</v>
          </cell>
          <cell r="D147" t="str">
            <v>00:00</v>
          </cell>
          <cell r="E147">
            <v>2.8</v>
          </cell>
          <cell r="F147">
            <v>23</v>
          </cell>
          <cell r="J147">
            <v>2.8</v>
          </cell>
          <cell r="N147">
            <v>2</v>
          </cell>
          <cell r="O147">
            <v>5.6</v>
          </cell>
        </row>
        <row r="148">
          <cell r="A148" t="str">
            <v>05</v>
          </cell>
          <cell r="B148" t="str">
            <v>TDA. AMBULANTES DE R</v>
          </cell>
          <cell r="C148" t="str">
            <v>23:06</v>
          </cell>
          <cell r="D148" t="str">
            <v>00:12</v>
          </cell>
          <cell r="E148">
            <v>2.7</v>
          </cell>
          <cell r="F148">
            <v>22</v>
          </cell>
          <cell r="I148">
            <v>3.3</v>
          </cell>
          <cell r="J148">
            <v>1.4</v>
          </cell>
          <cell r="N148">
            <v>3</v>
          </cell>
          <cell r="O148">
            <v>8.1000000000000014</v>
          </cell>
        </row>
        <row r="149">
          <cell r="A149" t="str">
            <v>05</v>
          </cell>
          <cell r="B149" t="str">
            <v>TDA. VIERNES DE PELI</v>
          </cell>
          <cell r="C149" t="str">
            <v>23:03</v>
          </cell>
          <cell r="D149" t="str">
            <v>00:51</v>
          </cell>
          <cell r="E149">
            <v>2.7</v>
          </cell>
          <cell r="F149">
            <v>22</v>
          </cell>
          <cell r="K149">
            <v>2.7</v>
          </cell>
          <cell r="N149">
            <v>2</v>
          </cell>
          <cell r="O149">
            <v>5.4</v>
          </cell>
        </row>
        <row r="150">
          <cell r="A150" t="str">
            <v>05</v>
          </cell>
          <cell r="B150" t="str">
            <v>TDA. LA FAMILIA INGA</v>
          </cell>
          <cell r="C150" t="str">
            <v>13:55</v>
          </cell>
          <cell r="D150" t="str">
            <v>15:01</v>
          </cell>
          <cell r="E150">
            <v>2.1</v>
          </cell>
          <cell r="F150">
            <v>17</v>
          </cell>
          <cell r="G150">
            <v>1.8</v>
          </cell>
          <cell r="H150">
            <v>2.6</v>
          </cell>
          <cell r="I150">
            <v>2.4</v>
          </cell>
          <cell r="J150">
            <v>2.5</v>
          </cell>
          <cell r="K150">
            <v>1.1000000000000001</v>
          </cell>
          <cell r="N150">
            <v>20</v>
          </cell>
          <cell r="O150">
            <v>42</v>
          </cell>
        </row>
        <row r="151">
          <cell r="A151" t="str">
            <v>05</v>
          </cell>
          <cell r="B151" t="str">
            <v>TDA. Q-BERTO-D-TA</v>
          </cell>
          <cell r="C151" t="str">
            <v>12:45</v>
          </cell>
          <cell r="D151" t="str">
            <v>13:18</v>
          </cell>
          <cell r="E151">
            <v>1.7</v>
          </cell>
          <cell r="F151">
            <v>14</v>
          </cell>
          <cell r="M151">
            <v>1.7</v>
          </cell>
          <cell r="N151">
            <v>2</v>
          </cell>
          <cell r="O151">
            <v>3.4</v>
          </cell>
        </row>
        <row r="152">
          <cell r="A152" t="str">
            <v>05</v>
          </cell>
          <cell r="B152" t="str">
            <v>TDA. NOCHES DE TIN T</v>
          </cell>
          <cell r="C152" t="str">
            <v>23:00</v>
          </cell>
          <cell r="D152" t="str">
            <v>01:17</v>
          </cell>
          <cell r="E152">
            <v>2.2999999999999998</v>
          </cell>
          <cell r="F152">
            <v>19</v>
          </cell>
          <cell r="G152">
            <v>2.2999999999999998</v>
          </cell>
          <cell r="N152">
            <v>3</v>
          </cell>
          <cell r="O152">
            <v>6.8999999999999995</v>
          </cell>
        </row>
        <row r="153">
          <cell r="A153" t="str">
            <v>05</v>
          </cell>
          <cell r="B153" t="str">
            <v>TDA. BUGS BUNNY-MA</v>
          </cell>
          <cell r="C153" t="str">
            <v>10:43</v>
          </cell>
          <cell r="D153" t="str">
            <v>11:28</v>
          </cell>
          <cell r="E153">
            <v>0.6</v>
          </cell>
          <cell r="F153">
            <v>4</v>
          </cell>
          <cell r="G153">
            <v>0.3</v>
          </cell>
          <cell r="H153">
            <v>0.9</v>
          </cell>
          <cell r="I153">
            <v>0.6</v>
          </cell>
          <cell r="J153">
            <v>0.8</v>
          </cell>
          <cell r="K153">
            <v>0.5</v>
          </cell>
          <cell r="N153">
            <v>20</v>
          </cell>
          <cell r="O153">
            <v>12</v>
          </cell>
        </row>
        <row r="154">
          <cell r="A154" t="str">
            <v>05</v>
          </cell>
          <cell r="B154" t="str">
            <v>TDA. TOM Y JERRY-SAB</v>
          </cell>
          <cell r="C154" t="str">
            <v>13:08</v>
          </cell>
          <cell r="D154" t="str">
            <v>13:29</v>
          </cell>
          <cell r="E154">
            <v>1.6</v>
          </cell>
          <cell r="F154">
            <v>13</v>
          </cell>
          <cell r="L154">
            <v>1.6</v>
          </cell>
          <cell r="N154">
            <v>1</v>
          </cell>
          <cell r="O154">
            <v>1.6</v>
          </cell>
        </row>
        <row r="155">
          <cell r="A155" t="str">
            <v>05</v>
          </cell>
          <cell r="B155" t="str">
            <v>TDA. EL GRAN CHAPARR</v>
          </cell>
          <cell r="C155" t="str">
            <v>18:44</v>
          </cell>
          <cell r="D155" t="str">
            <v>19:53</v>
          </cell>
          <cell r="E155">
            <v>2.1</v>
          </cell>
          <cell r="F155">
            <v>17</v>
          </cell>
          <cell r="G155">
            <v>2.1</v>
          </cell>
          <cell r="H155">
            <v>1.9</v>
          </cell>
          <cell r="I155">
            <v>4</v>
          </cell>
          <cell r="J155">
            <v>2.1</v>
          </cell>
          <cell r="K155">
            <v>1.3</v>
          </cell>
          <cell r="N155">
            <v>17</v>
          </cell>
          <cell r="O155">
            <v>35.700000000000003</v>
          </cell>
        </row>
        <row r="156">
          <cell r="A156" t="str">
            <v>05</v>
          </cell>
          <cell r="B156" t="str">
            <v>TDA. TRES CHIFLADOS-</v>
          </cell>
          <cell r="C156" t="str">
            <v>12:56</v>
          </cell>
          <cell r="D156" t="str">
            <v>14:01</v>
          </cell>
          <cell r="E156">
            <v>1.7</v>
          </cell>
          <cell r="F156">
            <v>14</v>
          </cell>
          <cell r="G156">
            <v>1.6</v>
          </cell>
          <cell r="H156">
            <v>1.5</v>
          </cell>
          <cell r="I156">
            <v>2.1</v>
          </cell>
          <cell r="J156">
            <v>2</v>
          </cell>
          <cell r="K156">
            <v>1.4</v>
          </cell>
          <cell r="N156">
            <v>20</v>
          </cell>
          <cell r="O156">
            <v>34</v>
          </cell>
        </row>
        <row r="157">
          <cell r="A157" t="str">
            <v>05</v>
          </cell>
          <cell r="B157" t="str">
            <v>TDA. TOM Y JERRY-DOM</v>
          </cell>
          <cell r="C157" t="str">
            <v>14:13</v>
          </cell>
          <cell r="D157" t="str">
            <v>15:11</v>
          </cell>
          <cell r="E157">
            <v>1.4</v>
          </cell>
          <cell r="F157">
            <v>11</v>
          </cell>
          <cell r="M157">
            <v>1.4</v>
          </cell>
          <cell r="N157">
            <v>4</v>
          </cell>
          <cell r="O157">
            <v>5.6</v>
          </cell>
        </row>
        <row r="158">
          <cell r="A158" t="str">
            <v>05</v>
          </cell>
          <cell r="B158" t="str">
            <v>TDA. Q-BERTO-D-MA</v>
          </cell>
          <cell r="C158" t="str">
            <v>10:26</v>
          </cell>
          <cell r="D158" t="str">
            <v>10:59</v>
          </cell>
          <cell r="E158">
            <v>0.5</v>
          </cell>
          <cell r="F158">
            <v>4</v>
          </cell>
          <cell r="M158">
            <v>0.5</v>
          </cell>
          <cell r="N158">
            <v>2</v>
          </cell>
          <cell r="O158">
            <v>1</v>
          </cell>
        </row>
        <row r="159">
          <cell r="A159" t="str">
            <v>05</v>
          </cell>
          <cell r="B159" t="str">
            <v>TDA. 24 HORAS EDIC.C</v>
          </cell>
          <cell r="C159" t="str">
            <v>21:58</v>
          </cell>
          <cell r="D159" t="str">
            <v>23:58</v>
          </cell>
          <cell r="E159">
            <v>4.5999999999999996</v>
          </cell>
          <cell r="F159">
            <v>38</v>
          </cell>
          <cell r="G159">
            <v>4.9000000000000004</v>
          </cell>
          <cell r="H159">
            <v>4.5999999999999996</v>
          </cell>
          <cell r="I159">
            <v>4.7</v>
          </cell>
          <cell r="J159">
            <v>3.9</v>
          </cell>
          <cell r="K159">
            <v>4.9000000000000004</v>
          </cell>
          <cell r="N159">
            <v>20</v>
          </cell>
          <cell r="O159">
            <v>92</v>
          </cell>
        </row>
        <row r="160">
          <cell r="A160" t="str">
            <v>05</v>
          </cell>
          <cell r="B160" t="str">
            <v>TDA. CINE CINCO ESTR</v>
          </cell>
          <cell r="C160" t="str">
            <v>17:35</v>
          </cell>
          <cell r="D160" t="str">
            <v>19:50</v>
          </cell>
          <cell r="E160">
            <v>1.9</v>
          </cell>
          <cell r="F160">
            <v>15</v>
          </cell>
          <cell r="M160">
            <v>1.9</v>
          </cell>
          <cell r="N160">
            <v>4</v>
          </cell>
          <cell r="O160">
            <v>7.6</v>
          </cell>
        </row>
        <row r="161">
          <cell r="A161" t="str">
            <v>05</v>
          </cell>
          <cell r="B161" t="str">
            <v>TDA. PROYECTO GEEKER</v>
          </cell>
          <cell r="C161" t="str">
            <v>12:15</v>
          </cell>
          <cell r="D161" t="str">
            <v>12:54</v>
          </cell>
          <cell r="E161">
            <v>1.2</v>
          </cell>
          <cell r="F161">
            <v>9</v>
          </cell>
          <cell r="M161">
            <v>1.2</v>
          </cell>
          <cell r="N161">
            <v>2</v>
          </cell>
          <cell r="O161">
            <v>2.4</v>
          </cell>
        </row>
        <row r="162">
          <cell r="A162" t="str">
            <v>05</v>
          </cell>
          <cell r="B162" t="str">
            <v>TDA. MATRIM. HIJOS-D</v>
          </cell>
          <cell r="C162" t="str">
            <v>22:12</v>
          </cell>
          <cell r="D162" t="str">
            <v>00:11</v>
          </cell>
          <cell r="E162">
            <v>1.8</v>
          </cell>
          <cell r="F162">
            <v>14</v>
          </cell>
          <cell r="M162">
            <v>1.8</v>
          </cell>
          <cell r="N162">
            <v>4</v>
          </cell>
          <cell r="O162">
            <v>7.2</v>
          </cell>
        </row>
        <row r="163">
          <cell r="A163" t="str">
            <v>05</v>
          </cell>
          <cell r="B163" t="str">
            <v>TDA. CINE PARA ADULT</v>
          </cell>
          <cell r="C163" t="str">
            <v>23:04</v>
          </cell>
          <cell r="D163" t="str">
            <v>01:24</v>
          </cell>
          <cell r="E163">
            <v>1.3</v>
          </cell>
          <cell r="F163">
            <v>10</v>
          </cell>
          <cell r="H163">
            <v>1.3</v>
          </cell>
          <cell r="N163">
            <v>3</v>
          </cell>
          <cell r="O163">
            <v>3.9000000000000004</v>
          </cell>
        </row>
        <row r="164">
          <cell r="A164" t="str">
            <v>05</v>
          </cell>
          <cell r="B164" t="str">
            <v>TDA. PROYECTO GEEKER</v>
          </cell>
          <cell r="C164" t="str">
            <v>09:58</v>
          </cell>
          <cell r="D164" t="str">
            <v>10:28</v>
          </cell>
          <cell r="E164">
            <v>0.2</v>
          </cell>
          <cell r="F164">
            <v>1</v>
          </cell>
          <cell r="M164">
            <v>0.2</v>
          </cell>
          <cell r="N164">
            <v>2</v>
          </cell>
          <cell r="O164">
            <v>0.4</v>
          </cell>
        </row>
        <row r="165">
          <cell r="O165">
            <v>773.19999999999993</v>
          </cell>
        </row>
        <row r="167">
          <cell r="A167" t="str">
            <v>09</v>
          </cell>
          <cell r="B167" t="str">
            <v>TDA. YO AMO A PAQUIT</v>
          </cell>
          <cell r="C167" t="str">
            <v>18:53</v>
          </cell>
          <cell r="D167" t="str">
            <v>20:31</v>
          </cell>
          <cell r="E167">
            <v>3.7</v>
          </cell>
          <cell r="F167">
            <v>30</v>
          </cell>
          <cell r="G167">
            <v>3.7</v>
          </cell>
          <cell r="H167">
            <v>3.6</v>
          </cell>
          <cell r="I167">
            <v>3.7</v>
          </cell>
          <cell r="J167">
            <v>3.3</v>
          </cell>
          <cell r="K167">
            <v>3.9</v>
          </cell>
          <cell r="N167">
            <v>20</v>
          </cell>
          <cell r="O167">
            <v>74</v>
          </cell>
        </row>
        <row r="168">
          <cell r="A168" t="str">
            <v>09</v>
          </cell>
          <cell r="B168" t="str">
            <v>TDA. EL AMOR DE MI V</v>
          </cell>
          <cell r="C168" t="str">
            <v>21:24</v>
          </cell>
          <cell r="D168" t="str">
            <v>22:32</v>
          </cell>
          <cell r="E168">
            <v>6.9</v>
          </cell>
          <cell r="F168">
            <v>57</v>
          </cell>
          <cell r="G168">
            <v>6.5</v>
          </cell>
          <cell r="H168">
            <v>6.6</v>
          </cell>
          <cell r="I168">
            <v>5.6</v>
          </cell>
          <cell r="J168">
            <v>9.1</v>
          </cell>
          <cell r="K168">
            <v>6.6</v>
          </cell>
          <cell r="N168">
            <v>20</v>
          </cell>
          <cell r="O168">
            <v>138</v>
          </cell>
        </row>
        <row r="169">
          <cell r="A169" t="str">
            <v>09</v>
          </cell>
          <cell r="B169" t="str">
            <v>TDA. EL EQUIPO DE GO</v>
          </cell>
          <cell r="C169" t="str">
            <v>21:50</v>
          </cell>
          <cell r="D169" t="str">
            <v>00:13</v>
          </cell>
          <cell r="E169">
            <v>2.7</v>
          </cell>
          <cell r="F169">
            <v>22</v>
          </cell>
          <cell r="M169">
            <v>2.7</v>
          </cell>
          <cell r="N169">
            <v>4</v>
          </cell>
          <cell r="O169">
            <v>10.8</v>
          </cell>
        </row>
        <row r="170">
          <cell r="A170" t="str">
            <v>09</v>
          </cell>
          <cell r="B170" t="str">
            <v>TDA. EQUIPO AL DIA-N</v>
          </cell>
          <cell r="C170" t="str">
            <v>23:16</v>
          </cell>
          <cell r="D170" t="str">
            <v>00:15</v>
          </cell>
          <cell r="E170">
            <v>2.6</v>
          </cell>
          <cell r="F170">
            <v>21</v>
          </cell>
          <cell r="G170">
            <v>2.8</v>
          </cell>
          <cell r="H170">
            <v>3.4</v>
          </cell>
          <cell r="I170">
            <v>1.9</v>
          </cell>
          <cell r="J170">
            <v>2.8</v>
          </cell>
          <cell r="K170">
            <v>1.9</v>
          </cell>
          <cell r="N170">
            <v>20</v>
          </cell>
          <cell r="O170">
            <v>52</v>
          </cell>
        </row>
        <row r="171">
          <cell r="A171" t="str">
            <v>09</v>
          </cell>
          <cell r="B171" t="str">
            <v>TDA. LOS PICAPIEDRA-</v>
          </cell>
          <cell r="C171" t="str">
            <v>18:55</v>
          </cell>
          <cell r="D171" t="str">
            <v>20:01</v>
          </cell>
          <cell r="E171">
            <v>2.4</v>
          </cell>
          <cell r="F171">
            <v>19</v>
          </cell>
          <cell r="M171">
            <v>2.4</v>
          </cell>
          <cell r="N171">
            <v>3</v>
          </cell>
          <cell r="O171">
            <v>7.1999999999999993</v>
          </cell>
        </row>
        <row r="172">
          <cell r="A172" t="str">
            <v>09</v>
          </cell>
          <cell r="B172" t="str">
            <v>TDA. CAMALEON-S-NO</v>
          </cell>
          <cell r="C172" t="str">
            <v>22:48</v>
          </cell>
          <cell r="D172" t="str">
            <v>23:53</v>
          </cell>
          <cell r="E172">
            <v>2.2999999999999998</v>
          </cell>
          <cell r="F172">
            <v>19</v>
          </cell>
          <cell r="L172">
            <v>2.2999999999999998</v>
          </cell>
          <cell r="N172">
            <v>2</v>
          </cell>
          <cell r="O172">
            <v>4.5999999999999996</v>
          </cell>
        </row>
        <row r="173">
          <cell r="A173" t="str">
            <v>09</v>
          </cell>
          <cell r="B173" t="str">
            <v>TDA. MUÑECA BRAVA</v>
          </cell>
          <cell r="C173" t="str">
            <v>20:25</v>
          </cell>
          <cell r="D173" t="str">
            <v>21:34</v>
          </cell>
          <cell r="E173">
            <v>5</v>
          </cell>
          <cell r="F173">
            <v>41</v>
          </cell>
          <cell r="G173">
            <v>4.5999999999999996</v>
          </cell>
          <cell r="H173">
            <v>5.2</v>
          </cell>
          <cell r="I173">
            <v>3.9</v>
          </cell>
          <cell r="J173">
            <v>6.4</v>
          </cell>
          <cell r="K173">
            <v>4.9000000000000004</v>
          </cell>
          <cell r="N173">
            <v>20</v>
          </cell>
          <cell r="O173">
            <v>100</v>
          </cell>
        </row>
        <row r="174">
          <cell r="A174" t="str">
            <v>09</v>
          </cell>
          <cell r="B174" t="str">
            <v>TDA. SECUND.A BORDO-</v>
          </cell>
          <cell r="C174" t="str">
            <v>10:32</v>
          </cell>
          <cell r="D174" t="str">
            <v>10:58</v>
          </cell>
          <cell r="E174">
            <v>2</v>
          </cell>
          <cell r="F174">
            <v>16</v>
          </cell>
          <cell r="M174">
            <v>2</v>
          </cell>
          <cell r="N174">
            <v>1</v>
          </cell>
          <cell r="O174">
            <v>2</v>
          </cell>
        </row>
        <row r="175">
          <cell r="A175" t="str">
            <v>09</v>
          </cell>
          <cell r="B175" t="str">
            <v>TDA. REP.YO AMO PAQU</v>
          </cell>
          <cell r="C175" t="str">
            <v>14:56</v>
          </cell>
          <cell r="D175" t="str">
            <v>16:04</v>
          </cell>
          <cell r="E175">
            <v>1.9</v>
          </cell>
          <cell r="F175">
            <v>15</v>
          </cell>
          <cell r="G175">
            <v>1.4</v>
          </cell>
          <cell r="H175">
            <v>1.6</v>
          </cell>
          <cell r="I175">
            <v>2.2000000000000002</v>
          </cell>
          <cell r="J175">
            <v>2.1</v>
          </cell>
          <cell r="K175">
            <v>2.2999999999999998</v>
          </cell>
          <cell r="N175">
            <v>20</v>
          </cell>
          <cell r="O175">
            <v>38</v>
          </cell>
        </row>
        <row r="176">
          <cell r="A176" t="str">
            <v>09</v>
          </cell>
          <cell r="B176" t="str">
            <v>TDA. LA GRAN PREMIER</v>
          </cell>
          <cell r="C176" t="str">
            <v>19:54</v>
          </cell>
          <cell r="D176" t="str">
            <v>21:51</v>
          </cell>
          <cell r="E176">
            <v>1.8</v>
          </cell>
          <cell r="F176">
            <v>14</v>
          </cell>
          <cell r="M176">
            <v>1.8</v>
          </cell>
          <cell r="N176">
            <v>3</v>
          </cell>
          <cell r="O176">
            <v>5.4</v>
          </cell>
        </row>
        <row r="177">
          <cell r="A177" t="str">
            <v>09</v>
          </cell>
          <cell r="B177" t="str">
            <v>TDA. ATV NOTICIAS L-</v>
          </cell>
          <cell r="C177" t="str">
            <v>22:20</v>
          </cell>
          <cell r="D177" t="str">
            <v>23:22</v>
          </cell>
          <cell r="E177">
            <v>4.3</v>
          </cell>
          <cell r="F177">
            <v>35</v>
          </cell>
          <cell r="G177">
            <v>4.2</v>
          </cell>
          <cell r="H177">
            <v>4.3</v>
          </cell>
          <cell r="I177">
            <v>4</v>
          </cell>
          <cell r="J177">
            <v>5.2</v>
          </cell>
          <cell r="K177">
            <v>3.7</v>
          </cell>
          <cell r="N177">
            <v>20</v>
          </cell>
          <cell r="O177">
            <v>86</v>
          </cell>
        </row>
        <row r="178">
          <cell r="A178" t="str">
            <v>09</v>
          </cell>
          <cell r="B178" t="str">
            <v>TDA. TARDES D HOLLYW</v>
          </cell>
          <cell r="C178" t="str">
            <v>13:00</v>
          </cell>
          <cell r="D178" t="str">
            <v>14:55</v>
          </cell>
          <cell r="E178">
            <v>1.7</v>
          </cell>
          <cell r="F178">
            <v>14</v>
          </cell>
          <cell r="M178">
            <v>1.7</v>
          </cell>
          <cell r="N178">
            <v>2</v>
          </cell>
          <cell r="O178">
            <v>3.4</v>
          </cell>
        </row>
        <row r="179">
          <cell r="A179" t="str">
            <v>09</v>
          </cell>
          <cell r="B179" t="str">
            <v>TDA. RES.YO AMO PAQU</v>
          </cell>
          <cell r="C179" t="str">
            <v>15:52</v>
          </cell>
          <cell r="D179" t="str">
            <v>18:07</v>
          </cell>
          <cell r="E179">
            <v>1.6</v>
          </cell>
          <cell r="F179">
            <v>13</v>
          </cell>
          <cell r="M179">
            <v>1.6</v>
          </cell>
          <cell r="N179">
            <v>4</v>
          </cell>
          <cell r="O179">
            <v>6.4</v>
          </cell>
        </row>
        <row r="180">
          <cell r="A180" t="str">
            <v>09</v>
          </cell>
          <cell r="B180" t="str">
            <v>TDA. LOS CINCORREGIB</v>
          </cell>
          <cell r="C180" t="str">
            <v>20:06</v>
          </cell>
          <cell r="D180" t="str">
            <v>22:02</v>
          </cell>
          <cell r="E180">
            <v>1.4</v>
          </cell>
          <cell r="F180">
            <v>11</v>
          </cell>
          <cell r="L180">
            <v>1.4</v>
          </cell>
          <cell r="N180">
            <v>2</v>
          </cell>
          <cell r="O180">
            <v>2.8</v>
          </cell>
        </row>
        <row r="181">
          <cell r="A181" t="str">
            <v>09</v>
          </cell>
          <cell r="B181" t="str">
            <v>TDA. CEBOLLITAS-S-TA</v>
          </cell>
          <cell r="C181" t="str">
            <v>15:59</v>
          </cell>
          <cell r="D181" t="str">
            <v>18:21</v>
          </cell>
          <cell r="E181">
            <v>1.4</v>
          </cell>
          <cell r="F181">
            <v>11</v>
          </cell>
          <cell r="L181">
            <v>1.4</v>
          </cell>
          <cell r="N181">
            <v>4</v>
          </cell>
          <cell r="O181">
            <v>5.6</v>
          </cell>
        </row>
        <row r="182">
          <cell r="A182" t="str">
            <v>09</v>
          </cell>
          <cell r="B182" t="str">
            <v>TDA. CEBOLLITAS-TA</v>
          </cell>
          <cell r="C182" t="str">
            <v>15:55</v>
          </cell>
          <cell r="D182" t="str">
            <v>18:17</v>
          </cell>
          <cell r="E182">
            <v>1.3</v>
          </cell>
          <cell r="F182">
            <v>10</v>
          </cell>
          <cell r="G182">
            <v>1.1000000000000001</v>
          </cell>
          <cell r="H182">
            <v>1.1000000000000001</v>
          </cell>
          <cell r="I182">
            <v>1.4</v>
          </cell>
          <cell r="J182">
            <v>1.7</v>
          </cell>
          <cell r="K182">
            <v>1.2</v>
          </cell>
          <cell r="N182">
            <v>20</v>
          </cell>
          <cell r="O182">
            <v>26</v>
          </cell>
        </row>
        <row r="183">
          <cell r="A183" t="str">
            <v>09</v>
          </cell>
          <cell r="B183" t="str">
            <v>TDA. TELETUBBIES-TAR</v>
          </cell>
          <cell r="C183" t="str">
            <v>12:26</v>
          </cell>
          <cell r="D183" t="str">
            <v>13:09</v>
          </cell>
          <cell r="E183">
            <v>1.2</v>
          </cell>
          <cell r="F183">
            <v>9</v>
          </cell>
          <cell r="H183">
            <v>1.4</v>
          </cell>
          <cell r="I183">
            <v>1.2</v>
          </cell>
          <cell r="J183">
            <v>1.5</v>
          </cell>
          <cell r="K183">
            <v>0.8</v>
          </cell>
          <cell r="N183">
            <v>16</v>
          </cell>
          <cell r="O183">
            <v>19.2</v>
          </cell>
        </row>
        <row r="184">
          <cell r="A184" t="str">
            <v>09</v>
          </cell>
          <cell r="B184" t="str">
            <v>TDA. EL SEPTIMO CIEL</v>
          </cell>
          <cell r="C184" t="str">
            <v>14:52</v>
          </cell>
          <cell r="D184" t="str">
            <v>15:59</v>
          </cell>
          <cell r="E184">
            <v>1.2</v>
          </cell>
          <cell r="F184">
            <v>9</v>
          </cell>
          <cell r="M184">
            <v>1.2</v>
          </cell>
          <cell r="N184">
            <v>4</v>
          </cell>
          <cell r="O184">
            <v>4.8</v>
          </cell>
        </row>
        <row r="185">
          <cell r="A185" t="str">
            <v>09</v>
          </cell>
          <cell r="B185" t="str">
            <v>TDA. CUARTEL DE BROO</v>
          </cell>
          <cell r="C185" t="str">
            <v>15:04</v>
          </cell>
          <cell r="D185" t="str">
            <v>16:11</v>
          </cell>
          <cell r="E185">
            <v>1.2</v>
          </cell>
          <cell r="F185">
            <v>9</v>
          </cell>
          <cell r="L185">
            <v>1.2</v>
          </cell>
          <cell r="N185">
            <v>4</v>
          </cell>
          <cell r="O185">
            <v>4.8</v>
          </cell>
        </row>
        <row r="186">
          <cell r="A186" t="str">
            <v>09</v>
          </cell>
          <cell r="B186" t="str">
            <v>TDA. ESCALOFRIOS-TAR</v>
          </cell>
          <cell r="C186" t="str">
            <v>18:27</v>
          </cell>
          <cell r="D186" t="str">
            <v>19:07</v>
          </cell>
          <cell r="E186">
            <v>1</v>
          </cell>
          <cell r="F186">
            <v>8</v>
          </cell>
          <cell r="G186">
            <v>1</v>
          </cell>
          <cell r="H186">
            <v>1</v>
          </cell>
          <cell r="I186">
            <v>1</v>
          </cell>
          <cell r="J186">
            <v>1.4</v>
          </cell>
          <cell r="K186">
            <v>0.8</v>
          </cell>
          <cell r="N186">
            <v>20</v>
          </cell>
          <cell r="O186">
            <v>20</v>
          </cell>
        </row>
        <row r="187">
          <cell r="A187" t="str">
            <v>09</v>
          </cell>
          <cell r="B187" t="str">
            <v>TDA. TELETUBBIES-DOM</v>
          </cell>
          <cell r="C187" t="str">
            <v>08:38</v>
          </cell>
          <cell r="D187" t="str">
            <v>09:34</v>
          </cell>
          <cell r="E187">
            <v>1</v>
          </cell>
          <cell r="F187">
            <v>8</v>
          </cell>
          <cell r="M187">
            <v>1</v>
          </cell>
          <cell r="N187">
            <v>4</v>
          </cell>
          <cell r="O187">
            <v>4</v>
          </cell>
        </row>
        <row r="188">
          <cell r="A188" t="str">
            <v>09</v>
          </cell>
          <cell r="B188" t="str">
            <v>TDA. EL EQUIPO DE LO</v>
          </cell>
          <cell r="C188" t="str">
            <v>10:59</v>
          </cell>
          <cell r="D188" t="str">
            <v>13:04</v>
          </cell>
          <cell r="E188">
            <v>0.9</v>
          </cell>
          <cell r="F188">
            <v>7</v>
          </cell>
          <cell r="M188">
            <v>0.9</v>
          </cell>
          <cell r="N188">
            <v>4</v>
          </cell>
          <cell r="O188">
            <v>3.6</v>
          </cell>
        </row>
        <row r="189">
          <cell r="A189" t="str">
            <v>09</v>
          </cell>
          <cell r="B189" t="str">
            <v>TDA. EL EQUIPO DE LO</v>
          </cell>
          <cell r="C189" t="str">
            <v>10:00</v>
          </cell>
          <cell r="D189" t="str">
            <v>15:07</v>
          </cell>
          <cell r="E189">
            <v>0.9</v>
          </cell>
          <cell r="F189">
            <v>7</v>
          </cell>
          <cell r="L189">
            <v>0.9</v>
          </cell>
          <cell r="N189">
            <v>4</v>
          </cell>
          <cell r="O189">
            <v>3.6</v>
          </cell>
        </row>
        <row r="190">
          <cell r="A190" t="str">
            <v>09</v>
          </cell>
          <cell r="B190" t="str">
            <v>TDA. REP.MUÑECA BRAV</v>
          </cell>
          <cell r="C190" t="str">
            <v>13:58</v>
          </cell>
          <cell r="D190" t="str">
            <v>15:08</v>
          </cell>
          <cell r="E190">
            <v>0.8</v>
          </cell>
          <cell r="F190">
            <v>6</v>
          </cell>
          <cell r="G190">
            <v>0.6</v>
          </cell>
          <cell r="H190">
            <v>0.5</v>
          </cell>
          <cell r="I190">
            <v>1.7</v>
          </cell>
          <cell r="J190">
            <v>0.3</v>
          </cell>
          <cell r="K190">
            <v>0.9</v>
          </cell>
          <cell r="N190">
            <v>20</v>
          </cell>
          <cell r="O190">
            <v>16</v>
          </cell>
        </row>
        <row r="191">
          <cell r="A191" t="str">
            <v>09</v>
          </cell>
          <cell r="B191" t="str">
            <v>TDA. INDIANA-SAB</v>
          </cell>
          <cell r="C191" t="str">
            <v>12:00</v>
          </cell>
          <cell r="D191" t="str">
            <v>14:43</v>
          </cell>
          <cell r="E191">
            <v>0.7</v>
          </cell>
          <cell r="F191">
            <v>5</v>
          </cell>
          <cell r="L191">
            <v>0.7</v>
          </cell>
          <cell r="N191">
            <v>4</v>
          </cell>
          <cell r="O191">
            <v>2.8</v>
          </cell>
        </row>
        <row r="192">
          <cell r="A192" t="str">
            <v>09</v>
          </cell>
          <cell r="B192" t="str">
            <v>TDA. ESCALOFRIOS-SAB</v>
          </cell>
          <cell r="C192" t="str">
            <v>12:31</v>
          </cell>
          <cell r="D192" t="str">
            <v>15:10</v>
          </cell>
          <cell r="E192">
            <v>0.7</v>
          </cell>
          <cell r="F192">
            <v>5</v>
          </cell>
          <cell r="L192">
            <v>0.7</v>
          </cell>
          <cell r="N192">
            <v>4</v>
          </cell>
          <cell r="O192">
            <v>2.8</v>
          </cell>
        </row>
        <row r="193">
          <cell r="A193" t="str">
            <v>09</v>
          </cell>
          <cell r="B193" t="str">
            <v>TDA. TOM Y JERRY KID</v>
          </cell>
          <cell r="C193" t="str">
            <v>11:57</v>
          </cell>
          <cell r="D193" t="str">
            <v>12:39</v>
          </cell>
          <cell r="E193">
            <v>0.7</v>
          </cell>
          <cell r="F193">
            <v>5</v>
          </cell>
          <cell r="H193">
            <v>0.7</v>
          </cell>
          <cell r="I193">
            <v>0.8</v>
          </cell>
          <cell r="J193">
            <v>0.9</v>
          </cell>
          <cell r="K193">
            <v>0.5</v>
          </cell>
          <cell r="N193">
            <v>16</v>
          </cell>
          <cell r="O193">
            <v>11.2</v>
          </cell>
        </row>
        <row r="194">
          <cell r="A194" t="str">
            <v>09</v>
          </cell>
          <cell r="B194" t="str">
            <v>TDA. WALTER MELON-D-</v>
          </cell>
          <cell r="C194" t="str">
            <v>09:59</v>
          </cell>
          <cell r="D194" t="str">
            <v>10:33</v>
          </cell>
          <cell r="E194">
            <v>0.6</v>
          </cell>
          <cell r="F194">
            <v>4</v>
          </cell>
          <cell r="M194">
            <v>0.6</v>
          </cell>
          <cell r="N194">
            <v>4</v>
          </cell>
          <cell r="O194">
            <v>2.4</v>
          </cell>
        </row>
        <row r="195">
          <cell r="A195" t="str">
            <v>09</v>
          </cell>
          <cell r="B195" t="str">
            <v>TDA. FAMILIA POR QUE</v>
          </cell>
          <cell r="C195" t="str">
            <v>09:30</v>
          </cell>
          <cell r="D195" t="str">
            <v>10:02</v>
          </cell>
          <cell r="E195">
            <v>0.6</v>
          </cell>
          <cell r="F195">
            <v>4</v>
          </cell>
          <cell r="M195">
            <v>0.6</v>
          </cell>
          <cell r="N195">
            <v>4</v>
          </cell>
          <cell r="O195">
            <v>2.4</v>
          </cell>
        </row>
        <row r="196">
          <cell r="A196" t="str">
            <v>09</v>
          </cell>
          <cell r="B196" t="str">
            <v>TDA. SMACK DOWN-D-TA</v>
          </cell>
          <cell r="C196" t="str">
            <v>17:24</v>
          </cell>
          <cell r="D196" t="str">
            <v>19:03</v>
          </cell>
          <cell r="E196">
            <v>0.5</v>
          </cell>
          <cell r="F196">
            <v>4</v>
          </cell>
          <cell r="M196">
            <v>0.5</v>
          </cell>
          <cell r="N196">
            <v>4</v>
          </cell>
          <cell r="O196">
            <v>2</v>
          </cell>
        </row>
        <row r="197">
          <cell r="A197" t="str">
            <v>09</v>
          </cell>
          <cell r="B197" t="str">
            <v>TDA. TITANES EN RING</v>
          </cell>
          <cell r="C197" t="str">
            <v>17:19</v>
          </cell>
          <cell r="D197" t="str">
            <v>20:08</v>
          </cell>
          <cell r="E197">
            <v>0.5</v>
          </cell>
          <cell r="F197">
            <v>4</v>
          </cell>
          <cell r="L197">
            <v>0.5</v>
          </cell>
          <cell r="N197">
            <v>4</v>
          </cell>
          <cell r="O197">
            <v>2</v>
          </cell>
        </row>
        <row r="198">
          <cell r="A198" t="str">
            <v>09</v>
          </cell>
          <cell r="B198" t="str">
            <v>TDA. SECUND.A BORDO-</v>
          </cell>
          <cell r="C198" t="str">
            <v>10:32</v>
          </cell>
          <cell r="D198" t="str">
            <v>10:59</v>
          </cell>
          <cell r="E198">
            <v>0.4</v>
          </cell>
          <cell r="F198">
            <v>3</v>
          </cell>
          <cell r="M198">
            <v>0.4</v>
          </cell>
          <cell r="N198">
            <v>3</v>
          </cell>
          <cell r="O198">
            <v>1.2000000000000002</v>
          </cell>
        </row>
        <row r="199">
          <cell r="A199" t="str">
            <v>09</v>
          </cell>
          <cell r="B199" t="str">
            <v>TDA. POWER RANGERS-S</v>
          </cell>
          <cell r="C199" t="str">
            <v>11:34</v>
          </cell>
          <cell r="D199" t="str">
            <v>14:14</v>
          </cell>
          <cell r="E199">
            <v>0.4</v>
          </cell>
          <cell r="F199">
            <v>3</v>
          </cell>
          <cell r="L199">
            <v>0.4</v>
          </cell>
          <cell r="N199">
            <v>4</v>
          </cell>
          <cell r="O199">
            <v>1.6</v>
          </cell>
        </row>
        <row r="200">
          <cell r="A200" t="str">
            <v>09</v>
          </cell>
          <cell r="B200" t="str">
            <v>TDA. REP.EL EQUIPO D</v>
          </cell>
          <cell r="C200" t="str">
            <v>10:55</v>
          </cell>
          <cell r="D200" t="str">
            <v>13:19</v>
          </cell>
          <cell r="E200">
            <v>0.4</v>
          </cell>
          <cell r="F200">
            <v>3</v>
          </cell>
          <cell r="G200">
            <v>0.4</v>
          </cell>
          <cell r="N200">
            <v>4</v>
          </cell>
          <cell r="O200">
            <v>1.6</v>
          </cell>
        </row>
        <row r="201">
          <cell r="A201" t="str">
            <v>09</v>
          </cell>
          <cell r="B201" t="str">
            <v>TDA. EAGLE RIDERS-D-</v>
          </cell>
          <cell r="C201" t="str">
            <v>08:10</v>
          </cell>
          <cell r="D201" t="str">
            <v>08:39</v>
          </cell>
          <cell r="E201">
            <v>0.3</v>
          </cell>
          <cell r="F201">
            <v>2</v>
          </cell>
          <cell r="M201">
            <v>0.3</v>
          </cell>
          <cell r="N201">
            <v>4</v>
          </cell>
          <cell r="O201">
            <v>1.2</v>
          </cell>
        </row>
        <row r="202">
          <cell r="A202" t="str">
            <v>09</v>
          </cell>
          <cell r="B202" t="str">
            <v>TDA. EL HOMBRE ARAÑA</v>
          </cell>
          <cell r="C202" t="str">
            <v>11:27</v>
          </cell>
          <cell r="D202" t="str">
            <v>12:09</v>
          </cell>
          <cell r="E202">
            <v>0.3</v>
          </cell>
          <cell r="F202">
            <v>2</v>
          </cell>
          <cell r="H202">
            <v>0.1</v>
          </cell>
          <cell r="I202">
            <v>0.6</v>
          </cell>
          <cell r="J202">
            <v>0.3</v>
          </cell>
          <cell r="K202">
            <v>0</v>
          </cell>
          <cell r="N202">
            <v>16</v>
          </cell>
          <cell r="O202">
            <v>4.8</v>
          </cell>
        </row>
        <row r="203">
          <cell r="A203" t="str">
            <v>09</v>
          </cell>
          <cell r="B203" t="str">
            <v>TDA. EAGLE RIDERS-S-</v>
          </cell>
          <cell r="C203" t="str">
            <v>07:58</v>
          </cell>
          <cell r="D203" t="str">
            <v>08:44</v>
          </cell>
          <cell r="E203">
            <v>0.2</v>
          </cell>
          <cell r="F203">
            <v>1</v>
          </cell>
          <cell r="L203">
            <v>0.2</v>
          </cell>
          <cell r="N203">
            <v>4</v>
          </cell>
          <cell r="O203">
            <v>0.8</v>
          </cell>
        </row>
        <row r="204">
          <cell r="A204" t="str">
            <v>09</v>
          </cell>
          <cell r="B204" t="str">
            <v>TDA. VIVIENDO CON LO</v>
          </cell>
          <cell r="C204" t="str">
            <v>10:58</v>
          </cell>
          <cell r="D204" t="str">
            <v>11:39</v>
          </cell>
          <cell r="E204">
            <v>0.2</v>
          </cell>
          <cell r="F204">
            <v>1</v>
          </cell>
          <cell r="H204">
            <v>0.1</v>
          </cell>
          <cell r="I204">
            <v>0.5</v>
          </cell>
          <cell r="J204">
            <v>0.3</v>
          </cell>
          <cell r="K204">
            <v>0</v>
          </cell>
          <cell r="N204">
            <v>16</v>
          </cell>
          <cell r="O204">
            <v>3.2</v>
          </cell>
        </row>
        <row r="205">
          <cell r="A205" t="str">
            <v>09</v>
          </cell>
          <cell r="B205" t="str">
            <v>TDA. POPEYE-MA</v>
          </cell>
          <cell r="C205" t="str">
            <v>10:25</v>
          </cell>
          <cell r="D205" t="str">
            <v>11:10</v>
          </cell>
          <cell r="E205">
            <v>0.2</v>
          </cell>
          <cell r="F205">
            <v>1</v>
          </cell>
          <cell r="G205">
            <v>0.1</v>
          </cell>
          <cell r="H205">
            <v>0.1</v>
          </cell>
          <cell r="I205">
            <v>0.3</v>
          </cell>
          <cell r="J205">
            <v>0.4</v>
          </cell>
          <cell r="K205">
            <v>0</v>
          </cell>
          <cell r="N205">
            <v>20</v>
          </cell>
          <cell r="O205">
            <v>4</v>
          </cell>
        </row>
        <row r="206">
          <cell r="A206" t="str">
            <v>09</v>
          </cell>
          <cell r="B206" t="str">
            <v>TDA. FANTASIAS ANIMA</v>
          </cell>
          <cell r="C206" t="str">
            <v>09:55</v>
          </cell>
          <cell r="D206" t="str">
            <v>10:41</v>
          </cell>
          <cell r="E206">
            <v>0.2</v>
          </cell>
          <cell r="F206">
            <v>1</v>
          </cell>
          <cell r="G206">
            <v>0.1</v>
          </cell>
          <cell r="H206">
            <v>0.2</v>
          </cell>
          <cell r="I206">
            <v>0.2</v>
          </cell>
          <cell r="J206">
            <v>0.4</v>
          </cell>
          <cell r="K206">
            <v>0.2</v>
          </cell>
          <cell r="N206">
            <v>20</v>
          </cell>
          <cell r="O206">
            <v>4</v>
          </cell>
        </row>
        <row r="207">
          <cell r="A207" t="str">
            <v>09</v>
          </cell>
          <cell r="B207" t="str">
            <v>TDA. TORTUNINJAS-SAB</v>
          </cell>
          <cell r="C207" t="str">
            <v>10:20</v>
          </cell>
          <cell r="D207" t="str">
            <v>13:01</v>
          </cell>
          <cell r="E207">
            <v>0.1</v>
          </cell>
          <cell r="F207">
            <v>0</v>
          </cell>
          <cell r="L207">
            <v>0.1</v>
          </cell>
          <cell r="N207">
            <v>4</v>
          </cell>
          <cell r="O207">
            <v>0.4</v>
          </cell>
        </row>
        <row r="208">
          <cell r="A208" t="str">
            <v>09</v>
          </cell>
          <cell r="B208" t="str">
            <v>TDA. BEETLEBORGS-SAB</v>
          </cell>
          <cell r="C208" t="str">
            <v>10:46</v>
          </cell>
          <cell r="D208" t="str">
            <v>13:47</v>
          </cell>
          <cell r="E208">
            <v>0.1</v>
          </cell>
          <cell r="F208">
            <v>0</v>
          </cell>
          <cell r="L208">
            <v>0.1</v>
          </cell>
          <cell r="N208">
            <v>4</v>
          </cell>
          <cell r="O208">
            <v>0.4</v>
          </cell>
        </row>
        <row r="209">
          <cell r="A209" t="str">
            <v>09</v>
          </cell>
          <cell r="B209" t="str">
            <v>TDA. OLIVER TWIST-S-</v>
          </cell>
          <cell r="C209" t="str">
            <v>08:34</v>
          </cell>
          <cell r="D209" t="str">
            <v>09:13</v>
          </cell>
          <cell r="E209">
            <v>0.1</v>
          </cell>
          <cell r="F209">
            <v>0</v>
          </cell>
          <cell r="L209">
            <v>0.1</v>
          </cell>
          <cell r="N209">
            <v>4</v>
          </cell>
          <cell r="O209">
            <v>0.4</v>
          </cell>
        </row>
        <row r="210">
          <cell r="A210" t="str">
            <v>09</v>
          </cell>
          <cell r="B210" t="str">
            <v>TDA. SILVER SURFER S</v>
          </cell>
          <cell r="C210" t="str">
            <v>09:54</v>
          </cell>
          <cell r="D210" t="str">
            <v>12:33</v>
          </cell>
          <cell r="E210">
            <v>0.1</v>
          </cell>
          <cell r="F210">
            <v>0</v>
          </cell>
          <cell r="L210">
            <v>0.1</v>
          </cell>
          <cell r="N210">
            <v>4</v>
          </cell>
          <cell r="O210">
            <v>0.4</v>
          </cell>
        </row>
        <row r="211">
          <cell r="O211">
            <v>687.79999999999984</v>
          </cell>
        </row>
        <row r="213">
          <cell r="A213" t="str">
            <v>11</v>
          </cell>
          <cell r="B213" t="str">
            <v>TDA. GIRASOLES PARA</v>
          </cell>
          <cell r="C213" t="str">
            <v>20:02</v>
          </cell>
          <cell r="D213" t="str">
            <v>21:08</v>
          </cell>
          <cell r="E213">
            <v>6.4</v>
          </cell>
          <cell r="F213">
            <v>52</v>
          </cell>
          <cell r="G213">
            <v>6.4</v>
          </cell>
          <cell r="H213">
            <v>6.2</v>
          </cell>
          <cell r="I213">
            <v>6.3</v>
          </cell>
          <cell r="J213">
            <v>6.6</v>
          </cell>
          <cell r="K213">
            <v>6.6</v>
          </cell>
          <cell r="N213">
            <v>20</v>
          </cell>
          <cell r="O213">
            <v>128</v>
          </cell>
        </row>
        <row r="214">
          <cell r="A214" t="str">
            <v>11</v>
          </cell>
          <cell r="B214" t="str">
            <v>TDA. GENTE COMO UNO-</v>
          </cell>
          <cell r="C214" t="str">
            <v>20:59</v>
          </cell>
          <cell r="D214" t="str">
            <v>22:03</v>
          </cell>
          <cell r="E214">
            <v>3.9</v>
          </cell>
          <cell r="F214">
            <v>32</v>
          </cell>
          <cell r="G214">
            <v>3.9</v>
          </cell>
          <cell r="H214">
            <v>3.8</v>
          </cell>
          <cell r="I214">
            <v>3.8</v>
          </cell>
          <cell r="J214">
            <v>4</v>
          </cell>
          <cell r="K214">
            <v>3.8</v>
          </cell>
          <cell r="N214">
            <v>20</v>
          </cell>
          <cell r="O214">
            <v>78</v>
          </cell>
        </row>
        <row r="215">
          <cell r="A215" t="str">
            <v>11</v>
          </cell>
          <cell r="B215" t="str">
            <v>TDA. CAMPANEANDO-SAB</v>
          </cell>
          <cell r="C215" t="str">
            <v>17:57</v>
          </cell>
          <cell r="D215" t="str">
            <v>21:09</v>
          </cell>
          <cell r="E215">
            <v>3.1</v>
          </cell>
          <cell r="F215">
            <v>25</v>
          </cell>
          <cell r="L215">
            <v>3.1</v>
          </cell>
          <cell r="N215">
            <v>4</v>
          </cell>
          <cell r="O215">
            <v>12.4</v>
          </cell>
        </row>
        <row r="216">
          <cell r="A216" t="str">
            <v>11</v>
          </cell>
          <cell r="B216" t="str">
            <v>TDA. PARA TODOS-MAÑ</v>
          </cell>
          <cell r="C216" t="str">
            <v>08:00</v>
          </cell>
          <cell r="D216" t="str">
            <v>11:12</v>
          </cell>
          <cell r="E216">
            <v>2.4</v>
          </cell>
          <cell r="F216">
            <v>19</v>
          </cell>
          <cell r="G216">
            <v>2.7</v>
          </cell>
          <cell r="H216">
            <v>2.2999999999999998</v>
          </cell>
          <cell r="I216">
            <v>2.2000000000000002</v>
          </cell>
          <cell r="J216">
            <v>2.5</v>
          </cell>
          <cell r="K216">
            <v>2.2000000000000002</v>
          </cell>
          <cell r="N216">
            <v>19</v>
          </cell>
          <cell r="O216">
            <v>45.6</v>
          </cell>
        </row>
        <row r="217">
          <cell r="A217" t="str">
            <v>11</v>
          </cell>
          <cell r="B217" t="str">
            <v>TDA. MI BELLA GENIO-</v>
          </cell>
          <cell r="C217" t="str">
            <v>22:37</v>
          </cell>
          <cell r="D217" t="str">
            <v>23:05</v>
          </cell>
          <cell r="E217">
            <v>2.2999999999999998</v>
          </cell>
          <cell r="F217">
            <v>19</v>
          </cell>
          <cell r="M217">
            <v>2.2999999999999998</v>
          </cell>
          <cell r="N217">
            <v>1</v>
          </cell>
          <cell r="O217">
            <v>2.2999999999999998</v>
          </cell>
        </row>
        <row r="218">
          <cell r="A218" t="str">
            <v>11</v>
          </cell>
          <cell r="B218" t="str">
            <v>TDA. EL PELICULON-NO</v>
          </cell>
          <cell r="C218" t="str">
            <v>22:32</v>
          </cell>
          <cell r="D218" t="str">
            <v>01:26</v>
          </cell>
          <cell r="E218">
            <v>2.1</v>
          </cell>
          <cell r="F218">
            <v>17</v>
          </cell>
          <cell r="G218">
            <v>1.9</v>
          </cell>
          <cell r="H218">
            <v>1.5</v>
          </cell>
          <cell r="I218">
            <v>3.8</v>
          </cell>
          <cell r="J218">
            <v>2.6</v>
          </cell>
          <cell r="K218">
            <v>1.1000000000000001</v>
          </cell>
          <cell r="N218">
            <v>20</v>
          </cell>
          <cell r="O218">
            <v>42</v>
          </cell>
        </row>
        <row r="219">
          <cell r="A219" t="str">
            <v>11</v>
          </cell>
          <cell r="B219" t="str">
            <v>TDA. KASSANDRA-TA</v>
          </cell>
          <cell r="C219" t="str">
            <v>12:57</v>
          </cell>
          <cell r="D219" t="str">
            <v>14:03</v>
          </cell>
          <cell r="E219">
            <v>1.9</v>
          </cell>
          <cell r="F219">
            <v>15</v>
          </cell>
          <cell r="G219">
            <v>1.9</v>
          </cell>
          <cell r="H219">
            <v>1.5</v>
          </cell>
          <cell r="I219">
            <v>2.6</v>
          </cell>
          <cell r="J219">
            <v>2</v>
          </cell>
          <cell r="K219">
            <v>1.6</v>
          </cell>
          <cell r="N219">
            <v>20</v>
          </cell>
          <cell r="O219">
            <v>38</v>
          </cell>
        </row>
        <row r="220">
          <cell r="A220" t="str">
            <v>11</v>
          </cell>
          <cell r="B220" t="str">
            <v>TDA. MI BELLA GENIO-</v>
          </cell>
          <cell r="C220" t="str">
            <v>18:33</v>
          </cell>
          <cell r="D220" t="str">
            <v>19:08</v>
          </cell>
          <cell r="E220">
            <v>1.6</v>
          </cell>
          <cell r="F220">
            <v>13</v>
          </cell>
          <cell r="G220">
            <v>1.4</v>
          </cell>
          <cell r="H220">
            <v>2.4</v>
          </cell>
          <cell r="I220">
            <v>1.1000000000000001</v>
          </cell>
          <cell r="J220">
            <v>1.5</v>
          </cell>
          <cell r="K220">
            <v>1.7</v>
          </cell>
          <cell r="N220">
            <v>20</v>
          </cell>
          <cell r="O220">
            <v>32</v>
          </cell>
        </row>
        <row r="221">
          <cell r="A221" t="str">
            <v>11</v>
          </cell>
          <cell r="B221" t="str">
            <v>TDA. SORPRESA SORPRE</v>
          </cell>
          <cell r="C221" t="str">
            <v>16:01</v>
          </cell>
          <cell r="D221" t="str">
            <v>20:02</v>
          </cell>
          <cell r="E221">
            <v>1.5</v>
          </cell>
          <cell r="F221">
            <v>12</v>
          </cell>
          <cell r="M221">
            <v>1.5</v>
          </cell>
          <cell r="N221">
            <v>3</v>
          </cell>
          <cell r="O221">
            <v>4.5</v>
          </cell>
        </row>
        <row r="222">
          <cell r="A222" t="str">
            <v>11</v>
          </cell>
          <cell r="B222" t="str">
            <v>TDA. ESTA NOCHE NOTI</v>
          </cell>
          <cell r="C222" t="str">
            <v>21:59</v>
          </cell>
          <cell r="D222" t="str">
            <v>22:38</v>
          </cell>
          <cell r="E222">
            <v>1.4</v>
          </cell>
          <cell r="F222">
            <v>11</v>
          </cell>
          <cell r="G222">
            <v>1</v>
          </cell>
          <cell r="H222">
            <v>1.3</v>
          </cell>
          <cell r="I222">
            <v>1.8</v>
          </cell>
          <cell r="J222">
            <v>2.1</v>
          </cell>
          <cell r="K222">
            <v>0.8</v>
          </cell>
          <cell r="N222">
            <v>20</v>
          </cell>
          <cell r="O222">
            <v>28</v>
          </cell>
        </row>
        <row r="223">
          <cell r="A223" t="str">
            <v>11</v>
          </cell>
          <cell r="B223" t="str">
            <v>TDA. MISION IMPOSIBL</v>
          </cell>
          <cell r="C223" t="str">
            <v>17:00</v>
          </cell>
          <cell r="D223" t="str">
            <v>18:01</v>
          </cell>
          <cell r="E223">
            <v>1.3</v>
          </cell>
          <cell r="F223">
            <v>10</v>
          </cell>
          <cell r="M223">
            <v>1.3</v>
          </cell>
          <cell r="N223">
            <v>2</v>
          </cell>
          <cell r="O223">
            <v>2.6</v>
          </cell>
        </row>
        <row r="224">
          <cell r="A224" t="str">
            <v>11</v>
          </cell>
          <cell r="B224" t="str">
            <v>TDA. INCREIBLE HULK-</v>
          </cell>
          <cell r="C224" t="str">
            <v>15:01</v>
          </cell>
          <cell r="D224" t="str">
            <v>16:03</v>
          </cell>
          <cell r="E224">
            <v>1.3</v>
          </cell>
          <cell r="F224">
            <v>10</v>
          </cell>
          <cell r="L224">
            <v>1.3</v>
          </cell>
          <cell r="N224">
            <v>4</v>
          </cell>
          <cell r="O224">
            <v>5.2</v>
          </cell>
        </row>
        <row r="225">
          <cell r="A225" t="str">
            <v>11</v>
          </cell>
          <cell r="B225" t="str">
            <v>TDA. HERCULES-S-TA</v>
          </cell>
          <cell r="C225" t="str">
            <v>14:02</v>
          </cell>
          <cell r="D225" t="str">
            <v>15:03</v>
          </cell>
          <cell r="E225">
            <v>1.3</v>
          </cell>
          <cell r="F225">
            <v>10</v>
          </cell>
          <cell r="L225">
            <v>1.3</v>
          </cell>
          <cell r="N225">
            <v>4</v>
          </cell>
          <cell r="O225">
            <v>5.2</v>
          </cell>
        </row>
        <row r="226">
          <cell r="A226" t="str">
            <v>11</v>
          </cell>
          <cell r="B226" t="str">
            <v>TDA. SUPER AGENTE 86</v>
          </cell>
          <cell r="C226" t="str">
            <v>13:03</v>
          </cell>
          <cell r="D226" t="str">
            <v>14:04</v>
          </cell>
          <cell r="E226">
            <v>1.2</v>
          </cell>
          <cell r="F226">
            <v>9</v>
          </cell>
          <cell r="L226">
            <v>1.2</v>
          </cell>
          <cell r="N226">
            <v>2</v>
          </cell>
          <cell r="O226">
            <v>2.4</v>
          </cell>
        </row>
        <row r="227">
          <cell r="A227" t="str">
            <v>11</v>
          </cell>
          <cell r="B227" t="str">
            <v>TDA. HECHIZADA-TAR</v>
          </cell>
          <cell r="C227" t="str">
            <v>18:01</v>
          </cell>
          <cell r="D227" t="str">
            <v>18:37</v>
          </cell>
          <cell r="E227">
            <v>1.2</v>
          </cell>
          <cell r="F227">
            <v>9</v>
          </cell>
          <cell r="G227">
            <v>1.6</v>
          </cell>
          <cell r="H227">
            <v>1.6</v>
          </cell>
          <cell r="I227">
            <v>0.9</v>
          </cell>
          <cell r="J227">
            <v>1.1000000000000001</v>
          </cell>
          <cell r="K227">
            <v>1</v>
          </cell>
          <cell r="N227">
            <v>20</v>
          </cell>
          <cell r="O227">
            <v>24</v>
          </cell>
        </row>
        <row r="228">
          <cell r="A228" t="str">
            <v>11</v>
          </cell>
          <cell r="B228" t="str">
            <v>TDA. QUIEN MANDA QUI</v>
          </cell>
          <cell r="C228" t="str">
            <v>11:03</v>
          </cell>
          <cell r="D228" t="str">
            <v>13:00</v>
          </cell>
          <cell r="E228">
            <v>1.2</v>
          </cell>
          <cell r="F228">
            <v>9</v>
          </cell>
          <cell r="M228">
            <v>1.2</v>
          </cell>
          <cell r="N228">
            <v>3</v>
          </cell>
          <cell r="O228">
            <v>3.5999999999999996</v>
          </cell>
        </row>
        <row r="229">
          <cell r="A229" t="str">
            <v>11</v>
          </cell>
          <cell r="B229" t="str">
            <v>TDA. HECHIZADA-D-NO</v>
          </cell>
          <cell r="C229" t="str">
            <v>22:05</v>
          </cell>
          <cell r="D229" t="str">
            <v>22:36</v>
          </cell>
          <cell r="E229">
            <v>1.1000000000000001</v>
          </cell>
          <cell r="F229">
            <v>9</v>
          </cell>
          <cell r="M229">
            <v>1.1000000000000001</v>
          </cell>
          <cell r="N229">
            <v>1</v>
          </cell>
          <cell r="O229">
            <v>1.1000000000000001</v>
          </cell>
        </row>
        <row r="230">
          <cell r="A230" t="str">
            <v>11</v>
          </cell>
          <cell r="B230" t="str">
            <v>TDA. LUISA FERNANDA-</v>
          </cell>
          <cell r="C230" t="str">
            <v>19:04</v>
          </cell>
          <cell r="D230" t="str">
            <v>20:07</v>
          </cell>
          <cell r="E230">
            <v>1.1000000000000001</v>
          </cell>
          <cell r="F230">
            <v>9</v>
          </cell>
          <cell r="G230">
            <v>0.9</v>
          </cell>
          <cell r="H230">
            <v>0.7</v>
          </cell>
          <cell r="I230">
            <v>1.5</v>
          </cell>
          <cell r="J230">
            <v>1.1000000000000001</v>
          </cell>
          <cell r="K230">
            <v>1.2</v>
          </cell>
          <cell r="N230">
            <v>20</v>
          </cell>
          <cell r="O230">
            <v>22</v>
          </cell>
        </row>
        <row r="231">
          <cell r="A231" t="str">
            <v>11</v>
          </cell>
          <cell r="B231" t="str">
            <v>TDA. DIAS FELICES-S-</v>
          </cell>
          <cell r="C231" t="str">
            <v>22:46</v>
          </cell>
          <cell r="D231" t="str">
            <v>00:05</v>
          </cell>
          <cell r="E231">
            <v>1.1000000000000001</v>
          </cell>
          <cell r="F231">
            <v>9</v>
          </cell>
          <cell r="L231">
            <v>1.1000000000000001</v>
          </cell>
          <cell r="N231">
            <v>4</v>
          </cell>
          <cell r="O231">
            <v>4.4000000000000004</v>
          </cell>
        </row>
        <row r="232">
          <cell r="A232" t="str">
            <v>11</v>
          </cell>
          <cell r="B232" t="str">
            <v>TDA. CINE SABADO-NOC</v>
          </cell>
          <cell r="C232" t="str">
            <v>20:58</v>
          </cell>
          <cell r="D232" t="str">
            <v>23:06</v>
          </cell>
          <cell r="E232">
            <v>1</v>
          </cell>
          <cell r="F232">
            <v>8</v>
          </cell>
          <cell r="L232">
            <v>1</v>
          </cell>
          <cell r="N232">
            <v>4</v>
          </cell>
          <cell r="O232">
            <v>4</v>
          </cell>
        </row>
        <row r="233">
          <cell r="A233" t="str">
            <v>11</v>
          </cell>
          <cell r="B233" t="str">
            <v>TDA. REP.LUISA FERNA</v>
          </cell>
          <cell r="C233" t="str">
            <v>11:59</v>
          </cell>
          <cell r="D233" t="str">
            <v>13:06</v>
          </cell>
          <cell r="E233">
            <v>1</v>
          </cell>
          <cell r="F233">
            <v>8</v>
          </cell>
          <cell r="G233">
            <v>1.1000000000000001</v>
          </cell>
          <cell r="H233">
            <v>0.7</v>
          </cell>
          <cell r="I233">
            <v>1.2</v>
          </cell>
          <cell r="J233">
            <v>1.2</v>
          </cell>
          <cell r="K233">
            <v>0.9</v>
          </cell>
          <cell r="N233">
            <v>10</v>
          </cell>
          <cell r="O233">
            <v>10</v>
          </cell>
        </row>
        <row r="234">
          <cell r="A234" t="str">
            <v>11</v>
          </cell>
          <cell r="B234" t="str">
            <v>TDA. MISION IMPOSIBL</v>
          </cell>
          <cell r="C234" t="str">
            <v>17:00</v>
          </cell>
          <cell r="D234" t="str">
            <v>18:02</v>
          </cell>
          <cell r="E234">
            <v>1</v>
          </cell>
          <cell r="F234">
            <v>8</v>
          </cell>
          <cell r="L234">
            <v>1</v>
          </cell>
          <cell r="N234">
            <v>2</v>
          </cell>
          <cell r="O234">
            <v>2</v>
          </cell>
        </row>
        <row r="235">
          <cell r="A235" t="str">
            <v>11</v>
          </cell>
          <cell r="B235" t="str">
            <v>TDA. QUIEN MANDA QUI</v>
          </cell>
          <cell r="C235" t="str">
            <v>11:00</v>
          </cell>
          <cell r="D235" t="str">
            <v>12:10</v>
          </cell>
          <cell r="E235">
            <v>1</v>
          </cell>
          <cell r="F235">
            <v>8</v>
          </cell>
          <cell r="G235">
            <v>1.4</v>
          </cell>
          <cell r="H235">
            <v>0.3</v>
          </cell>
          <cell r="I235">
            <v>1.1000000000000001</v>
          </cell>
          <cell r="J235">
            <v>1</v>
          </cell>
          <cell r="K235">
            <v>1.2</v>
          </cell>
          <cell r="N235">
            <v>20</v>
          </cell>
          <cell r="O235">
            <v>20</v>
          </cell>
        </row>
        <row r="236">
          <cell r="A236" t="str">
            <v>11</v>
          </cell>
          <cell r="B236" t="str">
            <v>TDA. MI PEQUEÑO PONY</v>
          </cell>
          <cell r="C236" t="str">
            <v>09:33</v>
          </cell>
          <cell r="D236" t="str">
            <v>10:01</v>
          </cell>
          <cell r="E236">
            <v>1</v>
          </cell>
          <cell r="F236">
            <v>8</v>
          </cell>
          <cell r="M236">
            <v>1</v>
          </cell>
          <cell r="N236">
            <v>3</v>
          </cell>
          <cell r="O236">
            <v>3</v>
          </cell>
        </row>
        <row r="237">
          <cell r="A237" t="str">
            <v>11</v>
          </cell>
          <cell r="B237" t="str">
            <v>TDA. QUIEN MANDA QUI</v>
          </cell>
          <cell r="C237" t="str">
            <v>11:05</v>
          </cell>
          <cell r="D237" t="str">
            <v>12:03</v>
          </cell>
          <cell r="E237">
            <v>1</v>
          </cell>
          <cell r="F237">
            <v>8</v>
          </cell>
          <cell r="L237">
            <v>1</v>
          </cell>
          <cell r="N237">
            <v>2</v>
          </cell>
          <cell r="O237">
            <v>2</v>
          </cell>
        </row>
        <row r="238">
          <cell r="A238" t="str">
            <v>11</v>
          </cell>
          <cell r="B238" t="str">
            <v>TDA. VALE TODO-TA</v>
          </cell>
          <cell r="C238" t="str">
            <v>15:01</v>
          </cell>
          <cell r="D238" t="str">
            <v>16:07</v>
          </cell>
          <cell r="E238">
            <v>0.9</v>
          </cell>
          <cell r="F238">
            <v>7</v>
          </cell>
          <cell r="G238">
            <v>1</v>
          </cell>
          <cell r="H238">
            <v>1.4</v>
          </cell>
          <cell r="I238">
            <v>1</v>
          </cell>
          <cell r="J238">
            <v>0.4</v>
          </cell>
          <cell r="K238">
            <v>0.9</v>
          </cell>
          <cell r="N238">
            <v>20</v>
          </cell>
          <cell r="O238">
            <v>18</v>
          </cell>
        </row>
        <row r="239">
          <cell r="A239" t="str">
            <v>11</v>
          </cell>
          <cell r="B239" t="str">
            <v>TDA. REINA LA CHATAR</v>
          </cell>
          <cell r="C239" t="str">
            <v>13:57</v>
          </cell>
          <cell r="D239" t="str">
            <v>15:05</v>
          </cell>
          <cell r="E239">
            <v>0.8</v>
          </cell>
          <cell r="F239">
            <v>6</v>
          </cell>
          <cell r="G239">
            <v>0.8</v>
          </cell>
          <cell r="H239">
            <v>0.7</v>
          </cell>
          <cell r="I239">
            <v>0.8</v>
          </cell>
          <cell r="J239">
            <v>0.5</v>
          </cell>
          <cell r="K239">
            <v>1.3</v>
          </cell>
          <cell r="N239">
            <v>20</v>
          </cell>
          <cell r="O239">
            <v>16</v>
          </cell>
        </row>
        <row r="240">
          <cell r="A240" t="str">
            <v>11</v>
          </cell>
          <cell r="B240" t="str">
            <v>TDA. BEAST WARS TRAN</v>
          </cell>
          <cell r="C240" t="str">
            <v>12:03</v>
          </cell>
          <cell r="D240" t="str">
            <v>12:32</v>
          </cell>
          <cell r="E240">
            <v>0.8</v>
          </cell>
          <cell r="F240">
            <v>6</v>
          </cell>
          <cell r="M240">
            <v>0.8</v>
          </cell>
          <cell r="N240">
            <v>2</v>
          </cell>
          <cell r="O240">
            <v>1.6</v>
          </cell>
        </row>
        <row r="241">
          <cell r="A241" t="str">
            <v>11</v>
          </cell>
          <cell r="B241" t="str">
            <v>TDA. PEQUEÑO PONY-SA</v>
          </cell>
          <cell r="C241" t="str">
            <v>09:34</v>
          </cell>
          <cell r="D241" t="str">
            <v>09:48</v>
          </cell>
          <cell r="E241">
            <v>0.8</v>
          </cell>
          <cell r="F241">
            <v>6</v>
          </cell>
          <cell r="L241">
            <v>0.8</v>
          </cell>
          <cell r="N241">
            <v>4</v>
          </cell>
          <cell r="O241">
            <v>3.2</v>
          </cell>
        </row>
        <row r="242">
          <cell r="A242" t="str">
            <v>11</v>
          </cell>
          <cell r="B242" t="str">
            <v>TDA. DOMINGOS DE CIN</v>
          </cell>
          <cell r="C242" t="str">
            <v>19:02</v>
          </cell>
          <cell r="D242" t="str">
            <v>23:02</v>
          </cell>
          <cell r="E242">
            <v>0.7</v>
          </cell>
          <cell r="F242">
            <v>5</v>
          </cell>
          <cell r="M242">
            <v>0.7</v>
          </cell>
          <cell r="N242">
            <v>3</v>
          </cell>
          <cell r="O242">
            <v>2.0999999999999996</v>
          </cell>
        </row>
        <row r="243">
          <cell r="A243" t="str">
            <v>11</v>
          </cell>
          <cell r="B243" t="str">
            <v>TDA. BARNEY Y SUS AM</v>
          </cell>
          <cell r="C243" t="str">
            <v>09:03</v>
          </cell>
          <cell r="D243" t="str">
            <v>09:34</v>
          </cell>
          <cell r="E243">
            <v>0.7</v>
          </cell>
          <cell r="F243">
            <v>5</v>
          </cell>
          <cell r="L243">
            <v>0.7</v>
          </cell>
          <cell r="N243">
            <v>4</v>
          </cell>
          <cell r="O243">
            <v>2.8</v>
          </cell>
        </row>
        <row r="244">
          <cell r="A244" t="str">
            <v>11</v>
          </cell>
          <cell r="B244" t="str">
            <v>TDA. ANIMORPHS-S-MA</v>
          </cell>
          <cell r="C244" t="str">
            <v>11:33</v>
          </cell>
          <cell r="D244" t="str">
            <v>13:03</v>
          </cell>
          <cell r="E244">
            <v>0.6</v>
          </cell>
          <cell r="F244">
            <v>4</v>
          </cell>
          <cell r="L244">
            <v>0.6</v>
          </cell>
          <cell r="N244">
            <v>4</v>
          </cell>
          <cell r="O244">
            <v>2.4</v>
          </cell>
        </row>
        <row r="245">
          <cell r="A245" t="str">
            <v>11</v>
          </cell>
          <cell r="B245" t="str">
            <v>TDA. SUPER AGENTE 86</v>
          </cell>
          <cell r="C245" t="str">
            <v>13:01</v>
          </cell>
          <cell r="D245" t="str">
            <v>14:00</v>
          </cell>
          <cell r="E245">
            <v>0.6</v>
          </cell>
          <cell r="F245">
            <v>4</v>
          </cell>
          <cell r="M245">
            <v>0.6</v>
          </cell>
          <cell r="N245">
            <v>2</v>
          </cell>
          <cell r="O245">
            <v>1.2</v>
          </cell>
        </row>
        <row r="246">
          <cell r="A246" t="str">
            <v>11</v>
          </cell>
          <cell r="B246" t="str">
            <v>TDA. BEAST WARS TRAN</v>
          </cell>
          <cell r="C246" t="str">
            <v>12:03</v>
          </cell>
          <cell r="D246" t="str">
            <v>12:33</v>
          </cell>
          <cell r="E246">
            <v>0.6</v>
          </cell>
          <cell r="F246">
            <v>4</v>
          </cell>
          <cell r="L246">
            <v>0.6</v>
          </cell>
          <cell r="N246">
            <v>2</v>
          </cell>
          <cell r="O246">
            <v>1.2</v>
          </cell>
        </row>
        <row r="247">
          <cell r="A247" t="str">
            <v>11</v>
          </cell>
          <cell r="B247" t="str">
            <v>TDA. EL HOMBRE ARAÑA</v>
          </cell>
          <cell r="C247" t="str">
            <v>17:01</v>
          </cell>
          <cell r="D247" t="str">
            <v>17:33</v>
          </cell>
          <cell r="E247">
            <v>0.5</v>
          </cell>
          <cell r="F247">
            <v>4</v>
          </cell>
          <cell r="G247">
            <v>1.1000000000000001</v>
          </cell>
          <cell r="H247">
            <v>0.6</v>
          </cell>
          <cell r="I247">
            <v>0.5</v>
          </cell>
          <cell r="J247">
            <v>0.1</v>
          </cell>
          <cell r="K247">
            <v>0</v>
          </cell>
          <cell r="N247">
            <v>5</v>
          </cell>
          <cell r="O247">
            <v>2.5</v>
          </cell>
        </row>
        <row r="248">
          <cell r="A248" t="str">
            <v>11</v>
          </cell>
          <cell r="B248" t="str">
            <v>TDA. AVENT.DEL CIRCO</v>
          </cell>
          <cell r="C248" t="str">
            <v>10:00</v>
          </cell>
          <cell r="D248" t="str">
            <v>11:02</v>
          </cell>
          <cell r="E248">
            <v>0.5</v>
          </cell>
          <cell r="F248">
            <v>4</v>
          </cell>
          <cell r="M248">
            <v>0.5</v>
          </cell>
          <cell r="N248">
            <v>3</v>
          </cell>
          <cell r="O248">
            <v>1.5</v>
          </cell>
        </row>
        <row r="249">
          <cell r="A249" t="str">
            <v>11</v>
          </cell>
          <cell r="B249" t="str">
            <v>TDA. MI AMIGO RODRIG</v>
          </cell>
          <cell r="C249" t="str">
            <v>16:01</v>
          </cell>
          <cell r="D249" t="str">
            <v>18:06</v>
          </cell>
          <cell r="E249">
            <v>0.5</v>
          </cell>
          <cell r="F249">
            <v>4</v>
          </cell>
          <cell r="G249">
            <v>0.4</v>
          </cell>
          <cell r="H249">
            <v>0.8</v>
          </cell>
          <cell r="I249">
            <v>0.7</v>
          </cell>
          <cell r="J249">
            <v>0.6</v>
          </cell>
          <cell r="K249">
            <v>0.2</v>
          </cell>
          <cell r="N249">
            <v>15</v>
          </cell>
          <cell r="O249">
            <v>7.5</v>
          </cell>
        </row>
        <row r="250">
          <cell r="A250" t="str">
            <v>11</v>
          </cell>
          <cell r="B250" t="str">
            <v>TDA. BARNEY Y SUS AM</v>
          </cell>
          <cell r="C250" t="str">
            <v>06:01</v>
          </cell>
          <cell r="D250" t="str">
            <v>08:02</v>
          </cell>
          <cell r="E250">
            <v>0.4</v>
          </cell>
          <cell r="F250">
            <v>3</v>
          </cell>
          <cell r="G250">
            <v>0.3</v>
          </cell>
          <cell r="H250">
            <v>0.6</v>
          </cell>
          <cell r="I250">
            <v>0.2</v>
          </cell>
          <cell r="J250">
            <v>0.7</v>
          </cell>
          <cell r="K250">
            <v>0</v>
          </cell>
          <cell r="N250">
            <v>19</v>
          </cell>
          <cell r="O250">
            <v>7.6000000000000005</v>
          </cell>
        </row>
        <row r="251">
          <cell r="A251" t="str">
            <v>11</v>
          </cell>
          <cell r="B251" t="str">
            <v>TDA. INCREIBLE HULK-</v>
          </cell>
          <cell r="C251" t="str">
            <v>13:01</v>
          </cell>
          <cell r="D251" t="str">
            <v>16:01</v>
          </cell>
          <cell r="E251">
            <v>0.4</v>
          </cell>
          <cell r="F251">
            <v>3</v>
          </cell>
          <cell r="M251">
            <v>0.4</v>
          </cell>
          <cell r="N251">
            <v>3</v>
          </cell>
          <cell r="O251">
            <v>1.2000000000000002</v>
          </cell>
        </row>
        <row r="252">
          <cell r="A252" t="str">
            <v>11</v>
          </cell>
          <cell r="B252" t="str">
            <v>TDA. ANIMORPHS-D-TA</v>
          </cell>
          <cell r="C252" t="str">
            <v>12:31</v>
          </cell>
          <cell r="D252" t="str">
            <v>13:02</v>
          </cell>
          <cell r="E252">
            <v>0.4</v>
          </cell>
          <cell r="F252">
            <v>3</v>
          </cell>
          <cell r="M252">
            <v>0.4</v>
          </cell>
          <cell r="N252">
            <v>2</v>
          </cell>
          <cell r="O252">
            <v>0.8</v>
          </cell>
        </row>
        <row r="253">
          <cell r="A253" t="str">
            <v>11</v>
          </cell>
          <cell r="B253" t="str">
            <v>TDA. ANIMORPHS-D-MA</v>
          </cell>
          <cell r="C253" t="str">
            <v>11:32</v>
          </cell>
          <cell r="D253" t="str">
            <v>12:00</v>
          </cell>
          <cell r="E253">
            <v>0.3</v>
          </cell>
          <cell r="F253">
            <v>2</v>
          </cell>
          <cell r="M253">
            <v>0.3</v>
          </cell>
          <cell r="N253">
            <v>1</v>
          </cell>
          <cell r="O253">
            <v>0.3</v>
          </cell>
        </row>
        <row r="254">
          <cell r="A254" t="str">
            <v>11</v>
          </cell>
          <cell r="B254" t="str">
            <v>TDA. PARKER LEWIS-TA</v>
          </cell>
          <cell r="C254" t="str">
            <v>16:06</v>
          </cell>
          <cell r="D254" t="str">
            <v>16:36</v>
          </cell>
          <cell r="E254">
            <v>0.3</v>
          </cell>
          <cell r="F254">
            <v>2</v>
          </cell>
          <cell r="G254">
            <v>0</v>
          </cell>
          <cell r="H254">
            <v>0.7</v>
          </cell>
          <cell r="I254">
            <v>0.6</v>
          </cell>
          <cell r="J254">
            <v>0.1</v>
          </cell>
          <cell r="K254">
            <v>0</v>
          </cell>
          <cell r="N254">
            <v>5</v>
          </cell>
          <cell r="O254">
            <v>1.5</v>
          </cell>
        </row>
        <row r="255">
          <cell r="A255" t="str">
            <v>11</v>
          </cell>
          <cell r="B255" t="str">
            <v>TDA. HERCULES-D-TA</v>
          </cell>
          <cell r="C255" t="str">
            <v>14:01</v>
          </cell>
          <cell r="D255" t="str">
            <v>15:01</v>
          </cell>
          <cell r="E255">
            <v>0.3</v>
          </cell>
          <cell r="F255">
            <v>2</v>
          </cell>
          <cell r="M255">
            <v>0.3</v>
          </cell>
          <cell r="N255">
            <v>2</v>
          </cell>
          <cell r="O255">
            <v>0.6</v>
          </cell>
        </row>
        <row r="256">
          <cell r="A256" t="str">
            <v>11</v>
          </cell>
          <cell r="B256" t="str">
            <v>TDA. BARNEY Y SUS AM</v>
          </cell>
          <cell r="C256" t="str">
            <v>09:01</v>
          </cell>
          <cell r="D256" t="str">
            <v>09:34</v>
          </cell>
          <cell r="E256">
            <v>0.3</v>
          </cell>
          <cell r="F256">
            <v>2</v>
          </cell>
          <cell r="M256">
            <v>0.3</v>
          </cell>
          <cell r="N256">
            <v>3</v>
          </cell>
          <cell r="O256">
            <v>0.89999999999999991</v>
          </cell>
        </row>
        <row r="257">
          <cell r="A257" t="str">
            <v>11</v>
          </cell>
          <cell r="B257" t="str">
            <v>TDA. ESTA MAÑANA NOT</v>
          </cell>
          <cell r="C257" t="str">
            <v>07:01</v>
          </cell>
          <cell r="D257" t="str">
            <v>08:06</v>
          </cell>
          <cell r="E257">
            <v>0.2</v>
          </cell>
          <cell r="F257">
            <v>1</v>
          </cell>
          <cell r="G257">
            <v>0</v>
          </cell>
          <cell r="H257">
            <v>0.2</v>
          </cell>
          <cell r="I257">
            <v>0.1</v>
          </cell>
          <cell r="J257">
            <v>0.3</v>
          </cell>
          <cell r="K257">
            <v>0.5</v>
          </cell>
          <cell r="N257">
            <v>14</v>
          </cell>
          <cell r="O257">
            <v>2.8000000000000003</v>
          </cell>
        </row>
        <row r="258">
          <cell r="A258" t="str">
            <v>11</v>
          </cell>
          <cell r="B258" t="str">
            <v>TDA. LA HORA MEDICA-</v>
          </cell>
          <cell r="C258" t="str">
            <v>10:01</v>
          </cell>
          <cell r="D258" t="str">
            <v>11:04</v>
          </cell>
          <cell r="E258">
            <v>0.2</v>
          </cell>
          <cell r="F258">
            <v>1</v>
          </cell>
          <cell r="L258">
            <v>0.2</v>
          </cell>
          <cell r="N258">
            <v>4</v>
          </cell>
          <cell r="O258">
            <v>0.8</v>
          </cell>
        </row>
      </sheetData>
      <sheetData sheetId="17" refreshError="1"/>
      <sheetData sheetId="18" refreshError="1"/>
      <sheetData sheetId="19"/>
      <sheetData sheetId="2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 Seg"/>
      <sheetName val="maz1uio"/>
      <sheetName val="Ev 1 mes UIO"/>
      <sheetName val="maz1gye"/>
      <sheetName val="Ev 1 mes GYE"/>
      <sheetName val="maz1con"/>
      <sheetName val="Ev 1 mes CON"/>
      <sheetName val="Radio"/>
      <sheetName val="Prensa"/>
      <sheetName val="Buses"/>
      <sheetName val="Activación"/>
      <sheetName val="RESUMEN"/>
      <sheetName val="channel"/>
      <sheetName val="DIRSMP"/>
      <sheetName val="22_Seg"/>
      <sheetName val="Ev_1_mes_UIO"/>
      <sheetName val="Ev_1_mes_GYE"/>
      <sheetName val="Ev_1_mes_CON"/>
      <sheetName val="22_Seg1"/>
      <sheetName val="Ev_1_mes_UIO1"/>
      <sheetName val="Ev_1_mes_GYE1"/>
      <sheetName val="Ev_1_mes_CON1"/>
      <sheetName val="22_Seg2"/>
      <sheetName val="Ev_1_mes_UIO2"/>
      <sheetName val="Ev_1_mes_GYE2"/>
      <sheetName val="Ev_1_mes_CON2"/>
      <sheetName val="22_Seg3"/>
      <sheetName val="Ev_1_mes_UIO3"/>
      <sheetName val="Ev_1_mes_GYE3"/>
      <sheetName val="Ev_1_mes_CON3"/>
      <sheetName val="DAYPART MIX"/>
    </sheetNames>
    <sheetDataSet>
      <sheetData sheetId="0" refreshError="1"/>
      <sheetData sheetId="1" refreshError="1">
        <row r="1">
          <cell r="A1" t="str">
            <v xml:space="preserve">Cliente: </v>
          </cell>
        </row>
        <row r="2">
          <cell r="A2" t="str">
            <v xml:space="preserve">Producto: </v>
          </cell>
        </row>
        <row r="3">
          <cell r="A3" t="str">
            <v xml:space="preserve">Fecha de Proceso: </v>
          </cell>
        </row>
        <row r="4">
          <cell r="A4" t="str">
            <v xml:space="preserve">Ciudad: </v>
          </cell>
        </row>
        <row r="5">
          <cell r="A5" t="str">
            <v>Universo</v>
          </cell>
        </row>
        <row r="6">
          <cell r="A6" t="str">
            <v xml:space="preserve">Muestra </v>
          </cell>
        </row>
        <row r="7">
          <cell r="A7">
            <v>0</v>
          </cell>
        </row>
        <row r="8">
          <cell r="A8" t="str">
            <v/>
          </cell>
        </row>
        <row r="9">
          <cell r="A9" t="str">
            <v xml:space="preserve">Spots </v>
          </cell>
        </row>
        <row r="10">
          <cell r="A10" t="str">
            <v xml:space="preserve">Alcance </v>
          </cell>
        </row>
        <row r="11">
          <cell r="A11" t="str">
            <v xml:space="preserve">Frecuencia Promedio </v>
          </cell>
        </row>
        <row r="12">
          <cell r="A12" t="str">
            <v xml:space="preserve">Rating Promedio </v>
          </cell>
        </row>
        <row r="13">
          <cell r="A13" t="str">
            <v xml:space="preserve">Trp´s </v>
          </cell>
        </row>
        <row r="14">
          <cell r="A14" t="str">
            <v xml:space="preserve">Trp´s </v>
          </cell>
        </row>
      </sheetData>
      <sheetData sheetId="2" refreshError="1"/>
      <sheetData sheetId="3" refreshError="1">
        <row r="1">
          <cell r="A1" t="str">
            <v xml:space="preserve">Cliente: </v>
          </cell>
        </row>
        <row r="2">
          <cell r="A2" t="str">
            <v xml:space="preserve">Producto: </v>
          </cell>
        </row>
        <row r="3">
          <cell r="A3" t="str">
            <v xml:space="preserve">Fecha de Proceso: </v>
          </cell>
        </row>
        <row r="4">
          <cell r="A4" t="str">
            <v xml:space="preserve">Mercado: </v>
          </cell>
        </row>
        <row r="5">
          <cell r="A5" t="str">
            <v xml:space="preserve">Universo: </v>
          </cell>
        </row>
        <row r="6">
          <cell r="A6" t="str">
            <v xml:space="preserve">Muestra: </v>
          </cell>
        </row>
        <row r="7">
          <cell r="A7" t="str">
            <v/>
          </cell>
        </row>
        <row r="8">
          <cell r="A8">
            <v>0</v>
          </cell>
        </row>
        <row r="9">
          <cell r="A9" t="str">
            <v xml:space="preserve">Spots </v>
          </cell>
        </row>
        <row r="10">
          <cell r="A10" t="str">
            <v xml:space="preserve">Spots </v>
          </cell>
        </row>
        <row r="11">
          <cell r="A11" t="str">
            <v xml:space="preserve">Alcance </v>
          </cell>
        </row>
        <row r="12">
          <cell r="A12" t="str">
            <v xml:space="preserve">Frecuencia Promedio </v>
          </cell>
        </row>
        <row r="13">
          <cell r="A13" t="str">
            <v xml:space="preserve">Rating Promedio </v>
          </cell>
        </row>
        <row r="14">
          <cell r="A14" t="str">
            <v xml:space="preserve">Trp´s </v>
          </cell>
        </row>
        <row r="16">
          <cell r="A16" t="str">
            <v>Programa</v>
          </cell>
        </row>
      </sheetData>
      <sheetData sheetId="4" refreshError="1"/>
      <sheetData sheetId="5" refreshError="1">
        <row r="1">
          <cell r="A1" t="str">
            <v xml:space="preserve">Cliente: </v>
          </cell>
        </row>
        <row r="2">
          <cell r="A2" t="str">
            <v>Producto:</v>
          </cell>
        </row>
        <row r="3">
          <cell r="A3" t="str">
            <v xml:space="preserve">Fecha de Proceso: </v>
          </cell>
        </row>
        <row r="4">
          <cell r="A4" t="str">
            <v xml:space="preserve">Mercado: </v>
          </cell>
        </row>
        <row r="5">
          <cell r="A5" t="str">
            <v xml:space="preserve">Universo         </v>
          </cell>
        </row>
        <row r="6">
          <cell r="A6" t="str">
            <v xml:space="preserve">Muestra          </v>
          </cell>
        </row>
        <row r="7">
          <cell r="A7">
            <v>0</v>
          </cell>
        </row>
        <row r="9">
          <cell r="A9" t="str">
            <v xml:space="preserve">Spots </v>
          </cell>
        </row>
        <row r="10">
          <cell r="A10" t="str">
            <v xml:space="preserve">Alcance </v>
          </cell>
        </row>
        <row r="11">
          <cell r="A11" t="str">
            <v xml:space="preserve">Frecuencia Promedio </v>
          </cell>
        </row>
        <row r="12">
          <cell r="A12" t="str">
            <v xml:space="preserve">Rating Promedio </v>
          </cell>
        </row>
        <row r="13">
          <cell r="A13" t="str">
            <v xml:space="preserve">Trp´s </v>
          </cell>
        </row>
        <row r="15">
          <cell r="A15" t="str">
            <v>Programa</v>
          </cell>
        </row>
      </sheetData>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s"/>
      <sheetName val="Notita"/>
      <sheetName val="Plantilla Gráfica"/>
      <sheetName val="Plantilla Diarios"/>
      <sheetName val="Plantilla Revistas"/>
      <sheetName val="Parámetros"/>
      <sheetName val="Posposlangmenomenos"/>
      <sheetName val="Base Diarios"/>
      <sheetName val="Base Suplementos"/>
      <sheetName val="Base Revistas"/>
      <sheetName val="GSE de revistas"/>
      <sheetName val="Macrillo"/>
      <sheetName val="Deuteronomio"/>
      <sheetName val="Duende"/>
      <sheetName val="Duende2"/>
      <sheetName val="JUN'95"/>
      <sheetName val="maz1con"/>
      <sheetName val="maz1gye"/>
      <sheetName val="maz1uio"/>
      <sheetName val="channel"/>
      <sheetName val="Plantilla_Gráfica"/>
      <sheetName val="Plantilla_Diarios"/>
      <sheetName val="Plantilla_Revistas"/>
      <sheetName val="Base_Diarios"/>
      <sheetName val="Base_Suplementos"/>
      <sheetName val="Base_Revistas"/>
      <sheetName val="GSE_de_revistas"/>
      <sheetName val="DIRSMP"/>
      <sheetName val="Plantilla_Gráfica1"/>
      <sheetName val="Plantilla_Diarios1"/>
      <sheetName val="Plantilla_Revistas1"/>
      <sheetName val="Base_Diarios1"/>
      <sheetName val="Base_Suplementos1"/>
      <sheetName val="Base_Revistas1"/>
      <sheetName val="GSE_de_revistas1"/>
      <sheetName val="JUN'95.XLS"/>
      <sheetName val="Plantilla_Gráfica2"/>
      <sheetName val="Plantilla_Diarios2"/>
      <sheetName val="Plantilla_Revistas2"/>
      <sheetName val="Base_Diarios2"/>
      <sheetName val="Base_Suplementos2"/>
      <sheetName val="Base_Revistas2"/>
      <sheetName val="GSE_de_revistas2"/>
      <sheetName val="\\Server-ls\datos\WKS\ENC-REV\J"/>
      <sheetName val="\Users\richard\Library\Containe"/>
      <sheetName val="\C\Users\richard\Library\Contai"/>
      <sheetName val="Module1"/>
      <sheetName val="PLAN"/>
      <sheetName val="1"/>
      <sheetName val="Plantilla_Gráfica3"/>
      <sheetName val="Plantilla_Diarios3"/>
      <sheetName val="Plantilla_Revistas3"/>
      <sheetName val="Base_Diarios3"/>
      <sheetName val="Base_Suplementos3"/>
      <sheetName val="Base_Revistas3"/>
      <sheetName val="GSE_de_revistas3"/>
      <sheetName val="JUN'95_XLS"/>
      <sheetName val="Plantilla_Gráfica4"/>
      <sheetName val="Plantilla_Diarios4"/>
      <sheetName val="Plantilla_Revistas4"/>
      <sheetName val="Base_Diarios4"/>
      <sheetName val="Base_Suplementos4"/>
      <sheetName val="Base_Revistas4"/>
      <sheetName val="GSE_de_revistas4"/>
      <sheetName val="JUN'95_XLS1"/>
    </sheetNames>
    <definedNames>
      <definedName name="notita" sheetId="0"/>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k"/>
      <sheetName val="Hoja 1"/>
      <sheetName val="semtip"/>
      <sheetName val="Pauta 1"/>
      <sheetName val="TV Superwiken"/>
      <sheetName val="Notas"/>
      <sheetName val="Hoja_1"/>
      <sheetName val="Pauta_1"/>
      <sheetName val="TV_Superwiken"/>
      <sheetName val="TV Superwiken.xls"/>
      <sheetName val="maz1con"/>
      <sheetName val="maz1gye"/>
      <sheetName val="maz1uio"/>
      <sheetName val="Hoja_11"/>
      <sheetName val="Pauta_11"/>
      <sheetName val="TV_Superwiken1"/>
    </sheetNames>
    <sheetDataSet>
      <sheetData sheetId="0" refreshError="1">
        <row r="1">
          <cell r="A1" t="str">
            <v>Can</v>
          </cell>
          <cell r="B1" t="str">
            <v>Genero</v>
          </cell>
          <cell r="C1" t="str">
            <v>Programa</v>
          </cell>
          <cell r="D1" t="str">
            <v>Rat</v>
          </cell>
          <cell r="E1" t="str">
            <v>Personas</v>
          </cell>
          <cell r="F1" t="str">
            <v>Lun</v>
          </cell>
          <cell r="G1" t="str">
            <v>Mar</v>
          </cell>
          <cell r="H1" t="str">
            <v>Mie</v>
          </cell>
          <cell r="I1" t="str">
            <v>Jue</v>
          </cell>
          <cell r="J1" t="str">
            <v>Vie</v>
          </cell>
          <cell r="K1" t="str">
            <v>Sab</v>
          </cell>
          <cell r="L1" t="str">
            <v>Dom</v>
          </cell>
          <cell r="M1" t="str">
            <v>HoraI</v>
          </cell>
          <cell r="N1" t="str">
            <v>HoraF</v>
          </cell>
          <cell r="O1" t="str">
            <v>Costo</v>
          </cell>
          <cell r="P1" t="str">
            <v>CtoPto</v>
          </cell>
          <cell r="Q1" t="str">
            <v>TPE</v>
          </cell>
        </row>
        <row r="2">
          <cell r="A2" t="str">
            <v>07</v>
          </cell>
          <cell r="B2" t="str">
            <v>PELICULA</v>
          </cell>
          <cell r="C2" t="str">
            <v>BEST SELLER</v>
          </cell>
          <cell r="D2">
            <v>12.6</v>
          </cell>
          <cell r="E2">
            <v>361357</v>
          </cell>
          <cell r="F2">
            <v>12.6</v>
          </cell>
          <cell r="M2" t="str">
            <v>22:02</v>
          </cell>
          <cell r="N2" t="str">
            <v>00:29</v>
          </cell>
          <cell r="O2">
            <v>0</v>
          </cell>
          <cell r="P2">
            <v>0</v>
          </cell>
          <cell r="Q2">
            <v>1</v>
          </cell>
        </row>
        <row r="3">
          <cell r="A3" t="str">
            <v>07</v>
          </cell>
          <cell r="B3" t="str">
            <v>P_ESPECIAL</v>
          </cell>
          <cell r="C3" t="str">
            <v>HISTORIA DE LA NOTICIA</v>
          </cell>
          <cell r="D3">
            <v>8.3000000000000007</v>
          </cell>
          <cell r="E3">
            <v>237484</v>
          </cell>
          <cell r="G3">
            <v>8.3000000000000007</v>
          </cell>
          <cell r="M3" t="str">
            <v>22:00</v>
          </cell>
          <cell r="N3" t="str">
            <v>23:08</v>
          </cell>
          <cell r="O3">
            <v>0</v>
          </cell>
          <cell r="P3">
            <v>0</v>
          </cell>
          <cell r="Q3">
            <v>1</v>
          </cell>
        </row>
        <row r="4">
          <cell r="A4" t="str">
            <v>07</v>
          </cell>
          <cell r="B4" t="str">
            <v>INFORMATIVO</v>
          </cell>
          <cell r="C4" t="str">
            <v>RED NACIONAL</v>
          </cell>
          <cell r="D4">
            <v>7.5</v>
          </cell>
          <cell r="E4">
            <v>214235</v>
          </cell>
          <cell r="H4">
            <v>7.5</v>
          </cell>
          <cell r="M4" t="str">
            <v>21:00</v>
          </cell>
          <cell r="N4" t="str">
            <v>21:09</v>
          </cell>
          <cell r="O4">
            <v>0</v>
          </cell>
          <cell r="P4">
            <v>0</v>
          </cell>
          <cell r="Q4">
            <v>1</v>
          </cell>
        </row>
        <row r="5">
          <cell r="A5" t="str">
            <v>07</v>
          </cell>
          <cell r="B5" t="str">
            <v>TELENOVELA</v>
          </cell>
          <cell r="C5" t="str">
            <v>SANTO LADRON</v>
          </cell>
          <cell r="D5">
            <v>7.3</v>
          </cell>
          <cell r="E5">
            <v>208602</v>
          </cell>
          <cell r="F5">
            <v>7.8</v>
          </cell>
          <cell r="G5">
            <v>8</v>
          </cell>
          <cell r="H5">
            <v>7.5</v>
          </cell>
          <cell r="I5">
            <v>7</v>
          </cell>
          <cell r="J5">
            <v>6</v>
          </cell>
          <cell r="M5" t="str">
            <v>19:56</v>
          </cell>
          <cell r="N5" t="str">
            <v>20:59</v>
          </cell>
          <cell r="O5">
            <v>0</v>
          </cell>
          <cell r="P5">
            <v>0</v>
          </cell>
          <cell r="Q5">
            <v>5</v>
          </cell>
        </row>
        <row r="6">
          <cell r="A6" t="str">
            <v>07</v>
          </cell>
          <cell r="B6" t="str">
            <v>NOTICIERO</v>
          </cell>
          <cell r="C6" t="str">
            <v>24 HORAS</v>
          </cell>
          <cell r="D6">
            <v>7.1</v>
          </cell>
          <cell r="E6">
            <v>203675</v>
          </cell>
          <cell r="F6">
            <v>8.1999999999999993</v>
          </cell>
          <cell r="G6">
            <v>9.5</v>
          </cell>
          <cell r="H6">
            <v>7.8</v>
          </cell>
          <cell r="I6">
            <v>7.6</v>
          </cell>
          <cell r="J6">
            <v>6.9</v>
          </cell>
          <cell r="K6">
            <v>4.5999999999999996</v>
          </cell>
          <cell r="L6">
            <v>5</v>
          </cell>
          <cell r="M6" t="str">
            <v>20:59</v>
          </cell>
          <cell r="N6" t="str">
            <v>22:03</v>
          </cell>
          <cell r="O6">
            <v>0</v>
          </cell>
          <cell r="P6">
            <v>0</v>
          </cell>
          <cell r="Q6">
            <v>7</v>
          </cell>
        </row>
        <row r="7">
          <cell r="A7" t="str">
            <v>07</v>
          </cell>
          <cell r="B7" t="str">
            <v>FUTBOL</v>
          </cell>
          <cell r="C7" t="str">
            <v>COPA ENTEL</v>
          </cell>
          <cell r="D7">
            <v>7</v>
          </cell>
          <cell r="E7">
            <v>199567</v>
          </cell>
          <cell r="K7">
            <v>7</v>
          </cell>
          <cell r="M7" t="str">
            <v>22:00</v>
          </cell>
          <cell r="N7" t="str">
            <v>00:10</v>
          </cell>
          <cell r="O7">
            <v>0</v>
          </cell>
          <cell r="P7">
            <v>0</v>
          </cell>
          <cell r="Q7">
            <v>1</v>
          </cell>
        </row>
        <row r="8">
          <cell r="A8" t="str">
            <v>07</v>
          </cell>
          <cell r="B8" t="str">
            <v>MISCELANEO</v>
          </cell>
          <cell r="C8" t="str">
            <v>CORAZON PARTIO</v>
          </cell>
          <cell r="D8">
            <v>6.7</v>
          </cell>
          <cell r="E8">
            <v>193759</v>
          </cell>
          <cell r="L8">
            <v>6.7</v>
          </cell>
          <cell r="M8" t="str">
            <v>22:04</v>
          </cell>
          <cell r="N8" t="str">
            <v>00:44</v>
          </cell>
          <cell r="O8">
            <v>0</v>
          </cell>
          <cell r="P8">
            <v>0</v>
          </cell>
          <cell r="Q8">
            <v>1</v>
          </cell>
        </row>
        <row r="9">
          <cell r="A9" t="str">
            <v>07</v>
          </cell>
          <cell r="B9" t="str">
            <v>INFORMATIVO</v>
          </cell>
          <cell r="C9" t="str">
            <v>TV TIEMPO</v>
          </cell>
          <cell r="D9">
            <v>6.7</v>
          </cell>
          <cell r="E9">
            <v>191116</v>
          </cell>
          <cell r="F9">
            <v>9</v>
          </cell>
          <cell r="G9">
            <v>9.1</v>
          </cell>
          <cell r="H9">
            <v>6.6</v>
          </cell>
          <cell r="I9">
            <v>7.3</v>
          </cell>
          <cell r="J9">
            <v>5.3</v>
          </cell>
          <cell r="K9">
            <v>5</v>
          </cell>
          <cell r="L9">
            <v>4.3</v>
          </cell>
          <cell r="M9" t="str">
            <v>21:56</v>
          </cell>
          <cell r="N9" t="str">
            <v>22:08</v>
          </cell>
          <cell r="O9">
            <v>0</v>
          </cell>
          <cell r="P9">
            <v>0</v>
          </cell>
          <cell r="Q9">
            <v>7</v>
          </cell>
        </row>
        <row r="10">
          <cell r="A10" t="str">
            <v>07</v>
          </cell>
          <cell r="B10" t="str">
            <v>REPORTAJE</v>
          </cell>
          <cell r="C10" t="str">
            <v>INFORME ESPECIAL</v>
          </cell>
          <cell r="D10">
            <v>5.3</v>
          </cell>
          <cell r="E10">
            <v>152648</v>
          </cell>
          <cell r="H10">
            <v>5.3</v>
          </cell>
          <cell r="M10" t="str">
            <v>22:04</v>
          </cell>
          <cell r="N10" t="str">
            <v>23:28</v>
          </cell>
          <cell r="O10">
            <v>0</v>
          </cell>
          <cell r="P10">
            <v>0</v>
          </cell>
          <cell r="Q10">
            <v>1</v>
          </cell>
        </row>
        <row r="11">
          <cell r="A11" t="str">
            <v>07</v>
          </cell>
          <cell r="B11" t="str">
            <v>MISCELANEO</v>
          </cell>
          <cell r="C11" t="str">
            <v>BUENOS DIAS A TODOS (A)</v>
          </cell>
          <cell r="D11">
            <v>4.9000000000000004</v>
          </cell>
          <cell r="E11">
            <v>139322</v>
          </cell>
          <cell r="F11">
            <v>4.5999999999999996</v>
          </cell>
          <cell r="G11">
            <v>6.5</v>
          </cell>
          <cell r="H11">
            <v>4.9000000000000004</v>
          </cell>
          <cell r="I11">
            <v>4.0999999999999996</v>
          </cell>
          <cell r="J11">
            <v>4.2</v>
          </cell>
          <cell r="M11" t="str">
            <v>08:01</v>
          </cell>
          <cell r="N11" t="str">
            <v>08:59</v>
          </cell>
          <cell r="O11">
            <v>0</v>
          </cell>
          <cell r="P11">
            <v>0</v>
          </cell>
          <cell r="Q11">
            <v>5</v>
          </cell>
        </row>
        <row r="12">
          <cell r="A12" t="str">
            <v>07</v>
          </cell>
          <cell r="B12" t="str">
            <v>REPORTAJE</v>
          </cell>
          <cell r="C12" t="str">
            <v>EL MIRADOR</v>
          </cell>
          <cell r="D12">
            <v>4.8</v>
          </cell>
          <cell r="E12">
            <v>139116</v>
          </cell>
          <cell r="I12">
            <v>4.8</v>
          </cell>
          <cell r="M12" t="str">
            <v>22:10</v>
          </cell>
          <cell r="N12" t="str">
            <v>23:32</v>
          </cell>
          <cell r="O12">
            <v>0</v>
          </cell>
          <cell r="P12">
            <v>0</v>
          </cell>
          <cell r="Q12">
            <v>1</v>
          </cell>
        </row>
        <row r="13">
          <cell r="A13" t="str">
            <v>07</v>
          </cell>
          <cell r="B13" t="str">
            <v>MISCELANEO</v>
          </cell>
          <cell r="C13" t="str">
            <v>BUENOS DIAS A TODOS (B)</v>
          </cell>
          <cell r="D13">
            <v>4.4000000000000004</v>
          </cell>
          <cell r="E13">
            <v>126886</v>
          </cell>
          <cell r="F13">
            <v>5.0999999999999996</v>
          </cell>
          <cell r="G13">
            <v>5.6</v>
          </cell>
          <cell r="H13">
            <v>4.8</v>
          </cell>
          <cell r="I13">
            <v>2.7</v>
          </cell>
          <cell r="J13">
            <v>3.9</v>
          </cell>
          <cell r="M13" t="str">
            <v>09:00</v>
          </cell>
          <cell r="N13" t="str">
            <v>09:59</v>
          </cell>
          <cell r="O13">
            <v>0</v>
          </cell>
          <cell r="P13">
            <v>0</v>
          </cell>
          <cell r="Q13">
            <v>5</v>
          </cell>
        </row>
        <row r="14">
          <cell r="A14" t="str">
            <v>07</v>
          </cell>
          <cell r="B14" t="str">
            <v>MISCELANEO</v>
          </cell>
          <cell r="C14" t="str">
            <v>BUENOS DIAS A TODOS (C)</v>
          </cell>
          <cell r="D14">
            <v>3.9</v>
          </cell>
          <cell r="E14">
            <v>111651</v>
          </cell>
          <cell r="F14">
            <v>4.4000000000000004</v>
          </cell>
          <cell r="G14">
            <v>5.5</v>
          </cell>
          <cell r="H14">
            <v>3.2</v>
          </cell>
          <cell r="I14">
            <v>2.7</v>
          </cell>
          <cell r="J14">
            <v>3.7</v>
          </cell>
          <cell r="M14" t="str">
            <v>10:00</v>
          </cell>
          <cell r="N14" t="str">
            <v>10:59</v>
          </cell>
          <cell r="O14">
            <v>0</v>
          </cell>
          <cell r="P14">
            <v>0</v>
          </cell>
          <cell r="Q14">
            <v>5</v>
          </cell>
        </row>
        <row r="15">
          <cell r="A15" t="str">
            <v>07</v>
          </cell>
          <cell r="B15" t="str">
            <v>SERIE</v>
          </cell>
          <cell r="C15" t="str">
            <v>LOS ARCHIVOS SECRETOS X</v>
          </cell>
          <cell r="D15">
            <v>3.7</v>
          </cell>
          <cell r="E15">
            <v>107651</v>
          </cell>
          <cell r="I15">
            <v>3.7</v>
          </cell>
          <cell r="M15" t="str">
            <v>23:33</v>
          </cell>
          <cell r="N15" t="str">
            <v>00:30</v>
          </cell>
          <cell r="O15">
            <v>0</v>
          </cell>
          <cell r="P15">
            <v>0</v>
          </cell>
          <cell r="Q15">
            <v>1</v>
          </cell>
        </row>
        <row r="16">
          <cell r="A16" t="str">
            <v>07</v>
          </cell>
          <cell r="B16" t="str">
            <v>NOTICIERO</v>
          </cell>
          <cell r="C16" t="str">
            <v>EDICION MATINAL 24 HORAS</v>
          </cell>
          <cell r="D16">
            <v>3.5</v>
          </cell>
          <cell r="E16">
            <v>101061</v>
          </cell>
          <cell r="F16">
            <v>3.7</v>
          </cell>
          <cell r="G16">
            <v>4.3</v>
          </cell>
          <cell r="H16">
            <v>3.2</v>
          </cell>
          <cell r="I16">
            <v>3.1</v>
          </cell>
          <cell r="J16">
            <v>3.3</v>
          </cell>
          <cell r="M16" t="str">
            <v>06:59</v>
          </cell>
          <cell r="N16" t="str">
            <v>08:01</v>
          </cell>
          <cell r="O16">
            <v>0</v>
          </cell>
          <cell r="P16">
            <v>0</v>
          </cell>
          <cell r="Q16">
            <v>5</v>
          </cell>
        </row>
        <row r="17">
          <cell r="A17" t="str">
            <v>07</v>
          </cell>
          <cell r="B17" t="str">
            <v>FUTBOL</v>
          </cell>
          <cell r="C17" t="str">
            <v>ELIMINATORIA KOREA-JAPON 2002</v>
          </cell>
          <cell r="D17">
            <v>3.4</v>
          </cell>
          <cell r="E17">
            <v>97990</v>
          </cell>
          <cell r="L17">
            <v>3.4</v>
          </cell>
          <cell r="M17" t="str">
            <v>18:40</v>
          </cell>
          <cell r="N17" t="str">
            <v>21:00</v>
          </cell>
          <cell r="O17">
            <v>0</v>
          </cell>
          <cell r="P17">
            <v>0</v>
          </cell>
          <cell r="Q17">
            <v>1</v>
          </cell>
        </row>
        <row r="18">
          <cell r="A18" t="str">
            <v>07</v>
          </cell>
          <cell r="B18" t="str">
            <v>SERIE</v>
          </cell>
          <cell r="C18" t="str">
            <v>ZONA CANDENTE</v>
          </cell>
          <cell r="D18">
            <v>3.2</v>
          </cell>
          <cell r="E18">
            <v>92754</v>
          </cell>
          <cell r="H18">
            <v>3.2</v>
          </cell>
          <cell r="M18" t="str">
            <v>23:29</v>
          </cell>
          <cell r="N18" t="str">
            <v>00:21</v>
          </cell>
          <cell r="O18">
            <v>0</v>
          </cell>
          <cell r="P18">
            <v>0</v>
          </cell>
          <cell r="Q18">
            <v>1</v>
          </cell>
        </row>
        <row r="19">
          <cell r="A19" t="str">
            <v>07</v>
          </cell>
          <cell r="B19" t="str">
            <v>MISCELANEO</v>
          </cell>
          <cell r="C19" t="str">
            <v>BUENOS DIAS A TODOS (D)</v>
          </cell>
          <cell r="D19">
            <v>3.1</v>
          </cell>
          <cell r="E19">
            <v>88039</v>
          </cell>
          <cell r="F19">
            <v>3.7</v>
          </cell>
          <cell r="G19">
            <v>4.2</v>
          </cell>
          <cell r="H19">
            <v>2.2999999999999998</v>
          </cell>
          <cell r="I19">
            <v>2.7</v>
          </cell>
          <cell r="J19">
            <v>2.4</v>
          </cell>
          <cell r="M19" t="str">
            <v>11:00</v>
          </cell>
          <cell r="N19" t="str">
            <v>12:00</v>
          </cell>
          <cell r="O19">
            <v>0</v>
          </cell>
          <cell r="P19">
            <v>0</v>
          </cell>
          <cell r="Q19">
            <v>5</v>
          </cell>
        </row>
        <row r="20">
          <cell r="A20" t="str">
            <v>07</v>
          </cell>
          <cell r="B20" t="str">
            <v>CULTURAL</v>
          </cell>
          <cell r="C20" t="str">
            <v>VIDA SILVESTRE</v>
          </cell>
          <cell r="D20">
            <v>3.1</v>
          </cell>
          <cell r="E20">
            <v>87829</v>
          </cell>
          <cell r="L20">
            <v>3.1</v>
          </cell>
          <cell r="M20" t="str">
            <v>15:38</v>
          </cell>
          <cell r="N20" t="str">
            <v>16:36</v>
          </cell>
          <cell r="O20">
            <v>0</v>
          </cell>
          <cell r="P20">
            <v>0</v>
          </cell>
          <cell r="Q20">
            <v>1</v>
          </cell>
        </row>
        <row r="21">
          <cell r="A21" t="str">
            <v>07</v>
          </cell>
          <cell r="B21" t="str">
            <v>CULTURAL</v>
          </cell>
          <cell r="C21" t="str">
            <v>TIERRA ADENTRO</v>
          </cell>
          <cell r="D21">
            <v>3</v>
          </cell>
          <cell r="E21">
            <v>85395</v>
          </cell>
          <cell r="L21">
            <v>3</v>
          </cell>
          <cell r="M21" t="str">
            <v>14:33</v>
          </cell>
          <cell r="N21" t="str">
            <v>15:37</v>
          </cell>
          <cell r="O21">
            <v>0</v>
          </cell>
          <cell r="P21">
            <v>0</v>
          </cell>
          <cell r="Q21">
            <v>1</v>
          </cell>
        </row>
        <row r="22">
          <cell r="A22" t="str">
            <v>07</v>
          </cell>
          <cell r="B22" t="str">
            <v>INFORMATIVO</v>
          </cell>
          <cell r="C22" t="str">
            <v>MEDIA NOCHE</v>
          </cell>
          <cell r="D22">
            <v>2.9</v>
          </cell>
          <cell r="E22">
            <v>83062</v>
          </cell>
          <cell r="F22">
            <v>4.4000000000000004</v>
          </cell>
          <cell r="G22">
            <v>1.3</v>
          </cell>
          <cell r="H22">
            <v>2.2999999999999998</v>
          </cell>
          <cell r="I22">
            <v>3.1</v>
          </cell>
          <cell r="J22">
            <v>3.3</v>
          </cell>
          <cell r="M22" t="str">
            <v>00:10</v>
          </cell>
          <cell r="N22" t="str">
            <v>01:28</v>
          </cell>
          <cell r="O22">
            <v>0</v>
          </cell>
          <cell r="P22">
            <v>0</v>
          </cell>
          <cell r="Q22">
            <v>5</v>
          </cell>
        </row>
        <row r="23">
          <cell r="A23" t="str">
            <v>07</v>
          </cell>
          <cell r="B23" t="str">
            <v>INFORMATIVO</v>
          </cell>
          <cell r="C23" t="str">
            <v>24 HORAS INFORMA</v>
          </cell>
          <cell r="D23">
            <v>2.9</v>
          </cell>
          <cell r="E23">
            <v>82347</v>
          </cell>
          <cell r="F23">
            <v>3.3</v>
          </cell>
          <cell r="G23">
            <v>3.7</v>
          </cell>
          <cell r="H23">
            <v>2.2000000000000002</v>
          </cell>
          <cell r="I23">
            <v>2.4</v>
          </cell>
          <cell r="J23">
            <v>2.7</v>
          </cell>
          <cell r="M23" t="str">
            <v>12:00</v>
          </cell>
          <cell r="N23" t="str">
            <v>12:10</v>
          </cell>
          <cell r="O23">
            <v>0</v>
          </cell>
          <cell r="P23">
            <v>0</v>
          </cell>
          <cell r="Q23">
            <v>5</v>
          </cell>
        </row>
        <row r="24">
          <cell r="A24" t="str">
            <v>07</v>
          </cell>
          <cell r="B24" t="str">
            <v>MISCELANEO</v>
          </cell>
          <cell r="C24" t="str">
            <v>PASE LO QUE PASE</v>
          </cell>
          <cell r="D24">
            <v>2.9</v>
          </cell>
          <cell r="E24">
            <v>84532</v>
          </cell>
          <cell r="F24">
            <v>3.2</v>
          </cell>
          <cell r="G24">
            <v>2.9</v>
          </cell>
          <cell r="H24">
            <v>3.2</v>
          </cell>
          <cell r="I24">
            <v>2.2999999999999998</v>
          </cell>
          <cell r="J24">
            <v>3.1</v>
          </cell>
          <cell r="M24" t="str">
            <v>18:29</v>
          </cell>
          <cell r="N24" t="str">
            <v>19:59</v>
          </cell>
          <cell r="O24">
            <v>0</v>
          </cell>
          <cell r="P24">
            <v>0</v>
          </cell>
          <cell r="Q24">
            <v>5</v>
          </cell>
        </row>
        <row r="25">
          <cell r="A25" t="str">
            <v>07</v>
          </cell>
          <cell r="B25" t="str">
            <v>REPORTAJE</v>
          </cell>
          <cell r="C25" t="str">
            <v>OVNI</v>
          </cell>
          <cell r="D25">
            <v>2.8</v>
          </cell>
          <cell r="E25">
            <v>80805</v>
          </cell>
          <cell r="J25">
            <v>2.8</v>
          </cell>
          <cell r="M25" t="str">
            <v>22:07</v>
          </cell>
          <cell r="N25" t="str">
            <v>23:17</v>
          </cell>
          <cell r="O25">
            <v>0</v>
          </cell>
          <cell r="P25">
            <v>0</v>
          </cell>
          <cell r="Q25">
            <v>1</v>
          </cell>
        </row>
        <row r="26">
          <cell r="A26" t="str">
            <v>07</v>
          </cell>
          <cell r="B26" t="str">
            <v>REPORTAJE</v>
          </cell>
          <cell r="C26" t="str">
            <v>CINE VIDEO</v>
          </cell>
          <cell r="D26">
            <v>2.7</v>
          </cell>
          <cell r="E26">
            <v>78835</v>
          </cell>
          <cell r="G26">
            <v>2.7</v>
          </cell>
          <cell r="M26" t="str">
            <v>23:09</v>
          </cell>
          <cell r="N26" t="str">
            <v>00:10</v>
          </cell>
          <cell r="O26">
            <v>0</v>
          </cell>
          <cell r="P26">
            <v>0</v>
          </cell>
          <cell r="Q26">
            <v>1</v>
          </cell>
        </row>
        <row r="27">
          <cell r="A27" t="str">
            <v>07</v>
          </cell>
          <cell r="B27" t="str">
            <v>MISCELANEO</v>
          </cell>
          <cell r="C27" t="str">
            <v>DIA A DIA</v>
          </cell>
          <cell r="D27">
            <v>2.7</v>
          </cell>
          <cell r="E27">
            <v>77106</v>
          </cell>
          <cell r="F27">
            <v>3.2</v>
          </cell>
          <cell r="G27">
            <v>3.5</v>
          </cell>
          <cell r="H27">
            <v>2</v>
          </cell>
          <cell r="I27">
            <v>2.5</v>
          </cell>
          <cell r="J27">
            <v>2.2000000000000002</v>
          </cell>
          <cell r="M27" t="str">
            <v>12:08</v>
          </cell>
          <cell r="N27" t="str">
            <v>12:57</v>
          </cell>
          <cell r="O27">
            <v>0</v>
          </cell>
          <cell r="P27">
            <v>0</v>
          </cell>
          <cell r="Q27">
            <v>5</v>
          </cell>
        </row>
        <row r="28">
          <cell r="A28" t="str">
            <v>07</v>
          </cell>
          <cell r="B28" t="str">
            <v>NOTICIERO</v>
          </cell>
          <cell r="C28" t="str">
            <v>SEGUNDA EDICION DE 24 HORAS</v>
          </cell>
          <cell r="D28">
            <v>2.5</v>
          </cell>
          <cell r="E28">
            <v>72119</v>
          </cell>
          <cell r="F28">
            <v>2.9</v>
          </cell>
          <cell r="G28">
            <v>3.6</v>
          </cell>
          <cell r="H28">
            <v>2.1</v>
          </cell>
          <cell r="I28">
            <v>3.2</v>
          </cell>
          <cell r="J28">
            <v>2.2999999999999998</v>
          </cell>
          <cell r="K28">
            <v>1.4</v>
          </cell>
          <cell r="L28">
            <v>2</v>
          </cell>
          <cell r="M28" t="str">
            <v>13:29</v>
          </cell>
          <cell r="N28" t="str">
            <v>14:32</v>
          </cell>
          <cell r="O28">
            <v>0</v>
          </cell>
          <cell r="P28">
            <v>0</v>
          </cell>
          <cell r="Q28">
            <v>7</v>
          </cell>
        </row>
        <row r="29">
          <cell r="A29" t="str">
            <v>07</v>
          </cell>
          <cell r="B29" t="str">
            <v>ENTREVISTA</v>
          </cell>
          <cell r="C29" t="str">
            <v>LA ENTREVISTA DEL DOMINGO</v>
          </cell>
          <cell r="D29">
            <v>2.5</v>
          </cell>
          <cell r="E29">
            <v>71348</v>
          </cell>
          <cell r="L29">
            <v>2.5</v>
          </cell>
          <cell r="M29" t="str">
            <v>21:28</v>
          </cell>
          <cell r="N29" t="str">
            <v>21:53</v>
          </cell>
          <cell r="O29">
            <v>0</v>
          </cell>
          <cell r="P29">
            <v>0</v>
          </cell>
          <cell r="Q29">
            <v>1</v>
          </cell>
        </row>
        <row r="30">
          <cell r="A30" t="str">
            <v>07</v>
          </cell>
          <cell r="B30" t="str">
            <v>SERIE</v>
          </cell>
          <cell r="C30" t="str">
            <v>LA FEMME NIKKITA</v>
          </cell>
          <cell r="D30">
            <v>2.4</v>
          </cell>
          <cell r="E30">
            <v>67953</v>
          </cell>
          <cell r="J30">
            <v>2.4</v>
          </cell>
          <cell r="M30" t="str">
            <v>23:18</v>
          </cell>
          <cell r="N30" t="str">
            <v>00:09</v>
          </cell>
          <cell r="O30">
            <v>0</v>
          </cell>
          <cell r="P30">
            <v>0</v>
          </cell>
          <cell r="Q30">
            <v>1</v>
          </cell>
        </row>
        <row r="31">
          <cell r="A31" t="str">
            <v>07</v>
          </cell>
          <cell r="B31" t="str">
            <v>DEPORTIVO</v>
          </cell>
          <cell r="C31" t="str">
            <v>ZOOM DEPORTIVO</v>
          </cell>
          <cell r="D31">
            <v>2.4</v>
          </cell>
          <cell r="E31">
            <v>69252</v>
          </cell>
          <cell r="L31">
            <v>2.4</v>
          </cell>
          <cell r="M31" t="str">
            <v>00:45</v>
          </cell>
          <cell r="N31" t="str">
            <v>02:08</v>
          </cell>
          <cell r="O31">
            <v>0</v>
          </cell>
          <cell r="P31">
            <v>0</v>
          </cell>
          <cell r="Q31">
            <v>1</v>
          </cell>
        </row>
        <row r="32">
          <cell r="A32" t="str">
            <v>07</v>
          </cell>
          <cell r="B32" t="str">
            <v>CULTURAL</v>
          </cell>
          <cell r="C32" t="str">
            <v>GRANDES DOCUMENTOS DEL SIGLO X</v>
          </cell>
          <cell r="D32">
            <v>2.4</v>
          </cell>
          <cell r="E32">
            <v>69819</v>
          </cell>
          <cell r="L32">
            <v>2.4</v>
          </cell>
          <cell r="M32" t="str">
            <v>16:37</v>
          </cell>
          <cell r="N32" t="str">
            <v>17:29</v>
          </cell>
          <cell r="O32">
            <v>0</v>
          </cell>
          <cell r="P32">
            <v>0</v>
          </cell>
          <cell r="Q32">
            <v>1</v>
          </cell>
        </row>
        <row r="33">
          <cell r="A33" t="str">
            <v>07</v>
          </cell>
          <cell r="B33" t="str">
            <v>TELENOVELA</v>
          </cell>
          <cell r="C33" t="str">
            <v>SANTO LADRON (RESUMEN)</v>
          </cell>
          <cell r="D33">
            <v>2.4</v>
          </cell>
          <cell r="E33">
            <v>70158</v>
          </cell>
          <cell r="L33">
            <v>2.4</v>
          </cell>
          <cell r="M33" t="str">
            <v>17:30</v>
          </cell>
          <cell r="N33" t="str">
            <v>18:39</v>
          </cell>
          <cell r="O33">
            <v>0</v>
          </cell>
          <cell r="P33">
            <v>0</v>
          </cell>
          <cell r="Q33">
            <v>1</v>
          </cell>
        </row>
        <row r="34">
          <cell r="A34" t="str">
            <v>07</v>
          </cell>
          <cell r="B34" t="str">
            <v>COMEDIA</v>
          </cell>
          <cell r="C34" t="str">
            <v>LOS VENEGAS</v>
          </cell>
          <cell r="D34">
            <v>2.2000000000000002</v>
          </cell>
          <cell r="E34">
            <v>63348</v>
          </cell>
          <cell r="F34">
            <v>2.2999999999999998</v>
          </cell>
          <cell r="G34">
            <v>3</v>
          </cell>
          <cell r="H34">
            <v>1.6</v>
          </cell>
          <cell r="I34">
            <v>2.4</v>
          </cell>
          <cell r="J34">
            <v>1.7</v>
          </cell>
          <cell r="M34" t="str">
            <v>12:48</v>
          </cell>
          <cell r="N34" t="str">
            <v>13:29</v>
          </cell>
          <cell r="O34">
            <v>0</v>
          </cell>
          <cell r="P34">
            <v>0</v>
          </cell>
          <cell r="Q34">
            <v>5</v>
          </cell>
        </row>
        <row r="35">
          <cell r="A35" t="str">
            <v>07</v>
          </cell>
          <cell r="B35" t="str">
            <v>NOTICIERO</v>
          </cell>
          <cell r="C35" t="str">
            <v>EDICION VESPERTINA DE 24 HORAS</v>
          </cell>
          <cell r="D35">
            <v>2</v>
          </cell>
          <cell r="E35">
            <v>56197</v>
          </cell>
          <cell r="F35">
            <v>2.2000000000000002</v>
          </cell>
          <cell r="G35">
            <v>1.5</v>
          </cell>
          <cell r="H35">
            <v>2.8</v>
          </cell>
          <cell r="I35">
            <v>2.1</v>
          </cell>
          <cell r="J35">
            <v>1.2</v>
          </cell>
          <cell r="M35" t="str">
            <v>17:59</v>
          </cell>
          <cell r="N35" t="str">
            <v>18:32</v>
          </cell>
          <cell r="O35">
            <v>0</v>
          </cell>
          <cell r="P35">
            <v>0</v>
          </cell>
          <cell r="Q35">
            <v>5</v>
          </cell>
        </row>
        <row r="36">
          <cell r="A36" t="str">
            <v>07</v>
          </cell>
          <cell r="B36" t="str">
            <v>PELICULA</v>
          </cell>
          <cell r="C36" t="str">
            <v>CINE FAMILIAR</v>
          </cell>
          <cell r="D36">
            <v>1.8</v>
          </cell>
          <cell r="E36">
            <v>52615</v>
          </cell>
          <cell r="K36">
            <v>1.8</v>
          </cell>
          <cell r="M36" t="str">
            <v>19:24</v>
          </cell>
          <cell r="N36" t="str">
            <v>20:59</v>
          </cell>
          <cell r="O36">
            <v>0</v>
          </cell>
          <cell r="P36">
            <v>0</v>
          </cell>
          <cell r="Q36">
            <v>1</v>
          </cell>
        </row>
        <row r="37">
          <cell r="A37" t="str">
            <v>07</v>
          </cell>
          <cell r="B37" t="str">
            <v>SERIE</v>
          </cell>
          <cell r="C37" t="str">
            <v>AMIGOS</v>
          </cell>
          <cell r="D37">
            <v>1.7</v>
          </cell>
          <cell r="E37">
            <v>48326</v>
          </cell>
          <cell r="F37">
            <v>1.8</v>
          </cell>
          <cell r="G37">
            <v>0.8</v>
          </cell>
          <cell r="H37">
            <v>2.1</v>
          </cell>
          <cell r="I37">
            <v>2.4</v>
          </cell>
          <cell r="J37">
            <v>1.4</v>
          </cell>
          <cell r="K37">
            <v>1.7</v>
          </cell>
          <cell r="M37" t="str">
            <v>17:32</v>
          </cell>
          <cell r="N37" t="str">
            <v>19:23</v>
          </cell>
          <cell r="O37">
            <v>0</v>
          </cell>
          <cell r="P37">
            <v>0</v>
          </cell>
          <cell r="Q37">
            <v>6</v>
          </cell>
        </row>
        <row r="38">
          <cell r="A38" t="str">
            <v>07</v>
          </cell>
          <cell r="B38" t="str">
            <v>PELICULA</v>
          </cell>
          <cell r="C38" t="str">
            <v>CINE NOCTURNO</v>
          </cell>
          <cell r="D38">
            <v>1.7</v>
          </cell>
          <cell r="E38">
            <v>50001</v>
          </cell>
          <cell r="F38">
            <v>2.6</v>
          </cell>
          <cell r="G38">
            <v>1.2</v>
          </cell>
          <cell r="H38">
            <v>1.4</v>
          </cell>
          <cell r="I38">
            <v>1.2</v>
          </cell>
          <cell r="J38">
            <v>1.9</v>
          </cell>
          <cell r="K38">
            <v>2.2000000000000002</v>
          </cell>
          <cell r="M38" t="str">
            <v>00:11</v>
          </cell>
          <cell r="N38" t="str">
            <v>03:08</v>
          </cell>
          <cell r="O38">
            <v>0</v>
          </cell>
          <cell r="P38">
            <v>0</v>
          </cell>
          <cell r="Q38">
            <v>6</v>
          </cell>
        </row>
        <row r="39">
          <cell r="A39" t="str">
            <v>07</v>
          </cell>
          <cell r="B39" t="str">
            <v>TELENOVELA</v>
          </cell>
          <cell r="C39" t="str">
            <v>LA CAPONERA</v>
          </cell>
          <cell r="D39">
            <v>1.7</v>
          </cell>
          <cell r="E39">
            <v>49697</v>
          </cell>
          <cell r="F39">
            <v>1.8</v>
          </cell>
          <cell r="G39">
            <v>1.8</v>
          </cell>
          <cell r="H39">
            <v>1.8</v>
          </cell>
          <cell r="I39">
            <v>1.6</v>
          </cell>
          <cell r="J39">
            <v>1.6</v>
          </cell>
          <cell r="M39" t="str">
            <v>15:13</v>
          </cell>
          <cell r="N39" t="str">
            <v>16:16</v>
          </cell>
          <cell r="O39">
            <v>0</v>
          </cell>
          <cell r="P39">
            <v>0</v>
          </cell>
          <cell r="Q39">
            <v>5</v>
          </cell>
        </row>
        <row r="40">
          <cell r="A40" t="str">
            <v>07</v>
          </cell>
          <cell r="B40" t="str">
            <v>TELENOVELA</v>
          </cell>
          <cell r="C40" t="str">
            <v>PUEBLO CHICO,INFIERNO GRANDE</v>
          </cell>
          <cell r="D40">
            <v>1.6</v>
          </cell>
          <cell r="E40">
            <v>46082</v>
          </cell>
          <cell r="F40">
            <v>1.7</v>
          </cell>
          <cell r="G40">
            <v>2.2999999999999998</v>
          </cell>
          <cell r="H40">
            <v>1</v>
          </cell>
          <cell r="I40">
            <v>1.5</v>
          </cell>
          <cell r="J40">
            <v>1.5</v>
          </cell>
          <cell r="M40" t="str">
            <v>14:00</v>
          </cell>
          <cell r="N40" t="str">
            <v>15:25</v>
          </cell>
          <cell r="O40">
            <v>0</v>
          </cell>
          <cell r="P40">
            <v>0</v>
          </cell>
          <cell r="Q40">
            <v>5</v>
          </cell>
        </row>
        <row r="41">
          <cell r="A41" t="str">
            <v>07</v>
          </cell>
          <cell r="B41" t="str">
            <v>SERIE</v>
          </cell>
          <cell r="C41" t="str">
            <v>BUFFY LA CAZA VAMPIROS</v>
          </cell>
          <cell r="D41">
            <v>1.4</v>
          </cell>
          <cell r="E41">
            <v>41443</v>
          </cell>
          <cell r="F41">
            <v>1.6</v>
          </cell>
          <cell r="G41">
            <v>1.3</v>
          </cell>
          <cell r="H41">
            <v>0.8</v>
          </cell>
          <cell r="I41">
            <v>1.8</v>
          </cell>
          <cell r="J41">
            <v>1.6</v>
          </cell>
          <cell r="M41" t="str">
            <v>16:14</v>
          </cell>
          <cell r="N41" t="str">
            <v>17:08</v>
          </cell>
          <cell r="O41">
            <v>0</v>
          </cell>
          <cell r="P41">
            <v>0</v>
          </cell>
          <cell r="Q41">
            <v>5</v>
          </cell>
        </row>
        <row r="42">
          <cell r="A42" t="str">
            <v>07</v>
          </cell>
          <cell r="B42" t="str">
            <v>D_ANIMADOS</v>
          </cell>
          <cell r="C42" t="str">
            <v>PORKY</v>
          </cell>
          <cell r="D42">
            <v>1.2</v>
          </cell>
          <cell r="E42">
            <v>35008</v>
          </cell>
          <cell r="K42">
            <v>0.9</v>
          </cell>
          <cell r="L42">
            <v>1.5</v>
          </cell>
          <cell r="M42" t="str">
            <v>10:09</v>
          </cell>
          <cell r="N42" t="str">
            <v>10:41</v>
          </cell>
          <cell r="O42">
            <v>0</v>
          </cell>
          <cell r="P42">
            <v>0</v>
          </cell>
          <cell r="Q42">
            <v>2</v>
          </cell>
        </row>
        <row r="43">
          <cell r="A43" t="str">
            <v>07</v>
          </cell>
          <cell r="B43" t="str">
            <v>D_ANIMADOS</v>
          </cell>
          <cell r="C43" t="str">
            <v>LOCADEMIA DE POLICIA</v>
          </cell>
          <cell r="D43">
            <v>1.1000000000000001</v>
          </cell>
          <cell r="E43">
            <v>30459</v>
          </cell>
          <cell r="K43">
            <v>1.1000000000000001</v>
          </cell>
          <cell r="M43" t="str">
            <v>18:00</v>
          </cell>
          <cell r="N43" t="str">
            <v>18:46</v>
          </cell>
          <cell r="O43">
            <v>0</v>
          </cell>
          <cell r="P43">
            <v>0</v>
          </cell>
          <cell r="Q43">
            <v>1</v>
          </cell>
        </row>
        <row r="44">
          <cell r="A44" t="str">
            <v>07</v>
          </cell>
          <cell r="B44" t="str">
            <v>SERIE</v>
          </cell>
          <cell r="C44" t="str">
            <v>DE REPENTE SUSAN</v>
          </cell>
          <cell r="D44">
            <v>1.1000000000000001</v>
          </cell>
          <cell r="E44">
            <v>30968</v>
          </cell>
          <cell r="F44">
            <v>1.2</v>
          </cell>
          <cell r="G44">
            <v>0.7</v>
          </cell>
          <cell r="H44">
            <v>0.7</v>
          </cell>
          <cell r="I44">
            <v>1.7</v>
          </cell>
          <cell r="J44">
            <v>1.1000000000000001</v>
          </cell>
          <cell r="M44" t="str">
            <v>17:05</v>
          </cell>
          <cell r="N44" t="str">
            <v>17:35</v>
          </cell>
          <cell r="O44">
            <v>0</v>
          </cell>
          <cell r="P44">
            <v>0</v>
          </cell>
          <cell r="Q44">
            <v>5</v>
          </cell>
        </row>
        <row r="45">
          <cell r="A45" t="str">
            <v>07</v>
          </cell>
          <cell r="B45" t="str">
            <v>VIDEO CLIP</v>
          </cell>
          <cell r="C45" t="str">
            <v>DESPERTANDO CON TVN</v>
          </cell>
          <cell r="D45">
            <v>0.9</v>
          </cell>
          <cell r="E45">
            <v>26784</v>
          </cell>
          <cell r="F45">
            <v>0.9</v>
          </cell>
          <cell r="G45">
            <v>1.1000000000000001</v>
          </cell>
          <cell r="H45">
            <v>1.1000000000000001</v>
          </cell>
          <cell r="I45">
            <v>0.7</v>
          </cell>
          <cell r="J45">
            <v>0.8</v>
          </cell>
          <cell r="M45" t="str">
            <v>06:22</v>
          </cell>
          <cell r="N45" t="str">
            <v>06:59</v>
          </cell>
          <cell r="O45">
            <v>0</v>
          </cell>
          <cell r="P45">
            <v>0</v>
          </cell>
          <cell r="Q45">
            <v>5</v>
          </cell>
        </row>
        <row r="46">
          <cell r="A46" t="str">
            <v>07</v>
          </cell>
          <cell r="B46" t="str">
            <v>D_ANIMADOS</v>
          </cell>
          <cell r="C46" t="str">
            <v>EL MUNDO FANT.DE RICHARD SCARY</v>
          </cell>
          <cell r="D46">
            <v>0.9</v>
          </cell>
          <cell r="E46">
            <v>26581</v>
          </cell>
          <cell r="K46">
            <v>0.8</v>
          </cell>
          <cell r="L46">
            <v>1</v>
          </cell>
          <cell r="M46" t="str">
            <v>10:35</v>
          </cell>
          <cell r="N46" t="str">
            <v>11:17</v>
          </cell>
          <cell r="O46">
            <v>0</v>
          </cell>
          <cell r="P46">
            <v>0</v>
          </cell>
          <cell r="Q46">
            <v>2</v>
          </cell>
        </row>
        <row r="47">
          <cell r="A47" t="str">
            <v>07</v>
          </cell>
          <cell r="B47" t="str">
            <v>DEPORTIVO</v>
          </cell>
          <cell r="C47" t="str">
            <v>DEPORTE 2000</v>
          </cell>
          <cell r="D47">
            <v>0.9</v>
          </cell>
          <cell r="E47">
            <v>25100</v>
          </cell>
          <cell r="K47">
            <v>0.9</v>
          </cell>
          <cell r="M47" t="str">
            <v>14:32</v>
          </cell>
          <cell r="N47" t="str">
            <v>15:18</v>
          </cell>
          <cell r="O47">
            <v>0</v>
          </cell>
          <cell r="P47">
            <v>0</v>
          </cell>
          <cell r="Q47">
            <v>1</v>
          </cell>
        </row>
        <row r="48">
          <cell r="A48" t="str">
            <v>07</v>
          </cell>
          <cell r="B48" t="str">
            <v>INFANTIL</v>
          </cell>
          <cell r="C48" t="str">
            <v>ESTACION BUENA ONDA</v>
          </cell>
          <cell r="D48">
            <v>0.8</v>
          </cell>
          <cell r="E48">
            <v>22788</v>
          </cell>
          <cell r="K48">
            <v>0.7</v>
          </cell>
          <cell r="L48">
            <v>0.9</v>
          </cell>
          <cell r="M48" t="str">
            <v>10:02</v>
          </cell>
          <cell r="N48" t="str">
            <v>13:59</v>
          </cell>
          <cell r="O48">
            <v>0</v>
          </cell>
          <cell r="P48">
            <v>0</v>
          </cell>
          <cell r="Q48">
            <v>16</v>
          </cell>
        </row>
        <row r="49">
          <cell r="A49" t="str">
            <v>07</v>
          </cell>
          <cell r="B49" t="str">
            <v>D_ANIMADOS</v>
          </cell>
          <cell r="C49" t="str">
            <v>EL CORRECAMINOS</v>
          </cell>
          <cell r="D49">
            <v>0.7</v>
          </cell>
          <cell r="E49">
            <v>21514</v>
          </cell>
          <cell r="K49">
            <v>0.6</v>
          </cell>
          <cell r="L49">
            <v>0.9</v>
          </cell>
          <cell r="M49" t="str">
            <v>13:21</v>
          </cell>
          <cell r="N49" t="str">
            <v>13:46</v>
          </cell>
          <cell r="O49">
            <v>0</v>
          </cell>
          <cell r="P49">
            <v>0</v>
          </cell>
          <cell r="Q49">
            <v>2</v>
          </cell>
        </row>
        <row r="50">
          <cell r="A50" t="str">
            <v>07</v>
          </cell>
          <cell r="B50" t="str">
            <v>CULTURAL</v>
          </cell>
          <cell r="C50" t="str">
            <v>BEETLEBORGS</v>
          </cell>
          <cell r="D50">
            <v>0.6</v>
          </cell>
          <cell r="E50">
            <v>17231</v>
          </cell>
          <cell r="K50">
            <v>0.3</v>
          </cell>
          <cell r="L50">
            <v>0.9</v>
          </cell>
          <cell r="M50" t="str">
            <v>11:08</v>
          </cell>
          <cell r="N50" t="str">
            <v>11:49</v>
          </cell>
          <cell r="O50">
            <v>0</v>
          </cell>
          <cell r="P50">
            <v>0</v>
          </cell>
          <cell r="Q50">
            <v>2</v>
          </cell>
        </row>
        <row r="51">
          <cell r="A51" t="str">
            <v>07</v>
          </cell>
          <cell r="B51" t="str">
            <v>EDUCATIVO</v>
          </cell>
          <cell r="C51" t="str">
            <v>SHOW DE EMPRENDEDORES</v>
          </cell>
          <cell r="D51">
            <v>0.6</v>
          </cell>
          <cell r="E51">
            <v>17103</v>
          </cell>
          <cell r="K51">
            <v>0.6</v>
          </cell>
          <cell r="M51" t="str">
            <v>15:19</v>
          </cell>
          <cell r="N51" t="str">
            <v>16:11</v>
          </cell>
          <cell r="O51">
            <v>0</v>
          </cell>
          <cell r="P51">
            <v>0</v>
          </cell>
          <cell r="Q51">
            <v>1</v>
          </cell>
        </row>
        <row r="52">
          <cell r="A52" t="str">
            <v>07</v>
          </cell>
          <cell r="B52" t="str">
            <v>D_ANIMADOS</v>
          </cell>
          <cell r="C52" t="str">
            <v>MERRIE MELODIES</v>
          </cell>
          <cell r="D52">
            <v>0.6</v>
          </cell>
          <cell r="E52">
            <v>16640</v>
          </cell>
          <cell r="K52">
            <v>0.6</v>
          </cell>
          <cell r="L52">
            <v>0.6</v>
          </cell>
          <cell r="M52" t="str">
            <v>09:37</v>
          </cell>
          <cell r="N52" t="str">
            <v>10:01</v>
          </cell>
          <cell r="O52">
            <v>0</v>
          </cell>
          <cell r="P52">
            <v>0</v>
          </cell>
          <cell r="Q52">
            <v>2</v>
          </cell>
        </row>
        <row r="53">
          <cell r="A53" t="str">
            <v>07</v>
          </cell>
          <cell r="B53" t="str">
            <v>SERIE</v>
          </cell>
          <cell r="C53" t="str">
            <v>LA LEY Y EL ORDEN</v>
          </cell>
          <cell r="D53">
            <v>0.5</v>
          </cell>
          <cell r="E53">
            <v>13571</v>
          </cell>
          <cell r="K53">
            <v>0.5</v>
          </cell>
          <cell r="M53" t="str">
            <v>17:08</v>
          </cell>
          <cell r="N53" t="str">
            <v>17:59</v>
          </cell>
          <cell r="O53">
            <v>0</v>
          </cell>
          <cell r="P53">
            <v>0</v>
          </cell>
          <cell r="Q53">
            <v>1</v>
          </cell>
        </row>
        <row r="54">
          <cell r="A54" t="str">
            <v>07</v>
          </cell>
          <cell r="B54" t="str">
            <v>RELIGIOSO</v>
          </cell>
          <cell r="C54" t="str">
            <v>SANTA MISA</v>
          </cell>
          <cell r="D54">
            <v>0.5</v>
          </cell>
          <cell r="E54">
            <v>14127</v>
          </cell>
          <cell r="L54">
            <v>0.5</v>
          </cell>
          <cell r="M54" t="str">
            <v>08:46</v>
          </cell>
          <cell r="N54" t="str">
            <v>09:37</v>
          </cell>
          <cell r="O54">
            <v>0</v>
          </cell>
          <cell r="P54">
            <v>0</v>
          </cell>
          <cell r="Q54">
            <v>1</v>
          </cell>
        </row>
        <row r="55">
          <cell r="A55" t="str">
            <v>07</v>
          </cell>
          <cell r="B55" t="str">
            <v>SERIE</v>
          </cell>
          <cell r="C55" t="str">
            <v>TOCADO POR UN ANGEL</v>
          </cell>
          <cell r="D55">
            <v>0.5</v>
          </cell>
          <cell r="E55">
            <v>15636</v>
          </cell>
          <cell r="K55">
            <v>0.5</v>
          </cell>
          <cell r="M55" t="str">
            <v>16:12</v>
          </cell>
          <cell r="N55" t="str">
            <v>17:07</v>
          </cell>
          <cell r="O55">
            <v>0</v>
          </cell>
          <cell r="P55">
            <v>0</v>
          </cell>
          <cell r="Q55">
            <v>1</v>
          </cell>
        </row>
        <row r="56">
          <cell r="A56" t="str">
            <v>07</v>
          </cell>
          <cell r="B56" t="str">
            <v>D_ANIMADOS</v>
          </cell>
          <cell r="C56" t="str">
            <v>SUPERMAN</v>
          </cell>
          <cell r="D56">
            <v>0.5</v>
          </cell>
          <cell r="E56">
            <v>15757</v>
          </cell>
          <cell r="K56">
            <v>0.7</v>
          </cell>
          <cell r="L56">
            <v>0.4</v>
          </cell>
          <cell r="M56" t="str">
            <v>11:43</v>
          </cell>
          <cell r="N56" t="str">
            <v>12:12</v>
          </cell>
          <cell r="O56">
            <v>0</v>
          </cell>
          <cell r="P56">
            <v>0</v>
          </cell>
          <cell r="Q56">
            <v>2</v>
          </cell>
        </row>
        <row r="57">
          <cell r="A57" t="str">
            <v>07</v>
          </cell>
          <cell r="B57" t="str">
            <v>D_ANIMADOS</v>
          </cell>
          <cell r="C57" t="str">
            <v>BUGS BUNNY</v>
          </cell>
          <cell r="D57">
            <v>0.4</v>
          </cell>
          <cell r="E57">
            <v>11813</v>
          </cell>
          <cell r="L57">
            <v>0.4</v>
          </cell>
          <cell r="M57" t="str">
            <v>12:20</v>
          </cell>
          <cell r="N57" t="str">
            <v>12:36</v>
          </cell>
          <cell r="O57">
            <v>0</v>
          </cell>
          <cell r="P57">
            <v>0</v>
          </cell>
          <cell r="Q57">
            <v>1</v>
          </cell>
        </row>
        <row r="58">
          <cell r="A58" t="str">
            <v>07</v>
          </cell>
          <cell r="B58" t="str">
            <v>RELIGIOSO</v>
          </cell>
          <cell r="C58" t="str">
            <v>PUERTAS ABIERTAS</v>
          </cell>
          <cell r="D58">
            <v>0.3</v>
          </cell>
          <cell r="E58">
            <v>8961</v>
          </cell>
          <cell r="K58">
            <v>0.3</v>
          </cell>
          <cell r="M58" t="str">
            <v>08:43</v>
          </cell>
          <cell r="N58" t="str">
            <v>09:35</v>
          </cell>
          <cell r="O58">
            <v>0</v>
          </cell>
          <cell r="P58">
            <v>0</v>
          </cell>
          <cell r="Q58">
            <v>1</v>
          </cell>
        </row>
        <row r="59">
          <cell r="A59" t="str">
            <v>07</v>
          </cell>
          <cell r="B59" t="str">
            <v>SERIE</v>
          </cell>
          <cell r="C59" t="str">
            <v>WISHBONE</v>
          </cell>
          <cell r="D59">
            <v>0.3</v>
          </cell>
          <cell r="E59">
            <v>9445</v>
          </cell>
          <cell r="K59">
            <v>0.3</v>
          </cell>
          <cell r="L59">
            <v>0.3</v>
          </cell>
          <cell r="M59" t="str">
            <v>12:50</v>
          </cell>
          <cell r="N59" t="str">
            <v>13:22</v>
          </cell>
          <cell r="O59">
            <v>0</v>
          </cell>
          <cell r="P59">
            <v>0</v>
          </cell>
          <cell r="Q59">
            <v>2</v>
          </cell>
        </row>
        <row r="60">
          <cell r="A60" t="str">
            <v>07</v>
          </cell>
          <cell r="B60" t="str">
            <v>D_ANIMADOS</v>
          </cell>
          <cell r="C60" t="str">
            <v>LOONEY TUNES</v>
          </cell>
          <cell r="D60">
            <v>0.2</v>
          </cell>
          <cell r="E60">
            <v>6012</v>
          </cell>
          <cell r="K60">
            <v>0.2</v>
          </cell>
          <cell r="M60" t="str">
            <v>12:19</v>
          </cell>
          <cell r="N60" t="str">
            <v>12:43</v>
          </cell>
          <cell r="O60">
            <v>0</v>
          </cell>
          <cell r="P60">
            <v>0</v>
          </cell>
          <cell r="Q60">
            <v>1</v>
          </cell>
        </row>
        <row r="61">
          <cell r="A61" t="str">
            <v>09</v>
          </cell>
          <cell r="B61" t="str">
            <v>INFORMATIVO</v>
          </cell>
          <cell r="C61" t="str">
            <v>AQUI EN VIVO</v>
          </cell>
          <cell r="D61">
            <v>9.9</v>
          </cell>
          <cell r="E61">
            <v>282866</v>
          </cell>
          <cell r="I61">
            <v>9.9</v>
          </cell>
          <cell r="M61" t="str">
            <v>22:09</v>
          </cell>
          <cell r="N61" t="str">
            <v>23:44</v>
          </cell>
          <cell r="O61">
            <v>0</v>
          </cell>
          <cell r="P61">
            <v>0</v>
          </cell>
          <cell r="Q61">
            <v>1</v>
          </cell>
        </row>
        <row r="62">
          <cell r="A62" t="str">
            <v>09</v>
          </cell>
          <cell r="B62" t="str">
            <v>HUMOR</v>
          </cell>
          <cell r="C62" t="str">
            <v>JAPPENING 2000</v>
          </cell>
          <cell r="D62">
            <v>7.7</v>
          </cell>
          <cell r="E62">
            <v>222094</v>
          </cell>
          <cell r="G62">
            <v>7.7</v>
          </cell>
          <cell r="M62" t="str">
            <v>22:06</v>
          </cell>
          <cell r="N62" t="str">
            <v>23:39</v>
          </cell>
          <cell r="O62">
            <v>0</v>
          </cell>
          <cell r="P62">
            <v>0</v>
          </cell>
          <cell r="Q62">
            <v>1</v>
          </cell>
        </row>
        <row r="63">
          <cell r="A63" t="str">
            <v>09</v>
          </cell>
          <cell r="B63" t="str">
            <v>CONCURSO</v>
          </cell>
          <cell r="C63" t="str">
            <v>VIDEOS Y PENITENCIA</v>
          </cell>
          <cell r="D63">
            <v>7.1</v>
          </cell>
          <cell r="E63">
            <v>203951</v>
          </cell>
          <cell r="H63">
            <v>7.1</v>
          </cell>
          <cell r="M63" t="str">
            <v>22:09</v>
          </cell>
          <cell r="N63" t="str">
            <v>00:16</v>
          </cell>
          <cell r="O63">
            <v>0</v>
          </cell>
          <cell r="P63">
            <v>0</v>
          </cell>
          <cell r="Q63">
            <v>1</v>
          </cell>
        </row>
        <row r="64">
          <cell r="A64" t="str">
            <v>09</v>
          </cell>
          <cell r="B64" t="str">
            <v>TELENOVELA</v>
          </cell>
          <cell r="C64" t="str">
            <v>LA CASA EN LA PLAYA</v>
          </cell>
          <cell r="D64">
            <v>4.5999999999999996</v>
          </cell>
          <cell r="E64">
            <v>131745</v>
          </cell>
          <cell r="F64">
            <v>4.9000000000000004</v>
          </cell>
          <cell r="G64">
            <v>5</v>
          </cell>
          <cell r="H64">
            <v>4</v>
          </cell>
          <cell r="I64">
            <v>3.5</v>
          </cell>
          <cell r="J64">
            <v>5.6</v>
          </cell>
          <cell r="M64" t="str">
            <v>13:57</v>
          </cell>
          <cell r="N64" t="str">
            <v>14:56</v>
          </cell>
          <cell r="O64">
            <v>0</v>
          </cell>
          <cell r="P64">
            <v>0</v>
          </cell>
          <cell r="Q64">
            <v>5</v>
          </cell>
        </row>
        <row r="65">
          <cell r="A65" t="str">
            <v>09</v>
          </cell>
          <cell r="B65" t="str">
            <v>TELENOVELA</v>
          </cell>
          <cell r="C65" t="str">
            <v>SIEMPRE TE AMARE</v>
          </cell>
          <cell r="D65">
            <v>4.5</v>
          </cell>
          <cell r="E65">
            <v>129070</v>
          </cell>
          <cell r="F65">
            <v>4.9000000000000004</v>
          </cell>
          <cell r="G65">
            <v>4.9000000000000004</v>
          </cell>
          <cell r="H65">
            <v>4.0999999999999996</v>
          </cell>
          <cell r="I65">
            <v>3.7</v>
          </cell>
          <cell r="J65">
            <v>4.9000000000000004</v>
          </cell>
          <cell r="M65" t="str">
            <v>14:53</v>
          </cell>
          <cell r="N65" t="str">
            <v>15:44</v>
          </cell>
          <cell r="O65">
            <v>0</v>
          </cell>
          <cell r="P65">
            <v>0</v>
          </cell>
          <cell r="Q65">
            <v>5</v>
          </cell>
        </row>
        <row r="66">
          <cell r="A66" t="str">
            <v>09</v>
          </cell>
          <cell r="B66" t="str">
            <v>ENTREVISTA</v>
          </cell>
          <cell r="C66" t="str">
            <v>HUMANAMENTE HABLANDO</v>
          </cell>
          <cell r="D66">
            <v>4.4000000000000004</v>
          </cell>
          <cell r="E66">
            <v>126747</v>
          </cell>
          <cell r="I66">
            <v>4.4000000000000004</v>
          </cell>
          <cell r="M66" t="str">
            <v>23:45</v>
          </cell>
          <cell r="N66" t="str">
            <v>00:40</v>
          </cell>
          <cell r="O66">
            <v>0</v>
          </cell>
          <cell r="P66">
            <v>0</v>
          </cell>
          <cell r="Q66">
            <v>1</v>
          </cell>
        </row>
        <row r="67">
          <cell r="A67" t="str">
            <v>09</v>
          </cell>
          <cell r="B67" t="str">
            <v>PELICULA</v>
          </cell>
          <cell r="C67" t="str">
            <v>CINEMANIA</v>
          </cell>
          <cell r="D67">
            <v>4.3</v>
          </cell>
          <cell r="E67">
            <v>122915</v>
          </cell>
          <cell r="K67">
            <v>4.3</v>
          </cell>
          <cell r="M67" t="str">
            <v>22:03</v>
          </cell>
          <cell r="N67" t="str">
            <v>23:45</v>
          </cell>
          <cell r="O67">
            <v>0</v>
          </cell>
          <cell r="P67">
            <v>0</v>
          </cell>
          <cell r="Q67">
            <v>1</v>
          </cell>
        </row>
        <row r="68">
          <cell r="A68" t="str">
            <v>09</v>
          </cell>
          <cell r="B68" t="str">
            <v>SE_INFANTIL</v>
          </cell>
          <cell r="C68" t="str">
            <v>EL CHAVO DEL OCHO</v>
          </cell>
          <cell r="D68">
            <v>3.9</v>
          </cell>
          <cell r="E68">
            <v>110550</v>
          </cell>
          <cell r="F68">
            <v>5.5</v>
          </cell>
          <cell r="G68">
            <v>4.2</v>
          </cell>
          <cell r="H68">
            <v>3.7</v>
          </cell>
          <cell r="I68">
            <v>3.3</v>
          </cell>
          <cell r="J68">
            <v>2.5</v>
          </cell>
          <cell r="M68" t="str">
            <v>19:13</v>
          </cell>
          <cell r="N68" t="str">
            <v>20:00</v>
          </cell>
          <cell r="O68">
            <v>0</v>
          </cell>
          <cell r="P68">
            <v>0</v>
          </cell>
          <cell r="Q68">
            <v>5</v>
          </cell>
        </row>
        <row r="69">
          <cell r="A69" t="str">
            <v>09</v>
          </cell>
          <cell r="B69" t="str">
            <v>INFORMATIVO</v>
          </cell>
          <cell r="C69" t="str">
            <v>EL TIEMPO</v>
          </cell>
          <cell r="D69">
            <v>3.3</v>
          </cell>
          <cell r="E69">
            <v>96150</v>
          </cell>
          <cell r="F69">
            <v>4.4000000000000004</v>
          </cell>
          <cell r="G69">
            <v>4.4000000000000004</v>
          </cell>
          <cell r="H69">
            <v>4</v>
          </cell>
          <cell r="I69">
            <v>3.1</v>
          </cell>
          <cell r="J69">
            <v>2.5</v>
          </cell>
          <cell r="K69">
            <v>1.8</v>
          </cell>
          <cell r="L69">
            <v>3.2</v>
          </cell>
          <cell r="M69" t="str">
            <v>21:56</v>
          </cell>
          <cell r="N69" t="str">
            <v>22:08</v>
          </cell>
          <cell r="O69">
            <v>0</v>
          </cell>
          <cell r="P69">
            <v>0</v>
          </cell>
          <cell r="Q69">
            <v>7</v>
          </cell>
        </row>
        <row r="70">
          <cell r="A70" t="str">
            <v>09</v>
          </cell>
          <cell r="B70" t="str">
            <v>NOTICIERO</v>
          </cell>
          <cell r="C70" t="str">
            <v>MEGANOTICIAS EDICION TARDE</v>
          </cell>
          <cell r="D70">
            <v>3.3</v>
          </cell>
          <cell r="E70">
            <v>95348</v>
          </cell>
          <cell r="F70">
            <v>4.5999999999999996</v>
          </cell>
          <cell r="G70">
            <v>2.6</v>
          </cell>
          <cell r="H70">
            <v>3.9</v>
          </cell>
          <cell r="I70">
            <v>2.6</v>
          </cell>
          <cell r="J70">
            <v>2.9</v>
          </cell>
          <cell r="M70" t="str">
            <v>13:27</v>
          </cell>
          <cell r="N70" t="str">
            <v>14:02</v>
          </cell>
          <cell r="O70">
            <v>0</v>
          </cell>
          <cell r="P70">
            <v>0</v>
          </cell>
          <cell r="Q70">
            <v>5</v>
          </cell>
        </row>
        <row r="71">
          <cell r="A71" t="str">
            <v>09</v>
          </cell>
          <cell r="B71" t="str">
            <v>TELENOVELA</v>
          </cell>
          <cell r="C71" t="str">
            <v>MARIA ISABEL</v>
          </cell>
          <cell r="D71">
            <v>3.2</v>
          </cell>
          <cell r="E71">
            <v>90580</v>
          </cell>
          <cell r="F71">
            <v>3.7</v>
          </cell>
          <cell r="G71">
            <v>3.2</v>
          </cell>
          <cell r="H71">
            <v>4</v>
          </cell>
          <cell r="I71">
            <v>2.5</v>
          </cell>
          <cell r="J71">
            <v>2.4</v>
          </cell>
          <cell r="M71" t="str">
            <v>12:38</v>
          </cell>
          <cell r="N71" t="str">
            <v>13:29</v>
          </cell>
          <cell r="O71">
            <v>0</v>
          </cell>
          <cell r="P71">
            <v>0</v>
          </cell>
          <cell r="Q71">
            <v>5</v>
          </cell>
        </row>
        <row r="72">
          <cell r="A72" t="str">
            <v>09</v>
          </cell>
          <cell r="B72" t="str">
            <v>MISCELANEO</v>
          </cell>
          <cell r="C72" t="str">
            <v>BUENAS TARDES ELI</v>
          </cell>
          <cell r="D72">
            <v>3.1</v>
          </cell>
          <cell r="E72">
            <v>89375</v>
          </cell>
          <cell r="F72">
            <v>4</v>
          </cell>
          <cell r="G72">
            <v>3.2</v>
          </cell>
          <cell r="H72">
            <v>3</v>
          </cell>
          <cell r="I72">
            <v>3.1</v>
          </cell>
          <cell r="J72">
            <v>2.2999999999999998</v>
          </cell>
          <cell r="M72" t="str">
            <v>15:43</v>
          </cell>
          <cell r="N72" t="str">
            <v>17:36</v>
          </cell>
          <cell r="O72">
            <v>0</v>
          </cell>
          <cell r="P72">
            <v>0</v>
          </cell>
          <cell r="Q72">
            <v>5</v>
          </cell>
        </row>
        <row r="73">
          <cell r="A73" t="str">
            <v>09</v>
          </cell>
          <cell r="B73" t="str">
            <v>PELICULA</v>
          </cell>
          <cell r="C73" t="str">
            <v>HECHOS DE LA VIDA REAL</v>
          </cell>
          <cell r="D73">
            <v>3</v>
          </cell>
          <cell r="E73">
            <v>87276</v>
          </cell>
          <cell r="F73">
            <v>3</v>
          </cell>
          <cell r="M73" t="str">
            <v>22:04</v>
          </cell>
          <cell r="N73" t="str">
            <v>23:54</v>
          </cell>
          <cell r="O73">
            <v>0</v>
          </cell>
          <cell r="P73">
            <v>0</v>
          </cell>
          <cell r="Q73">
            <v>1</v>
          </cell>
        </row>
        <row r="74">
          <cell r="A74" t="str">
            <v>09</v>
          </cell>
          <cell r="B74" t="str">
            <v>CONVERSACION</v>
          </cell>
          <cell r="C74" t="str">
            <v>SABADO POR LA NOCHE</v>
          </cell>
          <cell r="D74">
            <v>3</v>
          </cell>
          <cell r="E74">
            <v>85196</v>
          </cell>
          <cell r="K74">
            <v>3</v>
          </cell>
          <cell r="M74" t="str">
            <v>23:46</v>
          </cell>
          <cell r="N74" t="str">
            <v>00:55</v>
          </cell>
          <cell r="O74">
            <v>0</v>
          </cell>
          <cell r="P74">
            <v>0</v>
          </cell>
          <cell r="Q74">
            <v>1</v>
          </cell>
        </row>
        <row r="75">
          <cell r="A75" t="str">
            <v>09</v>
          </cell>
          <cell r="B75" t="str">
            <v>NOTICIERO</v>
          </cell>
          <cell r="C75" t="str">
            <v>MEGANOTICIAS</v>
          </cell>
          <cell r="D75">
            <v>2.9</v>
          </cell>
          <cell r="E75">
            <v>83035</v>
          </cell>
          <cell r="F75">
            <v>3.9</v>
          </cell>
          <cell r="G75">
            <v>2.7</v>
          </cell>
          <cell r="H75">
            <v>3.1</v>
          </cell>
          <cell r="I75">
            <v>2.2999999999999998</v>
          </cell>
          <cell r="J75">
            <v>2.5</v>
          </cell>
          <cell r="M75" t="str">
            <v>21:00</v>
          </cell>
          <cell r="N75" t="str">
            <v>22:02</v>
          </cell>
          <cell r="O75">
            <v>0</v>
          </cell>
          <cell r="P75">
            <v>0</v>
          </cell>
          <cell r="Q75">
            <v>5</v>
          </cell>
        </row>
        <row r="76">
          <cell r="A76" t="str">
            <v>09</v>
          </cell>
          <cell r="B76" t="str">
            <v>NOTICIERO</v>
          </cell>
          <cell r="C76" t="str">
            <v>MEGANOTICIAS SINTESIS DOMINGO</v>
          </cell>
          <cell r="D76">
            <v>2.8</v>
          </cell>
          <cell r="E76">
            <v>79743</v>
          </cell>
          <cell r="L76">
            <v>2.8</v>
          </cell>
          <cell r="M76" t="str">
            <v>21:01</v>
          </cell>
          <cell r="N76" t="str">
            <v>21:55</v>
          </cell>
          <cell r="O76">
            <v>0</v>
          </cell>
          <cell r="P76">
            <v>0</v>
          </cell>
          <cell r="Q76">
            <v>1</v>
          </cell>
        </row>
        <row r="77">
          <cell r="A77" t="str">
            <v>09</v>
          </cell>
          <cell r="B77" t="str">
            <v>NOTICIERO</v>
          </cell>
          <cell r="C77" t="str">
            <v>CERO HORAS</v>
          </cell>
          <cell r="D77">
            <v>2.7</v>
          </cell>
          <cell r="E77">
            <v>77863</v>
          </cell>
          <cell r="F77">
            <v>2.2999999999999998</v>
          </cell>
          <cell r="G77">
            <v>2.7</v>
          </cell>
          <cell r="H77">
            <v>4.4000000000000004</v>
          </cell>
          <cell r="I77">
            <v>2.5</v>
          </cell>
          <cell r="J77">
            <v>1.6</v>
          </cell>
          <cell r="M77" t="str">
            <v>23:58</v>
          </cell>
          <cell r="N77" t="str">
            <v>00:52</v>
          </cell>
          <cell r="O77">
            <v>0</v>
          </cell>
          <cell r="P77">
            <v>0</v>
          </cell>
          <cell r="Q77">
            <v>5</v>
          </cell>
        </row>
        <row r="78">
          <cell r="A78" t="str">
            <v>09</v>
          </cell>
          <cell r="B78" t="str">
            <v>SERIE</v>
          </cell>
          <cell r="C78" t="str">
            <v>DAWSON CREEK</v>
          </cell>
          <cell r="D78">
            <v>2.6</v>
          </cell>
          <cell r="E78">
            <v>74100</v>
          </cell>
          <cell r="J78">
            <v>2.6</v>
          </cell>
          <cell r="M78" t="str">
            <v>23:50</v>
          </cell>
          <cell r="N78" t="str">
            <v>00:50</v>
          </cell>
          <cell r="O78">
            <v>0</v>
          </cell>
          <cell r="P78">
            <v>0</v>
          </cell>
          <cell r="Q78">
            <v>1</v>
          </cell>
        </row>
        <row r="79">
          <cell r="A79" t="str">
            <v>09</v>
          </cell>
          <cell r="B79" t="str">
            <v>SERIE</v>
          </cell>
          <cell r="C79" t="str">
            <v>L.A. HEAT</v>
          </cell>
          <cell r="D79">
            <v>2.5</v>
          </cell>
          <cell r="E79">
            <v>72625</v>
          </cell>
          <cell r="F79">
            <v>2.1</v>
          </cell>
          <cell r="G79">
            <v>2.5</v>
          </cell>
          <cell r="H79">
            <v>3.7</v>
          </cell>
          <cell r="I79">
            <v>2.6</v>
          </cell>
          <cell r="L79">
            <v>1.7</v>
          </cell>
          <cell r="M79" t="str">
            <v>23:40</v>
          </cell>
          <cell r="N79" t="str">
            <v>02:04</v>
          </cell>
          <cell r="O79">
            <v>0</v>
          </cell>
          <cell r="P79">
            <v>0</v>
          </cell>
          <cell r="Q79">
            <v>5</v>
          </cell>
        </row>
        <row r="80">
          <cell r="A80" t="str">
            <v>09</v>
          </cell>
          <cell r="B80" t="str">
            <v>D_ANIMADOS</v>
          </cell>
          <cell r="C80" t="str">
            <v>DRAGON BALL Z</v>
          </cell>
          <cell r="D80">
            <v>2.5</v>
          </cell>
          <cell r="E80">
            <v>71045</v>
          </cell>
          <cell r="F80">
            <v>2.9</v>
          </cell>
          <cell r="G80">
            <v>3.4</v>
          </cell>
          <cell r="H80">
            <v>2.4</v>
          </cell>
          <cell r="I80">
            <v>2.2000000000000002</v>
          </cell>
          <cell r="J80">
            <v>1.5</v>
          </cell>
          <cell r="M80" t="str">
            <v>18:40</v>
          </cell>
          <cell r="N80" t="str">
            <v>19:29</v>
          </cell>
          <cell r="O80">
            <v>0</v>
          </cell>
          <cell r="P80">
            <v>0</v>
          </cell>
          <cell r="Q80">
            <v>5</v>
          </cell>
        </row>
        <row r="81">
          <cell r="A81" t="str">
            <v>09</v>
          </cell>
          <cell r="B81" t="str">
            <v>FUTBOL</v>
          </cell>
          <cell r="C81" t="str">
            <v>ELIMINATORIA KOREA-JAPON 2002</v>
          </cell>
          <cell r="D81">
            <v>2.2000000000000002</v>
          </cell>
          <cell r="E81">
            <v>62637</v>
          </cell>
          <cell r="L81">
            <v>2.2000000000000002</v>
          </cell>
          <cell r="M81" t="str">
            <v>18:40</v>
          </cell>
          <cell r="N81" t="str">
            <v>21:00</v>
          </cell>
          <cell r="O81">
            <v>0</v>
          </cell>
          <cell r="P81">
            <v>0</v>
          </cell>
          <cell r="Q81">
            <v>1</v>
          </cell>
        </row>
        <row r="82">
          <cell r="A82" t="str">
            <v>09</v>
          </cell>
          <cell r="B82" t="str">
            <v>PELICULA</v>
          </cell>
          <cell r="C82" t="str">
            <v>LA SUPER PELICULA</v>
          </cell>
          <cell r="D82">
            <v>2.2000000000000002</v>
          </cell>
          <cell r="E82">
            <v>64243</v>
          </cell>
          <cell r="J82">
            <v>2.2000000000000002</v>
          </cell>
          <cell r="M82" t="str">
            <v>22:07</v>
          </cell>
          <cell r="N82" t="str">
            <v>23:49</v>
          </cell>
          <cell r="O82">
            <v>0</v>
          </cell>
          <cell r="P82">
            <v>0</v>
          </cell>
          <cell r="Q82">
            <v>1</v>
          </cell>
        </row>
        <row r="83">
          <cell r="A83" t="str">
            <v>09</v>
          </cell>
          <cell r="B83" t="str">
            <v>HUMOR</v>
          </cell>
          <cell r="C83" t="str">
            <v>CHILE TU DAY</v>
          </cell>
          <cell r="D83">
            <v>2.2000000000000002</v>
          </cell>
          <cell r="E83">
            <v>61876</v>
          </cell>
          <cell r="L83">
            <v>2.2000000000000002</v>
          </cell>
          <cell r="M83" t="str">
            <v>22:02</v>
          </cell>
          <cell r="N83" t="str">
            <v>01:13</v>
          </cell>
          <cell r="O83">
            <v>0</v>
          </cell>
          <cell r="P83">
            <v>0</v>
          </cell>
          <cell r="Q83">
            <v>1</v>
          </cell>
        </row>
        <row r="84">
          <cell r="A84" t="str">
            <v>09</v>
          </cell>
          <cell r="B84" t="str">
            <v>PELICULA</v>
          </cell>
          <cell r="C84" t="str">
            <v>CINE NOCTURNO</v>
          </cell>
          <cell r="D84">
            <v>1.9</v>
          </cell>
          <cell r="E84">
            <v>53977</v>
          </cell>
          <cell r="K84">
            <v>1.9</v>
          </cell>
          <cell r="M84" t="str">
            <v>01:25</v>
          </cell>
          <cell r="N84" t="str">
            <v>03:04</v>
          </cell>
          <cell r="O84">
            <v>0</v>
          </cell>
          <cell r="P84">
            <v>0</v>
          </cell>
          <cell r="Q84">
            <v>1</v>
          </cell>
        </row>
        <row r="85">
          <cell r="A85" t="str">
            <v>09</v>
          </cell>
          <cell r="B85" t="str">
            <v>TELENOVELA</v>
          </cell>
          <cell r="C85" t="str">
            <v>A TODO DAR</v>
          </cell>
          <cell r="D85">
            <v>1.8</v>
          </cell>
          <cell r="E85">
            <v>52752</v>
          </cell>
          <cell r="F85">
            <v>2.6</v>
          </cell>
          <cell r="G85">
            <v>1.8</v>
          </cell>
          <cell r="H85">
            <v>1.6</v>
          </cell>
          <cell r="I85">
            <v>1.8</v>
          </cell>
          <cell r="J85">
            <v>1.4</v>
          </cell>
          <cell r="M85" t="str">
            <v>19:41</v>
          </cell>
          <cell r="N85" t="str">
            <v>20:59</v>
          </cell>
          <cell r="O85">
            <v>0</v>
          </cell>
          <cell r="P85">
            <v>0</v>
          </cell>
          <cell r="Q85">
            <v>5</v>
          </cell>
        </row>
        <row r="86">
          <cell r="A86" t="str">
            <v>09</v>
          </cell>
          <cell r="B86" t="str">
            <v>SERIE</v>
          </cell>
          <cell r="C86" t="str">
            <v>LOS POWER RANGERS</v>
          </cell>
          <cell r="D86">
            <v>1.8</v>
          </cell>
          <cell r="E86">
            <v>52417</v>
          </cell>
          <cell r="F86">
            <v>1.4</v>
          </cell>
          <cell r="G86">
            <v>2.2000000000000002</v>
          </cell>
          <cell r="M86" t="str">
            <v>17:52</v>
          </cell>
          <cell r="N86" t="str">
            <v>18:20</v>
          </cell>
          <cell r="O86">
            <v>0</v>
          </cell>
          <cell r="P86">
            <v>0</v>
          </cell>
          <cell r="Q86">
            <v>2</v>
          </cell>
        </row>
        <row r="87">
          <cell r="A87" t="str">
            <v>09</v>
          </cell>
          <cell r="B87" t="str">
            <v>NOTICIERO</v>
          </cell>
          <cell r="C87" t="str">
            <v>MEGANOTICIAS SINTESIS SABADO</v>
          </cell>
          <cell r="D87">
            <v>1.7</v>
          </cell>
          <cell r="E87">
            <v>49488</v>
          </cell>
          <cell r="K87">
            <v>1.7</v>
          </cell>
          <cell r="M87" t="str">
            <v>20:58</v>
          </cell>
          <cell r="N87" t="str">
            <v>21:56</v>
          </cell>
          <cell r="O87">
            <v>0</v>
          </cell>
          <cell r="P87">
            <v>0</v>
          </cell>
          <cell r="Q87">
            <v>1</v>
          </cell>
        </row>
        <row r="88">
          <cell r="A88" t="str">
            <v>09</v>
          </cell>
          <cell r="B88" t="str">
            <v>SERIE</v>
          </cell>
          <cell r="C88" t="str">
            <v>PACIFIC BLUE</v>
          </cell>
          <cell r="D88">
            <v>1.7</v>
          </cell>
          <cell r="E88">
            <v>48098</v>
          </cell>
          <cell r="L88">
            <v>1.7</v>
          </cell>
          <cell r="M88" t="str">
            <v>17:43</v>
          </cell>
          <cell r="N88" t="str">
            <v>18:39</v>
          </cell>
          <cell r="O88">
            <v>0</v>
          </cell>
          <cell r="P88">
            <v>0</v>
          </cell>
          <cell r="Q88">
            <v>1</v>
          </cell>
        </row>
        <row r="89">
          <cell r="A89" t="str">
            <v>09</v>
          </cell>
          <cell r="B89" t="str">
            <v>PELICULA</v>
          </cell>
          <cell r="C89" t="str">
            <v>CANTINFLAS</v>
          </cell>
          <cell r="D89">
            <v>1.6</v>
          </cell>
          <cell r="E89">
            <v>46488</v>
          </cell>
          <cell r="K89">
            <v>1.6</v>
          </cell>
          <cell r="M89" t="str">
            <v>15:38</v>
          </cell>
          <cell r="N89" t="str">
            <v>17:14</v>
          </cell>
          <cell r="O89">
            <v>0</v>
          </cell>
          <cell r="P89">
            <v>0</v>
          </cell>
          <cell r="Q89">
            <v>1</v>
          </cell>
        </row>
        <row r="90">
          <cell r="A90" t="str">
            <v>09</v>
          </cell>
          <cell r="B90" t="str">
            <v>SERIE</v>
          </cell>
          <cell r="C90" t="str">
            <v>ROBOCOP</v>
          </cell>
          <cell r="D90">
            <v>1.6</v>
          </cell>
          <cell r="E90">
            <v>46228</v>
          </cell>
          <cell r="L90">
            <v>1.6</v>
          </cell>
          <cell r="M90" t="str">
            <v>16:52</v>
          </cell>
          <cell r="N90" t="str">
            <v>17:42</v>
          </cell>
          <cell r="O90">
            <v>0</v>
          </cell>
          <cell r="P90">
            <v>0</v>
          </cell>
          <cell r="Q90">
            <v>1</v>
          </cell>
        </row>
        <row r="91">
          <cell r="A91" t="str">
            <v>09</v>
          </cell>
          <cell r="B91" t="str">
            <v>JUVENIL</v>
          </cell>
          <cell r="C91" t="str">
            <v>MEKANO</v>
          </cell>
          <cell r="D91">
            <v>1.5</v>
          </cell>
          <cell r="E91">
            <v>43539</v>
          </cell>
          <cell r="K91">
            <v>1.4</v>
          </cell>
          <cell r="L91">
            <v>1.6</v>
          </cell>
          <cell r="M91" t="str">
            <v>13:59</v>
          </cell>
          <cell r="N91" t="str">
            <v>16:24</v>
          </cell>
          <cell r="O91">
            <v>0</v>
          </cell>
          <cell r="P91">
            <v>0</v>
          </cell>
          <cell r="Q91">
            <v>2</v>
          </cell>
        </row>
        <row r="92">
          <cell r="A92" t="str">
            <v>09</v>
          </cell>
          <cell r="B92" t="str">
            <v>SERIE</v>
          </cell>
          <cell r="C92" t="str">
            <v>ESCALOFRIOS</v>
          </cell>
          <cell r="D92">
            <v>1.4</v>
          </cell>
          <cell r="E92">
            <v>40529</v>
          </cell>
          <cell r="F92">
            <v>1.9</v>
          </cell>
          <cell r="G92">
            <v>1.2</v>
          </cell>
          <cell r="H92">
            <v>1.6</v>
          </cell>
          <cell r="I92">
            <v>1.4</v>
          </cell>
          <cell r="J92">
            <v>1</v>
          </cell>
          <cell r="M92" t="str">
            <v>18:05</v>
          </cell>
          <cell r="N92" t="str">
            <v>18:56</v>
          </cell>
          <cell r="O92">
            <v>0</v>
          </cell>
          <cell r="P92">
            <v>0</v>
          </cell>
          <cell r="Q92">
            <v>5</v>
          </cell>
        </row>
        <row r="93">
          <cell r="A93" t="str">
            <v>09</v>
          </cell>
          <cell r="B93" t="str">
            <v>D_ANIMADOS</v>
          </cell>
          <cell r="C93" t="str">
            <v>DRAGON BALL</v>
          </cell>
          <cell r="D93">
            <v>1.4</v>
          </cell>
          <cell r="E93">
            <v>40497</v>
          </cell>
          <cell r="F93">
            <v>1.5</v>
          </cell>
          <cell r="G93">
            <v>1.4</v>
          </cell>
          <cell r="M93" t="str">
            <v>12:09</v>
          </cell>
          <cell r="N93" t="str">
            <v>12:38</v>
          </cell>
          <cell r="O93">
            <v>0</v>
          </cell>
          <cell r="P93">
            <v>0</v>
          </cell>
          <cell r="Q93">
            <v>2</v>
          </cell>
        </row>
        <row r="94">
          <cell r="A94" t="str">
            <v>09</v>
          </cell>
          <cell r="B94" t="str">
            <v>D_ANIMADOS</v>
          </cell>
          <cell r="C94" t="str">
            <v>NICKELODEON</v>
          </cell>
          <cell r="D94">
            <v>1.4</v>
          </cell>
          <cell r="E94">
            <v>39550</v>
          </cell>
          <cell r="H94">
            <v>2.5</v>
          </cell>
          <cell r="I94">
            <v>1.1000000000000001</v>
          </cell>
          <cell r="J94">
            <v>0.6</v>
          </cell>
          <cell r="M94" t="str">
            <v>12:13</v>
          </cell>
          <cell r="N94" t="str">
            <v>12:39</v>
          </cell>
          <cell r="O94">
            <v>0</v>
          </cell>
          <cell r="P94">
            <v>0</v>
          </cell>
          <cell r="Q94">
            <v>3</v>
          </cell>
        </row>
        <row r="95">
          <cell r="A95" t="str">
            <v>09</v>
          </cell>
          <cell r="B95" t="str">
            <v>INFORMATIVO</v>
          </cell>
          <cell r="C95" t="str">
            <v>RED NACIONAL</v>
          </cell>
          <cell r="D95">
            <v>1.4</v>
          </cell>
          <cell r="E95">
            <v>39383</v>
          </cell>
          <cell r="H95">
            <v>1.4</v>
          </cell>
          <cell r="M95" t="str">
            <v>21:00</v>
          </cell>
          <cell r="N95" t="str">
            <v>21:09</v>
          </cell>
          <cell r="O95">
            <v>0</v>
          </cell>
          <cell r="P95">
            <v>0</v>
          </cell>
          <cell r="Q95">
            <v>1</v>
          </cell>
        </row>
        <row r="96">
          <cell r="A96" t="str">
            <v>09</v>
          </cell>
          <cell r="B96" t="str">
            <v>INFANTIL</v>
          </cell>
          <cell r="C96" t="str">
            <v>ZOOLO TV</v>
          </cell>
          <cell r="D96">
            <v>1.4</v>
          </cell>
          <cell r="E96">
            <v>39191</v>
          </cell>
          <cell r="F96">
            <v>1.4</v>
          </cell>
          <cell r="G96">
            <v>1.6</v>
          </cell>
          <cell r="H96">
            <v>1.9</v>
          </cell>
          <cell r="I96">
            <v>1.6</v>
          </cell>
          <cell r="J96">
            <v>1.3</v>
          </cell>
          <cell r="K96">
            <v>0.4</v>
          </cell>
          <cell r="M96" t="str">
            <v>10:05</v>
          </cell>
          <cell r="N96" t="str">
            <v>19:17</v>
          </cell>
          <cell r="O96">
            <v>0</v>
          </cell>
          <cell r="P96">
            <v>0</v>
          </cell>
          <cell r="Q96">
            <v>23</v>
          </cell>
        </row>
        <row r="97">
          <cell r="A97" t="str">
            <v>09</v>
          </cell>
          <cell r="B97" t="str">
            <v>SERIE</v>
          </cell>
          <cell r="C97" t="str">
            <v>MAGNUM</v>
          </cell>
          <cell r="D97">
            <v>1.2</v>
          </cell>
          <cell r="E97">
            <v>33249</v>
          </cell>
          <cell r="J97">
            <v>1.9</v>
          </cell>
          <cell r="K97">
            <v>0.4</v>
          </cell>
          <cell r="M97" t="str">
            <v>18:13</v>
          </cell>
          <cell r="N97" t="str">
            <v>01:42</v>
          </cell>
          <cell r="O97">
            <v>0</v>
          </cell>
          <cell r="P97">
            <v>0</v>
          </cell>
          <cell r="Q97">
            <v>2</v>
          </cell>
        </row>
        <row r="98">
          <cell r="A98" t="str">
            <v>09</v>
          </cell>
          <cell r="B98" t="str">
            <v>D_ANIMADOS</v>
          </cell>
          <cell r="C98" t="str">
            <v>MONSTER RANCHER</v>
          </cell>
          <cell r="D98">
            <v>1.1000000000000001</v>
          </cell>
          <cell r="E98">
            <v>30826</v>
          </cell>
          <cell r="H98">
            <v>1.4</v>
          </cell>
          <cell r="I98">
            <v>1.1000000000000001</v>
          </cell>
          <cell r="J98">
            <v>0.7</v>
          </cell>
          <cell r="M98" t="str">
            <v>17:33</v>
          </cell>
          <cell r="N98" t="str">
            <v>18:05</v>
          </cell>
          <cell r="O98">
            <v>0</v>
          </cell>
          <cell r="P98">
            <v>0</v>
          </cell>
          <cell r="Q98">
            <v>3</v>
          </cell>
        </row>
        <row r="99">
          <cell r="A99" t="str">
            <v>09</v>
          </cell>
          <cell r="B99" t="str">
            <v>SERIE</v>
          </cell>
          <cell r="C99" t="str">
            <v>LOS MAGNIFICOS</v>
          </cell>
          <cell r="D99">
            <v>1.1000000000000001</v>
          </cell>
          <cell r="E99">
            <v>30274</v>
          </cell>
          <cell r="K99">
            <v>1.1000000000000001</v>
          </cell>
          <cell r="M99" t="str">
            <v>20:03</v>
          </cell>
          <cell r="N99" t="str">
            <v>20:57</v>
          </cell>
          <cell r="O99">
            <v>0</v>
          </cell>
          <cell r="P99">
            <v>0</v>
          </cell>
          <cell r="Q99">
            <v>1</v>
          </cell>
        </row>
        <row r="100">
          <cell r="A100" t="str">
            <v>09</v>
          </cell>
          <cell r="B100" t="str">
            <v>EV_DEPORTIVO</v>
          </cell>
          <cell r="C100" t="str">
            <v>FORMULA UNO</v>
          </cell>
          <cell r="D100">
            <v>1.1000000000000001</v>
          </cell>
          <cell r="E100">
            <v>30786</v>
          </cell>
          <cell r="L100">
            <v>1.1000000000000001</v>
          </cell>
          <cell r="M100" t="str">
            <v>09:24</v>
          </cell>
          <cell r="N100" t="str">
            <v>11:08</v>
          </cell>
          <cell r="O100">
            <v>0</v>
          </cell>
          <cell r="P100">
            <v>0</v>
          </cell>
          <cell r="Q100">
            <v>1</v>
          </cell>
        </row>
        <row r="101">
          <cell r="A101" t="str">
            <v>09</v>
          </cell>
          <cell r="B101" t="str">
            <v>D_ANIMADOS</v>
          </cell>
          <cell r="C101" t="str">
            <v>ARNOLD</v>
          </cell>
          <cell r="D101">
            <v>1.1000000000000001</v>
          </cell>
          <cell r="E101">
            <v>30980</v>
          </cell>
          <cell r="F101">
            <v>1.2</v>
          </cell>
          <cell r="G101">
            <v>1.8</v>
          </cell>
          <cell r="H101">
            <v>1.2</v>
          </cell>
          <cell r="I101">
            <v>0.7</v>
          </cell>
          <cell r="J101">
            <v>0.5</v>
          </cell>
          <cell r="M101" t="str">
            <v>11:45</v>
          </cell>
          <cell r="N101" t="str">
            <v>17:53</v>
          </cell>
          <cell r="O101">
            <v>0</v>
          </cell>
          <cell r="P101">
            <v>0</v>
          </cell>
          <cell r="Q101">
            <v>5</v>
          </cell>
        </row>
        <row r="102">
          <cell r="A102" t="str">
            <v>09</v>
          </cell>
          <cell r="B102" t="str">
            <v>MUSICAL</v>
          </cell>
          <cell r="C102" t="str">
            <v>PEPSI CHART</v>
          </cell>
          <cell r="D102">
            <v>1.1000000000000001</v>
          </cell>
          <cell r="E102">
            <v>32961</v>
          </cell>
          <cell r="K102">
            <v>1.1000000000000001</v>
          </cell>
          <cell r="M102" t="str">
            <v>00:56</v>
          </cell>
          <cell r="N102" t="str">
            <v>01:24</v>
          </cell>
          <cell r="O102">
            <v>0</v>
          </cell>
          <cell r="P102">
            <v>0</v>
          </cell>
          <cell r="Q102">
            <v>1</v>
          </cell>
        </row>
        <row r="103">
          <cell r="A103" t="str">
            <v>09</v>
          </cell>
          <cell r="B103" t="str">
            <v>SERIE</v>
          </cell>
          <cell r="C103" t="str">
            <v>TARZAN</v>
          </cell>
          <cell r="D103">
            <v>1</v>
          </cell>
          <cell r="E103">
            <v>29461</v>
          </cell>
          <cell r="L103">
            <v>1</v>
          </cell>
          <cell r="M103" t="str">
            <v>16:25</v>
          </cell>
          <cell r="N103" t="str">
            <v>16:51</v>
          </cell>
          <cell r="O103">
            <v>0</v>
          </cell>
          <cell r="P103">
            <v>0</v>
          </cell>
          <cell r="Q103">
            <v>1</v>
          </cell>
        </row>
        <row r="104">
          <cell r="A104" t="str">
            <v>09</v>
          </cell>
          <cell r="B104" t="str">
            <v>SERIE</v>
          </cell>
          <cell r="C104" t="str">
            <v>LOBO DEL AIRE</v>
          </cell>
          <cell r="D104">
            <v>1</v>
          </cell>
          <cell r="E104">
            <v>27711</v>
          </cell>
          <cell r="K104">
            <v>1</v>
          </cell>
          <cell r="M104" t="str">
            <v>17:15</v>
          </cell>
          <cell r="N104" t="str">
            <v>18:12</v>
          </cell>
          <cell r="O104">
            <v>0</v>
          </cell>
          <cell r="P104">
            <v>0</v>
          </cell>
          <cell r="Q104">
            <v>1</v>
          </cell>
        </row>
        <row r="105">
          <cell r="A105" t="str">
            <v>09</v>
          </cell>
          <cell r="B105" t="str">
            <v>SERIE</v>
          </cell>
          <cell r="C105" t="str">
            <v>MIAMI VICE</v>
          </cell>
          <cell r="D105">
            <v>0.8</v>
          </cell>
          <cell r="E105">
            <v>24023</v>
          </cell>
          <cell r="K105">
            <v>0.8</v>
          </cell>
          <cell r="M105" t="str">
            <v>19:09</v>
          </cell>
          <cell r="N105" t="str">
            <v>20:02</v>
          </cell>
          <cell r="O105">
            <v>0</v>
          </cell>
          <cell r="P105">
            <v>0</v>
          </cell>
          <cell r="Q105">
            <v>1</v>
          </cell>
        </row>
        <row r="106">
          <cell r="A106" t="str">
            <v>09</v>
          </cell>
          <cell r="B106" t="str">
            <v>D_ANIMADOS</v>
          </cell>
          <cell r="C106" t="str">
            <v>LOS PICAPIEDRAS</v>
          </cell>
          <cell r="D106">
            <v>0.7</v>
          </cell>
          <cell r="E106">
            <v>21413</v>
          </cell>
          <cell r="F106">
            <v>0.8</v>
          </cell>
          <cell r="G106">
            <v>0.5</v>
          </cell>
          <cell r="H106">
            <v>1</v>
          </cell>
          <cell r="I106">
            <v>0.8</v>
          </cell>
          <cell r="J106">
            <v>0.3</v>
          </cell>
          <cell r="K106">
            <v>0.9</v>
          </cell>
          <cell r="L106">
            <v>0.9</v>
          </cell>
          <cell r="M106" t="str">
            <v>10:48</v>
          </cell>
          <cell r="N106" t="str">
            <v>12:30</v>
          </cell>
          <cell r="O106">
            <v>0</v>
          </cell>
          <cell r="P106">
            <v>0</v>
          </cell>
          <cell r="Q106">
            <v>7</v>
          </cell>
        </row>
        <row r="107">
          <cell r="A107" t="str">
            <v>09</v>
          </cell>
          <cell r="B107" t="str">
            <v>D_ANIMADOS</v>
          </cell>
          <cell r="C107" t="str">
            <v>DR. SLUMP</v>
          </cell>
          <cell r="D107">
            <v>0.7</v>
          </cell>
          <cell r="E107">
            <v>20682</v>
          </cell>
          <cell r="F107">
            <v>1.1000000000000001</v>
          </cell>
          <cell r="G107">
            <v>1.1000000000000001</v>
          </cell>
          <cell r="H107">
            <v>0.9</v>
          </cell>
          <cell r="I107">
            <v>0.6</v>
          </cell>
          <cell r="J107">
            <v>0.3</v>
          </cell>
          <cell r="K107">
            <v>0.4</v>
          </cell>
          <cell r="M107" t="str">
            <v>11:15</v>
          </cell>
          <cell r="N107" t="str">
            <v>12:24</v>
          </cell>
          <cell r="O107">
            <v>0</v>
          </cell>
          <cell r="P107">
            <v>0</v>
          </cell>
          <cell r="Q107">
            <v>6</v>
          </cell>
        </row>
        <row r="108">
          <cell r="A108" t="str">
            <v>09</v>
          </cell>
          <cell r="B108" t="str">
            <v>DEPORTIVO</v>
          </cell>
          <cell r="C108" t="str">
            <v>4X4 AVENTURA</v>
          </cell>
          <cell r="D108">
            <v>0.6</v>
          </cell>
          <cell r="E108">
            <v>17622</v>
          </cell>
          <cell r="L108">
            <v>0.6</v>
          </cell>
          <cell r="M108" t="str">
            <v>13:47</v>
          </cell>
          <cell r="N108" t="str">
            <v>14:14</v>
          </cell>
          <cell r="O108">
            <v>0</v>
          </cell>
          <cell r="P108">
            <v>0</v>
          </cell>
          <cell r="Q108">
            <v>1</v>
          </cell>
        </row>
        <row r="109">
          <cell r="A109" t="str">
            <v>09</v>
          </cell>
          <cell r="B109" t="str">
            <v>D_ANIMADOS</v>
          </cell>
          <cell r="C109" t="str">
            <v>DRAGON BALL Z (RESUMEN)</v>
          </cell>
          <cell r="D109">
            <v>0.6</v>
          </cell>
          <cell r="E109">
            <v>16906</v>
          </cell>
          <cell r="K109">
            <v>0.7</v>
          </cell>
          <cell r="L109">
            <v>0.5</v>
          </cell>
          <cell r="M109" t="str">
            <v>12:46</v>
          </cell>
          <cell r="N109" t="str">
            <v>13:46</v>
          </cell>
          <cell r="O109">
            <v>0</v>
          </cell>
          <cell r="P109">
            <v>0</v>
          </cell>
          <cell r="Q109">
            <v>2</v>
          </cell>
        </row>
        <row r="110">
          <cell r="A110" t="str">
            <v>09</v>
          </cell>
          <cell r="B110" t="str">
            <v>D_ANIMADOS</v>
          </cell>
          <cell r="C110" t="str">
            <v>CAT DOG</v>
          </cell>
          <cell r="D110">
            <v>0.5</v>
          </cell>
          <cell r="E110">
            <v>14841</v>
          </cell>
          <cell r="L110">
            <v>0.5</v>
          </cell>
          <cell r="M110" t="str">
            <v>12:31</v>
          </cell>
          <cell r="N110" t="str">
            <v>12:59</v>
          </cell>
          <cell r="O110">
            <v>0</v>
          </cell>
          <cell r="P110">
            <v>0</v>
          </cell>
          <cell r="Q110">
            <v>1</v>
          </cell>
        </row>
        <row r="111">
          <cell r="A111" t="str">
            <v>09</v>
          </cell>
          <cell r="B111" t="str">
            <v>D_ANIMADOS</v>
          </cell>
          <cell r="C111" t="str">
            <v>LOS PEQUENOS PICAPIEDRAS</v>
          </cell>
          <cell r="D111">
            <v>0.5</v>
          </cell>
          <cell r="E111">
            <v>14795</v>
          </cell>
          <cell r="K111">
            <v>0.5</v>
          </cell>
          <cell r="L111">
            <v>0.5</v>
          </cell>
          <cell r="M111" t="str">
            <v>10:14</v>
          </cell>
          <cell r="N111" t="str">
            <v>11:36</v>
          </cell>
          <cell r="O111">
            <v>0</v>
          </cell>
          <cell r="P111">
            <v>0</v>
          </cell>
          <cell r="Q111">
            <v>2</v>
          </cell>
        </row>
        <row r="112">
          <cell r="A112" t="str">
            <v>09</v>
          </cell>
          <cell r="B112" t="str">
            <v>D_ANIMADOS</v>
          </cell>
          <cell r="C112" t="str">
            <v>MAX STEEL</v>
          </cell>
          <cell r="D112">
            <v>0.5</v>
          </cell>
          <cell r="E112">
            <v>13296</v>
          </cell>
          <cell r="K112">
            <v>0.5</v>
          </cell>
          <cell r="M112" t="str">
            <v>13:33</v>
          </cell>
          <cell r="N112" t="str">
            <v>13:58</v>
          </cell>
          <cell r="O112">
            <v>0</v>
          </cell>
          <cell r="P112">
            <v>0</v>
          </cell>
          <cell r="Q112">
            <v>1</v>
          </cell>
        </row>
        <row r="113">
          <cell r="A113" t="str">
            <v>09</v>
          </cell>
          <cell r="B113" t="str">
            <v>D_ANIMADOS</v>
          </cell>
          <cell r="C113" t="str">
            <v>TICK,LA GARRAPATA</v>
          </cell>
          <cell r="D113">
            <v>0.4</v>
          </cell>
          <cell r="E113">
            <v>11437</v>
          </cell>
          <cell r="L113">
            <v>0.4</v>
          </cell>
          <cell r="M113" t="str">
            <v>11:37</v>
          </cell>
          <cell r="N113" t="str">
            <v>12:02</v>
          </cell>
          <cell r="O113">
            <v>0</v>
          </cell>
          <cell r="P113">
            <v>0</v>
          </cell>
          <cell r="Q113">
            <v>1</v>
          </cell>
        </row>
        <row r="114">
          <cell r="A114" t="str">
            <v>09</v>
          </cell>
          <cell r="B114" t="str">
            <v>INFORMATIVO</v>
          </cell>
          <cell r="C114" t="str">
            <v>INFOMERCIALES</v>
          </cell>
          <cell r="D114">
            <v>0.4</v>
          </cell>
          <cell r="E114">
            <v>11509</v>
          </cell>
          <cell r="F114">
            <v>0.4</v>
          </cell>
          <cell r="G114">
            <v>0.2</v>
          </cell>
          <cell r="H114">
            <v>0.5</v>
          </cell>
          <cell r="I114">
            <v>0.7</v>
          </cell>
          <cell r="J114">
            <v>0.2</v>
          </cell>
          <cell r="K114">
            <v>0.4</v>
          </cell>
          <cell r="L114">
            <v>0.3</v>
          </cell>
          <cell r="M114" t="str">
            <v>07:55</v>
          </cell>
          <cell r="N114" t="str">
            <v>04:05</v>
          </cell>
          <cell r="O114">
            <v>0</v>
          </cell>
          <cell r="P114">
            <v>0</v>
          </cell>
          <cell r="Q114">
            <v>14</v>
          </cell>
        </row>
        <row r="115">
          <cell r="A115" t="str">
            <v>09</v>
          </cell>
          <cell r="B115" t="str">
            <v>INFANTIL</v>
          </cell>
          <cell r="C115" t="str">
            <v>PLAZA SESAMO</v>
          </cell>
          <cell r="D115">
            <v>0.4</v>
          </cell>
          <cell r="E115">
            <v>10071</v>
          </cell>
          <cell r="F115">
            <v>0.4</v>
          </cell>
          <cell r="G115">
            <v>0.1</v>
          </cell>
          <cell r="H115">
            <v>0.5</v>
          </cell>
          <cell r="I115">
            <v>0.4</v>
          </cell>
          <cell r="J115">
            <v>0.3</v>
          </cell>
          <cell r="M115" t="str">
            <v>10:18</v>
          </cell>
          <cell r="N115" t="str">
            <v>11:12</v>
          </cell>
          <cell r="O115">
            <v>0</v>
          </cell>
          <cell r="P115">
            <v>0</v>
          </cell>
          <cell r="Q115">
            <v>5</v>
          </cell>
        </row>
        <row r="116">
          <cell r="A116" t="str">
            <v>09</v>
          </cell>
          <cell r="B116" t="str">
            <v>D_ANIMADOS</v>
          </cell>
          <cell r="C116" t="str">
            <v>LOS CAZAFANTASMAS</v>
          </cell>
          <cell r="D116">
            <v>0.3</v>
          </cell>
          <cell r="E116">
            <v>8459</v>
          </cell>
          <cell r="F116">
            <v>0.4</v>
          </cell>
          <cell r="G116">
            <v>0</v>
          </cell>
          <cell r="H116">
            <v>0.6</v>
          </cell>
          <cell r="I116">
            <v>0</v>
          </cell>
          <cell r="J116">
            <v>0.5</v>
          </cell>
          <cell r="M116" t="str">
            <v>09:51</v>
          </cell>
          <cell r="N116" t="str">
            <v>10:44</v>
          </cell>
          <cell r="O116">
            <v>0</v>
          </cell>
          <cell r="P116">
            <v>0</v>
          </cell>
          <cell r="Q116">
            <v>5</v>
          </cell>
        </row>
        <row r="117">
          <cell r="A117" t="str">
            <v>11</v>
          </cell>
          <cell r="B117" t="str">
            <v>PELICULA</v>
          </cell>
          <cell r="C117" t="str">
            <v>PREMIUM</v>
          </cell>
          <cell r="D117">
            <v>9.9</v>
          </cell>
          <cell r="E117">
            <v>284141</v>
          </cell>
          <cell r="G117">
            <v>9.9</v>
          </cell>
          <cell r="M117" t="str">
            <v>23:11</v>
          </cell>
          <cell r="N117" t="str">
            <v>00:56</v>
          </cell>
          <cell r="O117">
            <v>0</v>
          </cell>
          <cell r="P117">
            <v>0</v>
          </cell>
          <cell r="Q117">
            <v>1</v>
          </cell>
        </row>
        <row r="118">
          <cell r="A118" t="str">
            <v>11</v>
          </cell>
          <cell r="B118" t="str">
            <v>CONVERSACION</v>
          </cell>
          <cell r="C118" t="str">
            <v>CALOR HUMANO</v>
          </cell>
          <cell r="D118">
            <v>4.5999999999999996</v>
          </cell>
          <cell r="E118">
            <v>133479</v>
          </cell>
          <cell r="H118">
            <v>4.5999999999999996</v>
          </cell>
          <cell r="M118" t="str">
            <v>22:06</v>
          </cell>
          <cell r="N118" t="str">
            <v>00:29</v>
          </cell>
          <cell r="O118">
            <v>0</v>
          </cell>
          <cell r="P118">
            <v>0</v>
          </cell>
          <cell r="Q118">
            <v>1</v>
          </cell>
        </row>
        <row r="119">
          <cell r="A119" t="str">
            <v>11</v>
          </cell>
          <cell r="B119" t="str">
            <v>PELICULA</v>
          </cell>
          <cell r="C119" t="str">
            <v>GRAN PREMIER</v>
          </cell>
          <cell r="D119">
            <v>3.5</v>
          </cell>
          <cell r="E119">
            <v>101431</v>
          </cell>
          <cell r="I119">
            <v>3.5</v>
          </cell>
          <cell r="M119" t="str">
            <v>22:06</v>
          </cell>
          <cell r="N119" t="str">
            <v>00:12</v>
          </cell>
          <cell r="O119">
            <v>0</v>
          </cell>
          <cell r="P119">
            <v>0</v>
          </cell>
          <cell r="Q119">
            <v>1</v>
          </cell>
        </row>
        <row r="120">
          <cell r="A120" t="str">
            <v>11</v>
          </cell>
          <cell r="B120" t="str">
            <v>PELICULA</v>
          </cell>
          <cell r="C120" t="str">
            <v>DOMINGO DE PELICULA</v>
          </cell>
          <cell r="D120">
            <v>3.3</v>
          </cell>
          <cell r="E120">
            <v>94167</v>
          </cell>
          <cell r="L120">
            <v>3.3</v>
          </cell>
          <cell r="M120" t="str">
            <v>22:07</v>
          </cell>
          <cell r="N120" t="str">
            <v>00:06</v>
          </cell>
          <cell r="O120">
            <v>0</v>
          </cell>
          <cell r="P120">
            <v>0</v>
          </cell>
          <cell r="Q120">
            <v>1</v>
          </cell>
        </row>
        <row r="121">
          <cell r="A121" t="str">
            <v>11</v>
          </cell>
          <cell r="B121" t="str">
            <v>PELICULA</v>
          </cell>
          <cell r="C121" t="str">
            <v>CINE AVENTURA</v>
          </cell>
          <cell r="D121">
            <v>3</v>
          </cell>
          <cell r="E121">
            <v>86141</v>
          </cell>
          <cell r="K121">
            <v>3</v>
          </cell>
          <cell r="M121" t="str">
            <v>15:09</v>
          </cell>
          <cell r="N121" t="str">
            <v>17:27</v>
          </cell>
          <cell r="O121">
            <v>0</v>
          </cell>
          <cell r="P121">
            <v>0</v>
          </cell>
          <cell r="Q121">
            <v>1</v>
          </cell>
        </row>
        <row r="122">
          <cell r="A122" t="str">
            <v>11</v>
          </cell>
          <cell r="B122" t="str">
            <v>PELICULA</v>
          </cell>
          <cell r="C122" t="str">
            <v>CINE COMO EN EL CINE</v>
          </cell>
          <cell r="D122">
            <v>2.9</v>
          </cell>
          <cell r="E122">
            <v>83336</v>
          </cell>
          <cell r="L122">
            <v>2.9</v>
          </cell>
          <cell r="M122" t="str">
            <v>19:06</v>
          </cell>
          <cell r="N122" t="str">
            <v>20:59</v>
          </cell>
          <cell r="O122">
            <v>0</v>
          </cell>
          <cell r="P122">
            <v>0</v>
          </cell>
          <cell r="Q122">
            <v>1</v>
          </cell>
        </row>
        <row r="123">
          <cell r="A123" t="str">
            <v>11</v>
          </cell>
          <cell r="B123" t="str">
            <v>JUVENIL</v>
          </cell>
          <cell r="C123" t="str">
            <v>LUNATICOS</v>
          </cell>
          <cell r="D123">
            <v>2.9</v>
          </cell>
          <cell r="E123">
            <v>81980</v>
          </cell>
          <cell r="K123">
            <v>2.9</v>
          </cell>
          <cell r="M123" t="str">
            <v>00:57</v>
          </cell>
          <cell r="N123" t="str">
            <v>03:02</v>
          </cell>
          <cell r="O123">
            <v>0</v>
          </cell>
          <cell r="P123">
            <v>0</v>
          </cell>
          <cell r="Q123">
            <v>1</v>
          </cell>
        </row>
        <row r="124">
          <cell r="A124" t="str">
            <v>11</v>
          </cell>
          <cell r="B124" t="str">
            <v>HUMOR</v>
          </cell>
          <cell r="C124" t="str">
            <v>TV CONDORO NIGHTS</v>
          </cell>
          <cell r="D124">
            <v>2.7</v>
          </cell>
          <cell r="E124">
            <v>78522</v>
          </cell>
          <cell r="F124">
            <v>2.7</v>
          </cell>
          <cell r="M124" t="str">
            <v>23:27</v>
          </cell>
          <cell r="N124" t="str">
            <v>00:26</v>
          </cell>
          <cell r="O124">
            <v>0</v>
          </cell>
          <cell r="P124">
            <v>0</v>
          </cell>
          <cell r="Q124">
            <v>1</v>
          </cell>
        </row>
        <row r="125">
          <cell r="A125" t="str">
            <v>11</v>
          </cell>
          <cell r="B125" t="str">
            <v>DEPORTIVO</v>
          </cell>
          <cell r="C125" t="str">
            <v>FUERA DE JUEGO</v>
          </cell>
          <cell r="D125">
            <v>2.7</v>
          </cell>
          <cell r="E125">
            <v>77063</v>
          </cell>
          <cell r="F125">
            <v>2.7</v>
          </cell>
          <cell r="M125" t="str">
            <v>22:07</v>
          </cell>
          <cell r="N125" t="str">
            <v>23:26</v>
          </cell>
          <cell r="O125">
            <v>0</v>
          </cell>
          <cell r="P125">
            <v>0</v>
          </cell>
          <cell r="Q125">
            <v>1</v>
          </cell>
        </row>
        <row r="126">
          <cell r="A126" t="str">
            <v>11</v>
          </cell>
          <cell r="B126" t="str">
            <v>NOTICIERO</v>
          </cell>
          <cell r="C126" t="str">
            <v>CHV NOTICIAS CENTRAL</v>
          </cell>
          <cell r="D126">
            <v>2.6</v>
          </cell>
          <cell r="E126">
            <v>74890</v>
          </cell>
          <cell r="F126">
            <v>3.2</v>
          </cell>
          <cell r="G126">
            <v>3.2</v>
          </cell>
          <cell r="H126">
            <v>2.2999999999999998</v>
          </cell>
          <cell r="I126">
            <v>1.5</v>
          </cell>
          <cell r="J126">
            <v>1.5</v>
          </cell>
          <cell r="K126">
            <v>3.2</v>
          </cell>
          <cell r="L126">
            <v>3.4</v>
          </cell>
          <cell r="M126" t="str">
            <v>20:59</v>
          </cell>
          <cell r="N126" t="str">
            <v>22:05</v>
          </cell>
          <cell r="O126">
            <v>0</v>
          </cell>
          <cell r="P126">
            <v>0</v>
          </cell>
          <cell r="Q126">
            <v>7</v>
          </cell>
        </row>
        <row r="127">
          <cell r="A127" t="str">
            <v>11</v>
          </cell>
          <cell r="B127" t="str">
            <v>NOTICIERO</v>
          </cell>
          <cell r="C127" t="str">
            <v>CHV NOTICIAS NOCHE</v>
          </cell>
          <cell r="D127">
            <v>2.5</v>
          </cell>
          <cell r="E127">
            <v>71705</v>
          </cell>
          <cell r="F127">
            <v>1.2</v>
          </cell>
          <cell r="G127">
            <v>4.4000000000000004</v>
          </cell>
          <cell r="H127">
            <v>2.4</v>
          </cell>
          <cell r="I127">
            <v>3.2</v>
          </cell>
          <cell r="J127">
            <v>1.7</v>
          </cell>
          <cell r="K127">
            <v>2.6</v>
          </cell>
          <cell r="L127">
            <v>2</v>
          </cell>
          <cell r="M127" t="str">
            <v>00:07</v>
          </cell>
          <cell r="N127" t="str">
            <v>01:30</v>
          </cell>
          <cell r="O127">
            <v>0</v>
          </cell>
          <cell r="P127">
            <v>0</v>
          </cell>
          <cell r="Q127">
            <v>7</v>
          </cell>
        </row>
        <row r="128">
          <cell r="A128" t="str">
            <v>11</v>
          </cell>
          <cell r="B128" t="str">
            <v>INFORMATIVO</v>
          </cell>
          <cell r="C128" t="str">
            <v>EL TIEMPO EN CHV (C)</v>
          </cell>
          <cell r="D128">
            <v>2.2999999999999998</v>
          </cell>
          <cell r="E128">
            <v>65207</v>
          </cell>
          <cell r="F128">
            <v>1.7</v>
          </cell>
          <cell r="G128">
            <v>2.8</v>
          </cell>
          <cell r="H128">
            <v>1.5</v>
          </cell>
          <cell r="I128">
            <v>1.2</v>
          </cell>
          <cell r="J128">
            <v>2.2000000000000002</v>
          </cell>
          <cell r="K128">
            <v>4.2</v>
          </cell>
          <cell r="L128">
            <v>2.4</v>
          </cell>
          <cell r="M128" t="str">
            <v>22:02</v>
          </cell>
          <cell r="N128" t="str">
            <v>22:08</v>
          </cell>
          <cell r="O128">
            <v>0</v>
          </cell>
          <cell r="P128">
            <v>0</v>
          </cell>
          <cell r="Q128">
            <v>7</v>
          </cell>
        </row>
        <row r="129">
          <cell r="A129" t="str">
            <v>11</v>
          </cell>
          <cell r="B129" t="str">
            <v>MISCELANEO</v>
          </cell>
          <cell r="C129" t="str">
            <v>DR. SPOT</v>
          </cell>
          <cell r="D129">
            <v>2.2000000000000002</v>
          </cell>
          <cell r="E129">
            <v>62564</v>
          </cell>
          <cell r="G129">
            <v>2.2000000000000002</v>
          </cell>
          <cell r="M129" t="str">
            <v>22:07</v>
          </cell>
          <cell r="N129" t="str">
            <v>23:10</v>
          </cell>
          <cell r="O129">
            <v>0</v>
          </cell>
          <cell r="P129">
            <v>0</v>
          </cell>
          <cell r="Q129">
            <v>1</v>
          </cell>
        </row>
        <row r="130">
          <cell r="A130" t="str">
            <v>11</v>
          </cell>
          <cell r="B130" t="str">
            <v>CONVERSACION</v>
          </cell>
          <cell r="C130" t="str">
            <v>AMIGAS Y AMIGOS</v>
          </cell>
          <cell r="D130">
            <v>1.9</v>
          </cell>
          <cell r="E130">
            <v>54857</v>
          </cell>
          <cell r="K130">
            <v>1.9</v>
          </cell>
          <cell r="M130" t="str">
            <v>22:05</v>
          </cell>
          <cell r="N130" t="str">
            <v>00:21</v>
          </cell>
          <cell r="O130">
            <v>0</v>
          </cell>
          <cell r="P130">
            <v>0</v>
          </cell>
          <cell r="Q130">
            <v>1</v>
          </cell>
        </row>
        <row r="131">
          <cell r="A131" t="str">
            <v>11</v>
          </cell>
          <cell r="B131" t="str">
            <v>CONVERSACION</v>
          </cell>
          <cell r="C131" t="str">
            <v>TOLERANCIA CERO</v>
          </cell>
          <cell r="D131">
            <v>1.9</v>
          </cell>
          <cell r="E131">
            <v>53587</v>
          </cell>
          <cell r="L131">
            <v>1.9</v>
          </cell>
          <cell r="M131" t="str">
            <v>10:09</v>
          </cell>
          <cell r="N131" t="str">
            <v>11:24</v>
          </cell>
          <cell r="O131">
            <v>0</v>
          </cell>
          <cell r="P131">
            <v>0</v>
          </cell>
          <cell r="Q131">
            <v>1</v>
          </cell>
        </row>
        <row r="132">
          <cell r="A132" t="str">
            <v>11</v>
          </cell>
          <cell r="B132" t="str">
            <v>INFORMATIVO</v>
          </cell>
          <cell r="C132" t="str">
            <v>EL TIEMPO EN CHV (N)</v>
          </cell>
          <cell r="D132">
            <v>1.9</v>
          </cell>
          <cell r="E132">
            <v>55874</v>
          </cell>
          <cell r="F132">
            <v>1.3</v>
          </cell>
          <cell r="G132">
            <v>3.6</v>
          </cell>
          <cell r="H132">
            <v>1.8</v>
          </cell>
          <cell r="I132">
            <v>2</v>
          </cell>
          <cell r="J132">
            <v>1.2</v>
          </cell>
          <cell r="K132">
            <v>1.7</v>
          </cell>
          <cell r="L132">
            <v>2.1</v>
          </cell>
          <cell r="M132" t="str">
            <v>00:43</v>
          </cell>
          <cell r="N132" t="str">
            <v>01:32</v>
          </cell>
          <cell r="O132">
            <v>0</v>
          </cell>
          <cell r="P132">
            <v>0</v>
          </cell>
          <cell r="Q132">
            <v>7</v>
          </cell>
        </row>
        <row r="133">
          <cell r="A133" t="str">
            <v>11</v>
          </cell>
          <cell r="B133" t="str">
            <v>REALITY SHOW</v>
          </cell>
          <cell r="C133" t="str">
            <v>JUSTICIA PARA TODOS</v>
          </cell>
          <cell r="D133">
            <v>1.8</v>
          </cell>
          <cell r="E133">
            <v>52357</v>
          </cell>
          <cell r="F133">
            <v>2.6</v>
          </cell>
          <cell r="G133">
            <v>1.7</v>
          </cell>
          <cell r="H133">
            <v>1.8</v>
          </cell>
          <cell r="I133">
            <v>1.6</v>
          </cell>
          <cell r="J133">
            <v>1.4</v>
          </cell>
          <cell r="M133" t="str">
            <v>13:56</v>
          </cell>
          <cell r="N133" t="str">
            <v>14:30</v>
          </cell>
          <cell r="O133">
            <v>0</v>
          </cell>
          <cell r="P133">
            <v>0</v>
          </cell>
          <cell r="Q133">
            <v>5</v>
          </cell>
        </row>
        <row r="134">
          <cell r="A134" t="str">
            <v>11</v>
          </cell>
          <cell r="B134" t="str">
            <v>MISCELANEO</v>
          </cell>
          <cell r="C134" t="str">
            <v>EL FUTURO DE CHILE</v>
          </cell>
          <cell r="D134">
            <v>1.7</v>
          </cell>
          <cell r="E134">
            <v>48520</v>
          </cell>
          <cell r="J134">
            <v>1.7</v>
          </cell>
          <cell r="M134" t="str">
            <v>22:09</v>
          </cell>
          <cell r="N134" t="str">
            <v>23:21</v>
          </cell>
          <cell r="O134">
            <v>0</v>
          </cell>
          <cell r="P134">
            <v>0</v>
          </cell>
          <cell r="Q134">
            <v>1</v>
          </cell>
        </row>
        <row r="135">
          <cell r="A135" t="str">
            <v>11</v>
          </cell>
          <cell r="B135" t="str">
            <v>S_JUVENIL</v>
          </cell>
          <cell r="C135" t="str">
            <v>CUPIDO</v>
          </cell>
          <cell r="D135">
            <v>1.7</v>
          </cell>
          <cell r="E135">
            <v>49153</v>
          </cell>
          <cell r="L135">
            <v>1.7</v>
          </cell>
          <cell r="M135" t="str">
            <v>18:04</v>
          </cell>
          <cell r="N135" t="str">
            <v>19:05</v>
          </cell>
          <cell r="O135">
            <v>0</v>
          </cell>
          <cell r="P135">
            <v>0</v>
          </cell>
          <cell r="Q135">
            <v>1</v>
          </cell>
        </row>
        <row r="136">
          <cell r="A136" t="str">
            <v>11</v>
          </cell>
          <cell r="B136" t="str">
            <v>INFORMATIVO</v>
          </cell>
          <cell r="C136" t="str">
            <v>RED NACIONAL</v>
          </cell>
          <cell r="D136">
            <v>1.7</v>
          </cell>
          <cell r="E136">
            <v>49215</v>
          </cell>
          <cell r="H136">
            <v>1.7</v>
          </cell>
          <cell r="M136" t="str">
            <v>21:00</v>
          </cell>
          <cell r="N136" t="str">
            <v>21:09</v>
          </cell>
          <cell r="O136">
            <v>0</v>
          </cell>
          <cell r="P136">
            <v>0</v>
          </cell>
          <cell r="Q136">
            <v>1</v>
          </cell>
        </row>
        <row r="137">
          <cell r="A137" t="str">
            <v>11</v>
          </cell>
          <cell r="B137" t="str">
            <v>D_ANIMADOS</v>
          </cell>
          <cell r="C137" t="str">
            <v>POKEMON II</v>
          </cell>
          <cell r="D137">
            <v>1.7</v>
          </cell>
          <cell r="E137">
            <v>49044</v>
          </cell>
          <cell r="F137">
            <v>1.7</v>
          </cell>
          <cell r="G137">
            <v>2.1</v>
          </cell>
          <cell r="H137">
            <v>1.7</v>
          </cell>
          <cell r="I137">
            <v>1.4</v>
          </cell>
          <cell r="J137">
            <v>1.1000000000000001</v>
          </cell>
          <cell r="K137">
            <v>2.1</v>
          </cell>
          <cell r="M137" t="str">
            <v>17:27</v>
          </cell>
          <cell r="N137" t="str">
            <v>18:46</v>
          </cell>
          <cell r="O137">
            <v>0</v>
          </cell>
          <cell r="P137">
            <v>0</v>
          </cell>
          <cell r="Q137">
            <v>6</v>
          </cell>
        </row>
        <row r="138">
          <cell r="A138" t="str">
            <v>11</v>
          </cell>
          <cell r="B138" t="str">
            <v>SERIE</v>
          </cell>
          <cell r="C138" t="str">
            <v>MAGIA, MISTERIOS Y MILAGROS</v>
          </cell>
          <cell r="D138">
            <v>1.7</v>
          </cell>
          <cell r="E138">
            <v>48869</v>
          </cell>
          <cell r="L138">
            <v>1.7</v>
          </cell>
          <cell r="M138" t="str">
            <v>11:25</v>
          </cell>
          <cell r="N138" t="str">
            <v>12:18</v>
          </cell>
          <cell r="O138">
            <v>0</v>
          </cell>
          <cell r="P138">
            <v>0</v>
          </cell>
          <cell r="Q138">
            <v>1</v>
          </cell>
        </row>
        <row r="139">
          <cell r="A139" t="str">
            <v>11</v>
          </cell>
          <cell r="B139" t="str">
            <v>TELENOVELA</v>
          </cell>
          <cell r="C139" t="str">
            <v>MARIU</v>
          </cell>
          <cell r="D139">
            <v>1.6</v>
          </cell>
          <cell r="E139">
            <v>45603</v>
          </cell>
          <cell r="F139">
            <v>1.4</v>
          </cell>
          <cell r="G139">
            <v>1.7</v>
          </cell>
          <cell r="H139">
            <v>1.7</v>
          </cell>
          <cell r="I139">
            <v>0.9</v>
          </cell>
          <cell r="J139">
            <v>2.2000000000000002</v>
          </cell>
          <cell r="M139" t="str">
            <v>15:13</v>
          </cell>
          <cell r="N139" t="str">
            <v>16:08</v>
          </cell>
          <cell r="O139">
            <v>0</v>
          </cell>
          <cell r="P139">
            <v>0</v>
          </cell>
          <cell r="Q139">
            <v>5</v>
          </cell>
        </row>
        <row r="140">
          <cell r="A140" t="str">
            <v>11</v>
          </cell>
          <cell r="B140" t="str">
            <v>S_JUVENIL</v>
          </cell>
          <cell r="C140" t="str">
            <v>EL COMISARIO REX</v>
          </cell>
          <cell r="D140">
            <v>1.6</v>
          </cell>
          <cell r="E140">
            <v>46138</v>
          </cell>
          <cell r="L140">
            <v>1.6</v>
          </cell>
          <cell r="M140" t="str">
            <v>17:01</v>
          </cell>
          <cell r="N140" t="str">
            <v>18:03</v>
          </cell>
          <cell r="O140">
            <v>0</v>
          </cell>
          <cell r="P140">
            <v>0</v>
          </cell>
          <cell r="Q140">
            <v>1</v>
          </cell>
        </row>
        <row r="141">
          <cell r="A141" t="str">
            <v>11</v>
          </cell>
          <cell r="B141" t="str">
            <v>MISCELANEO</v>
          </cell>
          <cell r="C141" t="str">
            <v>PRIMER PLANO</v>
          </cell>
          <cell r="D141">
            <v>1.5</v>
          </cell>
          <cell r="E141">
            <v>43826</v>
          </cell>
          <cell r="L141">
            <v>1.5</v>
          </cell>
          <cell r="M141" t="str">
            <v>12:19</v>
          </cell>
          <cell r="N141" t="str">
            <v>13:23</v>
          </cell>
          <cell r="O141">
            <v>0</v>
          </cell>
          <cell r="P141">
            <v>0</v>
          </cell>
          <cell r="Q141">
            <v>1</v>
          </cell>
        </row>
        <row r="142">
          <cell r="A142" t="str">
            <v>11</v>
          </cell>
          <cell r="B142" t="str">
            <v>MISCELANEO</v>
          </cell>
          <cell r="C142" t="str">
            <v>BOHEMIA</v>
          </cell>
          <cell r="D142">
            <v>1.5</v>
          </cell>
          <cell r="E142">
            <v>41719</v>
          </cell>
          <cell r="F142">
            <v>1.2</v>
          </cell>
          <cell r="G142">
            <v>2.4</v>
          </cell>
          <cell r="H142">
            <v>1.1000000000000001</v>
          </cell>
          <cell r="I142">
            <v>1.5</v>
          </cell>
          <cell r="J142">
            <v>1.1000000000000001</v>
          </cell>
          <cell r="M142" t="str">
            <v>00:50</v>
          </cell>
          <cell r="N142" t="str">
            <v>02:26</v>
          </cell>
          <cell r="O142">
            <v>0</v>
          </cell>
          <cell r="P142">
            <v>0</v>
          </cell>
          <cell r="Q142">
            <v>5</v>
          </cell>
        </row>
        <row r="143">
          <cell r="A143" t="str">
            <v>11</v>
          </cell>
          <cell r="B143" t="str">
            <v>INFORMATIVO</v>
          </cell>
          <cell r="C143" t="str">
            <v>EDICION IMPACTO</v>
          </cell>
          <cell r="D143">
            <v>1.5</v>
          </cell>
          <cell r="E143">
            <v>44165</v>
          </cell>
          <cell r="F143">
            <v>2.5</v>
          </cell>
          <cell r="G143">
            <v>1.3</v>
          </cell>
          <cell r="H143">
            <v>2</v>
          </cell>
          <cell r="I143">
            <v>1</v>
          </cell>
          <cell r="J143">
            <v>1</v>
          </cell>
          <cell r="M143" t="str">
            <v>13:02</v>
          </cell>
          <cell r="N143" t="str">
            <v>13:29</v>
          </cell>
          <cell r="O143">
            <v>0</v>
          </cell>
          <cell r="P143">
            <v>0</v>
          </cell>
          <cell r="Q143">
            <v>5</v>
          </cell>
        </row>
        <row r="144">
          <cell r="A144" t="str">
            <v>11</v>
          </cell>
          <cell r="B144" t="str">
            <v>SE_INFANTIL</v>
          </cell>
          <cell r="C144" t="str">
            <v>MI BELLA GENIO</v>
          </cell>
          <cell r="D144">
            <v>1.4</v>
          </cell>
          <cell r="E144">
            <v>39114</v>
          </cell>
          <cell r="K144">
            <v>1.3</v>
          </cell>
          <cell r="L144">
            <v>1.4</v>
          </cell>
          <cell r="M144" t="str">
            <v>14:00</v>
          </cell>
          <cell r="N144" t="str">
            <v>14:34</v>
          </cell>
          <cell r="O144">
            <v>0</v>
          </cell>
          <cell r="P144">
            <v>0</v>
          </cell>
          <cell r="Q144">
            <v>2</v>
          </cell>
        </row>
        <row r="145">
          <cell r="A145" t="str">
            <v>11</v>
          </cell>
          <cell r="B145" t="str">
            <v>TELENOVELA</v>
          </cell>
          <cell r="C145" t="str">
            <v>LOS BUSCAS</v>
          </cell>
          <cell r="D145">
            <v>1.4</v>
          </cell>
          <cell r="E145">
            <v>41157</v>
          </cell>
          <cell r="F145">
            <v>1.3</v>
          </cell>
          <cell r="G145">
            <v>1.2</v>
          </cell>
          <cell r="H145">
            <v>1.8</v>
          </cell>
          <cell r="I145">
            <v>1</v>
          </cell>
          <cell r="J145">
            <v>1.8</v>
          </cell>
          <cell r="M145" t="str">
            <v>14:22</v>
          </cell>
          <cell r="N145" t="str">
            <v>15:21</v>
          </cell>
          <cell r="O145">
            <v>0</v>
          </cell>
          <cell r="P145">
            <v>0</v>
          </cell>
          <cell r="Q145">
            <v>5</v>
          </cell>
        </row>
        <row r="146">
          <cell r="A146" t="str">
            <v>11</v>
          </cell>
          <cell r="B146" t="str">
            <v>VARIEDAD</v>
          </cell>
          <cell r="C146" t="str">
            <v>DE TODO UN POCO</v>
          </cell>
          <cell r="D146">
            <v>1.4</v>
          </cell>
          <cell r="E146">
            <v>39241</v>
          </cell>
          <cell r="F146">
            <v>1.4</v>
          </cell>
          <cell r="G146">
            <v>1.3</v>
          </cell>
          <cell r="H146">
            <v>1.6</v>
          </cell>
          <cell r="I146">
            <v>2</v>
          </cell>
          <cell r="J146">
            <v>0.6</v>
          </cell>
          <cell r="M146" t="str">
            <v>19:27</v>
          </cell>
          <cell r="N146" t="str">
            <v>20:00</v>
          </cell>
          <cell r="O146">
            <v>0</v>
          </cell>
          <cell r="P146">
            <v>0</v>
          </cell>
          <cell r="Q146">
            <v>5</v>
          </cell>
        </row>
        <row r="147">
          <cell r="A147" t="str">
            <v>11</v>
          </cell>
          <cell r="B147" t="str">
            <v>D_ANIMADOS</v>
          </cell>
          <cell r="C147" t="str">
            <v>DIGIMON</v>
          </cell>
          <cell r="D147">
            <v>1.4</v>
          </cell>
          <cell r="E147">
            <v>39345</v>
          </cell>
          <cell r="F147">
            <v>1.1000000000000001</v>
          </cell>
          <cell r="G147">
            <v>1.5</v>
          </cell>
          <cell r="H147">
            <v>1.4</v>
          </cell>
          <cell r="I147">
            <v>1.2</v>
          </cell>
          <cell r="J147">
            <v>1.7</v>
          </cell>
          <cell r="M147" t="str">
            <v>17:02</v>
          </cell>
          <cell r="N147" t="str">
            <v>17:32</v>
          </cell>
          <cell r="O147">
            <v>0</v>
          </cell>
          <cell r="P147">
            <v>0</v>
          </cell>
          <cell r="Q147">
            <v>5</v>
          </cell>
        </row>
        <row r="148">
          <cell r="A148" t="str">
            <v>11</v>
          </cell>
          <cell r="B148" t="str">
            <v>NOTICIERO</v>
          </cell>
          <cell r="C148" t="str">
            <v>CHV NOTICIAS TARDE</v>
          </cell>
          <cell r="D148">
            <v>1.4</v>
          </cell>
          <cell r="E148">
            <v>41321</v>
          </cell>
          <cell r="F148">
            <v>2.6</v>
          </cell>
          <cell r="G148">
            <v>1.5</v>
          </cell>
          <cell r="H148">
            <v>1.5</v>
          </cell>
          <cell r="I148">
            <v>0.7</v>
          </cell>
          <cell r="J148">
            <v>0.8</v>
          </cell>
          <cell r="M148" t="str">
            <v>13:29</v>
          </cell>
          <cell r="N148" t="str">
            <v>14:03</v>
          </cell>
          <cell r="O148">
            <v>0</v>
          </cell>
          <cell r="P148">
            <v>0</v>
          </cell>
          <cell r="Q148">
            <v>5</v>
          </cell>
        </row>
        <row r="149">
          <cell r="A149" t="str">
            <v>11</v>
          </cell>
          <cell r="B149" t="str">
            <v>PELICULA</v>
          </cell>
          <cell r="C149" t="str">
            <v>CINE DE TRASNOCHE</v>
          </cell>
          <cell r="D149">
            <v>1.3</v>
          </cell>
          <cell r="E149">
            <v>38013</v>
          </cell>
          <cell r="F149">
            <v>0.8</v>
          </cell>
          <cell r="G149">
            <v>0.5</v>
          </cell>
          <cell r="H149">
            <v>0.8</v>
          </cell>
          <cell r="I149">
            <v>1.4</v>
          </cell>
          <cell r="J149">
            <v>1.1000000000000001</v>
          </cell>
          <cell r="K149">
            <v>2.1</v>
          </cell>
          <cell r="L149">
            <v>2.6</v>
          </cell>
          <cell r="M149" t="str">
            <v>00:45</v>
          </cell>
          <cell r="N149" t="str">
            <v>04:31</v>
          </cell>
          <cell r="O149">
            <v>0</v>
          </cell>
          <cell r="P149">
            <v>0</v>
          </cell>
          <cell r="Q149">
            <v>7</v>
          </cell>
        </row>
        <row r="150">
          <cell r="A150" t="str">
            <v>11</v>
          </cell>
          <cell r="B150" t="str">
            <v>CONVERSACION</v>
          </cell>
          <cell r="C150" t="str">
            <v>EL SHOW DE JAIME BAYLY</v>
          </cell>
          <cell r="D150">
            <v>1.3</v>
          </cell>
          <cell r="E150">
            <v>37221</v>
          </cell>
          <cell r="J150">
            <v>1.3</v>
          </cell>
          <cell r="M150" t="str">
            <v>23:22</v>
          </cell>
          <cell r="N150" t="str">
            <v>00:35</v>
          </cell>
          <cell r="O150">
            <v>0</v>
          </cell>
          <cell r="P150">
            <v>0</v>
          </cell>
          <cell r="Q150">
            <v>1</v>
          </cell>
        </row>
        <row r="151">
          <cell r="A151" t="str">
            <v>11</v>
          </cell>
          <cell r="B151" t="str">
            <v>HUMOR</v>
          </cell>
          <cell r="C151" t="str">
            <v>BIENVENIDOS</v>
          </cell>
          <cell r="D151">
            <v>1.3</v>
          </cell>
          <cell r="E151">
            <v>36421</v>
          </cell>
          <cell r="K151">
            <v>1.3</v>
          </cell>
          <cell r="L151">
            <v>1.2</v>
          </cell>
          <cell r="M151" t="str">
            <v>14:24</v>
          </cell>
          <cell r="N151" t="str">
            <v>15:08</v>
          </cell>
          <cell r="O151">
            <v>0</v>
          </cell>
          <cell r="P151">
            <v>0</v>
          </cell>
          <cell r="Q151">
            <v>2</v>
          </cell>
        </row>
        <row r="152">
          <cell r="A152" t="str">
            <v>11</v>
          </cell>
          <cell r="B152" t="str">
            <v>NOTICIERO</v>
          </cell>
          <cell r="C152" t="str">
            <v>NOTICIAS 7:25</v>
          </cell>
          <cell r="D152">
            <v>1.2</v>
          </cell>
          <cell r="E152">
            <v>34476</v>
          </cell>
          <cell r="F152">
            <v>0.9</v>
          </cell>
          <cell r="G152">
            <v>1.5</v>
          </cell>
          <cell r="H152">
            <v>1.4</v>
          </cell>
          <cell r="I152">
            <v>1.5</v>
          </cell>
          <cell r="J152">
            <v>0.7</v>
          </cell>
          <cell r="M152" t="str">
            <v>19:22</v>
          </cell>
          <cell r="N152" t="str">
            <v>19:30</v>
          </cell>
          <cell r="O152">
            <v>0</v>
          </cell>
          <cell r="P152">
            <v>0</v>
          </cell>
          <cell r="Q152">
            <v>5</v>
          </cell>
        </row>
        <row r="153">
          <cell r="A153" t="str">
            <v>11</v>
          </cell>
          <cell r="B153" t="str">
            <v>PELICULA</v>
          </cell>
          <cell r="C153" t="str">
            <v>CINE DE SABADO</v>
          </cell>
          <cell r="D153">
            <v>1.2</v>
          </cell>
          <cell r="E153">
            <v>35770</v>
          </cell>
          <cell r="K153">
            <v>1.2</v>
          </cell>
          <cell r="M153" t="str">
            <v>18:47</v>
          </cell>
          <cell r="N153" t="str">
            <v>20:58</v>
          </cell>
          <cell r="O153">
            <v>0</v>
          </cell>
          <cell r="P153">
            <v>0</v>
          </cell>
          <cell r="Q153">
            <v>1</v>
          </cell>
        </row>
        <row r="154">
          <cell r="A154" t="str">
            <v>11</v>
          </cell>
          <cell r="B154" t="str">
            <v>INFANTIL</v>
          </cell>
          <cell r="C154" t="str">
            <v>EL CLUB DE LOS TIGRITOS</v>
          </cell>
          <cell r="D154">
            <v>1.1000000000000001</v>
          </cell>
          <cell r="E154">
            <v>32202</v>
          </cell>
          <cell r="F154">
            <v>1.1000000000000001</v>
          </cell>
          <cell r="G154">
            <v>1</v>
          </cell>
          <cell r="H154">
            <v>1.2</v>
          </cell>
          <cell r="I154">
            <v>1</v>
          </cell>
          <cell r="J154">
            <v>1.2</v>
          </cell>
          <cell r="M154" t="str">
            <v>16:04</v>
          </cell>
          <cell r="N154" t="str">
            <v>17:05</v>
          </cell>
          <cell r="O154">
            <v>0</v>
          </cell>
          <cell r="P154">
            <v>0</v>
          </cell>
          <cell r="Q154">
            <v>5</v>
          </cell>
        </row>
        <row r="155">
          <cell r="A155" t="str">
            <v>11</v>
          </cell>
          <cell r="B155" t="str">
            <v>COMEDIA</v>
          </cell>
          <cell r="C155" t="str">
            <v>LA HECHIZADA</v>
          </cell>
          <cell r="D155">
            <v>1.1000000000000001</v>
          </cell>
          <cell r="E155">
            <v>32461</v>
          </cell>
          <cell r="K155">
            <v>1</v>
          </cell>
          <cell r="L155">
            <v>1.2</v>
          </cell>
          <cell r="M155" t="str">
            <v>13:24</v>
          </cell>
          <cell r="N155" t="str">
            <v>14:07</v>
          </cell>
          <cell r="O155">
            <v>0</v>
          </cell>
          <cell r="P155">
            <v>0</v>
          </cell>
          <cell r="Q155">
            <v>2</v>
          </cell>
        </row>
        <row r="156">
          <cell r="A156" t="str">
            <v>11</v>
          </cell>
          <cell r="B156" t="str">
            <v>JUVENIL</v>
          </cell>
          <cell r="C156" t="str">
            <v>EXTRA JOVENES</v>
          </cell>
          <cell r="D156">
            <v>1.1000000000000001</v>
          </cell>
          <cell r="E156">
            <v>31623</v>
          </cell>
          <cell r="F156">
            <v>1.6</v>
          </cell>
          <cell r="G156">
            <v>1.1000000000000001</v>
          </cell>
          <cell r="H156">
            <v>0.9</v>
          </cell>
          <cell r="I156">
            <v>1.3</v>
          </cell>
          <cell r="J156">
            <v>0.7</v>
          </cell>
          <cell r="M156" t="str">
            <v>17:57</v>
          </cell>
          <cell r="N156" t="str">
            <v>19:25</v>
          </cell>
          <cell r="O156">
            <v>0</v>
          </cell>
          <cell r="P156">
            <v>0</v>
          </cell>
          <cell r="Q156">
            <v>5</v>
          </cell>
        </row>
        <row r="157">
          <cell r="A157" t="str">
            <v>11</v>
          </cell>
          <cell r="B157" t="str">
            <v>D_ANIMADOS</v>
          </cell>
          <cell r="C157" t="str">
            <v>THE BABY HUEY SHOW</v>
          </cell>
          <cell r="D157">
            <v>1</v>
          </cell>
          <cell r="E157">
            <v>27544</v>
          </cell>
          <cell r="K157">
            <v>1</v>
          </cell>
          <cell r="M157" t="str">
            <v>11:37</v>
          </cell>
          <cell r="N157" t="str">
            <v>12:05</v>
          </cell>
          <cell r="O157">
            <v>0</v>
          </cell>
          <cell r="P157">
            <v>0</v>
          </cell>
          <cell r="Q157">
            <v>1</v>
          </cell>
        </row>
        <row r="158">
          <cell r="A158" t="str">
            <v>11</v>
          </cell>
          <cell r="B158" t="str">
            <v>D_ANIMADOS</v>
          </cell>
          <cell r="C158" t="str">
            <v>DRAGON TALES</v>
          </cell>
          <cell r="D158">
            <v>0.9</v>
          </cell>
          <cell r="E158">
            <v>25837</v>
          </cell>
          <cell r="F158">
            <v>1.1000000000000001</v>
          </cell>
          <cell r="G158">
            <v>1.1000000000000001</v>
          </cell>
          <cell r="H158">
            <v>0.8</v>
          </cell>
          <cell r="I158">
            <v>0.7</v>
          </cell>
          <cell r="J158">
            <v>0.8</v>
          </cell>
          <cell r="M158" t="str">
            <v>10:22</v>
          </cell>
          <cell r="N158" t="str">
            <v>10:58</v>
          </cell>
          <cell r="O158">
            <v>0</v>
          </cell>
          <cell r="P158">
            <v>0</v>
          </cell>
          <cell r="Q158">
            <v>5</v>
          </cell>
        </row>
        <row r="159">
          <cell r="A159" t="str">
            <v>11</v>
          </cell>
          <cell r="B159" t="str">
            <v>D_ANIMADOS</v>
          </cell>
          <cell r="C159" t="str">
            <v>LAS TRES MELLIZAS</v>
          </cell>
          <cell r="D159">
            <v>0.9</v>
          </cell>
          <cell r="E159">
            <v>25768</v>
          </cell>
          <cell r="K159">
            <v>0.9</v>
          </cell>
          <cell r="M159" t="str">
            <v>12:06</v>
          </cell>
          <cell r="N159" t="str">
            <v>12:40</v>
          </cell>
          <cell r="O159">
            <v>0</v>
          </cell>
          <cell r="P159">
            <v>0</v>
          </cell>
          <cell r="Q159">
            <v>1</v>
          </cell>
        </row>
        <row r="160">
          <cell r="A160" t="str">
            <v>11</v>
          </cell>
          <cell r="B160" t="str">
            <v>VARIEDAD</v>
          </cell>
          <cell r="C160" t="str">
            <v>ASI DE SIMPLE</v>
          </cell>
          <cell r="D160">
            <v>0.9</v>
          </cell>
          <cell r="E160">
            <v>25153</v>
          </cell>
          <cell r="F160">
            <v>1.1000000000000001</v>
          </cell>
          <cell r="G160">
            <v>1</v>
          </cell>
          <cell r="H160">
            <v>0.5</v>
          </cell>
          <cell r="I160">
            <v>0.8</v>
          </cell>
          <cell r="J160">
            <v>1</v>
          </cell>
          <cell r="M160" t="str">
            <v>11:24</v>
          </cell>
          <cell r="N160" t="str">
            <v>13:03</v>
          </cell>
          <cell r="O160">
            <v>0</v>
          </cell>
          <cell r="P160">
            <v>0</v>
          </cell>
          <cell r="Q160">
            <v>5</v>
          </cell>
        </row>
        <row r="161">
          <cell r="A161" t="str">
            <v>11</v>
          </cell>
          <cell r="B161" t="str">
            <v>D_ANIMADOS</v>
          </cell>
          <cell r="C161" t="str">
            <v>POKEMON</v>
          </cell>
          <cell r="D161">
            <v>0.9</v>
          </cell>
          <cell r="E161">
            <v>24943</v>
          </cell>
          <cell r="F161">
            <v>1.1000000000000001</v>
          </cell>
          <cell r="G161">
            <v>1.3</v>
          </cell>
          <cell r="H161">
            <v>0.8</v>
          </cell>
          <cell r="I161">
            <v>0.5</v>
          </cell>
          <cell r="J161">
            <v>0.7</v>
          </cell>
          <cell r="M161" t="str">
            <v>10:55</v>
          </cell>
          <cell r="N161" t="str">
            <v>11:27</v>
          </cell>
          <cell r="O161">
            <v>0</v>
          </cell>
          <cell r="P161">
            <v>0</v>
          </cell>
          <cell r="Q161">
            <v>5</v>
          </cell>
        </row>
        <row r="162">
          <cell r="A162" t="str">
            <v>11</v>
          </cell>
          <cell r="B162" t="str">
            <v>D_ANIMADOS</v>
          </cell>
          <cell r="C162" t="str">
            <v>EL CLUB DEL CLAN</v>
          </cell>
          <cell r="D162">
            <v>0.9</v>
          </cell>
          <cell r="E162">
            <v>24925</v>
          </cell>
          <cell r="F162">
            <v>0.9</v>
          </cell>
          <cell r="G162">
            <v>0.7</v>
          </cell>
          <cell r="H162">
            <v>0.6</v>
          </cell>
          <cell r="I162">
            <v>1</v>
          </cell>
          <cell r="J162">
            <v>1.1000000000000001</v>
          </cell>
          <cell r="M162" t="str">
            <v>08:28</v>
          </cell>
          <cell r="N162" t="str">
            <v>10:02</v>
          </cell>
          <cell r="O162">
            <v>0</v>
          </cell>
          <cell r="P162">
            <v>0</v>
          </cell>
          <cell r="Q162">
            <v>5</v>
          </cell>
        </row>
        <row r="163">
          <cell r="A163" t="str">
            <v>11</v>
          </cell>
          <cell r="B163" t="str">
            <v>D_ANIMADOS</v>
          </cell>
          <cell r="C163" t="str">
            <v>EXTREME DINOSAURIOS</v>
          </cell>
          <cell r="D163">
            <v>0.9</v>
          </cell>
          <cell r="E163">
            <v>24581</v>
          </cell>
          <cell r="F163">
            <v>1.3</v>
          </cell>
          <cell r="G163">
            <v>0.5</v>
          </cell>
          <cell r="H163">
            <v>0.7</v>
          </cell>
          <cell r="I163">
            <v>1</v>
          </cell>
          <cell r="J163">
            <v>0.8</v>
          </cell>
          <cell r="M163" t="str">
            <v>09:56</v>
          </cell>
          <cell r="N163" t="str">
            <v>10:26</v>
          </cell>
          <cell r="O163">
            <v>0</v>
          </cell>
          <cell r="P163">
            <v>0</v>
          </cell>
          <cell r="Q163">
            <v>5</v>
          </cell>
        </row>
        <row r="164">
          <cell r="A164" t="str">
            <v>11</v>
          </cell>
          <cell r="B164" t="str">
            <v>CONCURSO</v>
          </cell>
          <cell r="C164" t="str">
            <v>ESTE DOMINGO ME LO SACO</v>
          </cell>
          <cell r="D164">
            <v>0.8</v>
          </cell>
          <cell r="E164">
            <v>23433</v>
          </cell>
          <cell r="L164">
            <v>0.8</v>
          </cell>
          <cell r="M164" t="str">
            <v>15:05</v>
          </cell>
          <cell r="N164" t="str">
            <v>16:07</v>
          </cell>
          <cell r="O164">
            <v>0</v>
          </cell>
          <cell r="P164">
            <v>0</v>
          </cell>
          <cell r="Q164">
            <v>1</v>
          </cell>
        </row>
        <row r="165">
          <cell r="A165" t="str">
            <v>11</v>
          </cell>
          <cell r="B165" t="str">
            <v>D_ANIMADOS</v>
          </cell>
          <cell r="C165" t="str">
            <v>LOS MAR MASTER</v>
          </cell>
          <cell r="D165">
            <v>0.7</v>
          </cell>
          <cell r="E165">
            <v>20659</v>
          </cell>
          <cell r="L165">
            <v>0.7</v>
          </cell>
          <cell r="M165" t="str">
            <v>16:08</v>
          </cell>
          <cell r="N165" t="str">
            <v>17:00</v>
          </cell>
          <cell r="O165">
            <v>0</v>
          </cell>
          <cell r="P165">
            <v>0</v>
          </cell>
          <cell r="Q165">
            <v>1</v>
          </cell>
        </row>
        <row r="166">
          <cell r="A166" t="str">
            <v>11</v>
          </cell>
          <cell r="B166" t="str">
            <v>D_ANIMADOS</v>
          </cell>
          <cell r="C166" t="str">
            <v>SAILOR MOON</v>
          </cell>
          <cell r="D166">
            <v>0.7</v>
          </cell>
          <cell r="E166">
            <v>20357</v>
          </cell>
          <cell r="K166">
            <v>0.7</v>
          </cell>
          <cell r="M166" t="str">
            <v>12:41</v>
          </cell>
          <cell r="N166" t="str">
            <v>13:08</v>
          </cell>
          <cell r="O166">
            <v>0</v>
          </cell>
          <cell r="P166">
            <v>0</v>
          </cell>
          <cell r="Q166">
            <v>1</v>
          </cell>
        </row>
        <row r="167">
          <cell r="A167" t="str">
            <v>11</v>
          </cell>
          <cell r="B167" t="str">
            <v>MISCELANEO</v>
          </cell>
          <cell r="C167" t="str">
            <v>AL 100 %</v>
          </cell>
          <cell r="D167">
            <v>0.7</v>
          </cell>
          <cell r="E167">
            <v>18884</v>
          </cell>
          <cell r="L167">
            <v>0.7</v>
          </cell>
          <cell r="M167" t="str">
            <v>09:40</v>
          </cell>
          <cell r="N167" t="str">
            <v>10:08</v>
          </cell>
          <cell r="O167">
            <v>0</v>
          </cell>
          <cell r="P167">
            <v>0</v>
          </cell>
          <cell r="Q167">
            <v>1</v>
          </cell>
        </row>
        <row r="168">
          <cell r="A168" t="str">
            <v>11</v>
          </cell>
          <cell r="B168" t="str">
            <v>MISCELANEO</v>
          </cell>
          <cell r="C168" t="str">
            <v>CRONICAS DE LO PARANORMAL</v>
          </cell>
          <cell r="D168">
            <v>0.6</v>
          </cell>
          <cell r="E168">
            <v>15913</v>
          </cell>
          <cell r="F168">
            <v>0.6</v>
          </cell>
          <cell r="G168">
            <v>0.7</v>
          </cell>
          <cell r="H168">
            <v>0.8</v>
          </cell>
          <cell r="I168">
            <v>0.4</v>
          </cell>
          <cell r="J168">
            <v>0.2</v>
          </cell>
          <cell r="M168" t="str">
            <v>20:31</v>
          </cell>
          <cell r="N168" t="str">
            <v>20:59</v>
          </cell>
          <cell r="O168">
            <v>0</v>
          </cell>
          <cell r="P168">
            <v>0</v>
          </cell>
          <cell r="Q168">
            <v>5</v>
          </cell>
        </row>
        <row r="169">
          <cell r="A169" t="str">
            <v>11</v>
          </cell>
          <cell r="B169" t="str">
            <v>TELENOVELA</v>
          </cell>
          <cell r="C169" t="str">
            <v>BUENOS VECINOS</v>
          </cell>
          <cell r="D169">
            <v>0.6</v>
          </cell>
          <cell r="E169">
            <v>18616</v>
          </cell>
          <cell r="F169">
            <v>0.7</v>
          </cell>
          <cell r="G169">
            <v>1</v>
          </cell>
          <cell r="H169">
            <v>0.7</v>
          </cell>
          <cell r="I169">
            <v>0.6</v>
          </cell>
          <cell r="J169">
            <v>0.3</v>
          </cell>
          <cell r="M169" t="str">
            <v>19:57</v>
          </cell>
          <cell r="N169" t="str">
            <v>20:32</v>
          </cell>
          <cell r="O169">
            <v>0</v>
          </cell>
          <cell r="P169">
            <v>0</v>
          </cell>
          <cell r="Q169">
            <v>5</v>
          </cell>
        </row>
        <row r="170">
          <cell r="A170" t="str">
            <v>11</v>
          </cell>
          <cell r="B170" t="str">
            <v>D_ANIMADOS</v>
          </cell>
          <cell r="C170" t="str">
            <v>MI PEQUENO PONY</v>
          </cell>
          <cell r="D170">
            <v>0.6</v>
          </cell>
          <cell r="E170">
            <v>15887</v>
          </cell>
          <cell r="K170">
            <v>0.6</v>
          </cell>
          <cell r="M170" t="str">
            <v>11:10</v>
          </cell>
          <cell r="N170" t="str">
            <v>11:36</v>
          </cell>
          <cell r="O170">
            <v>0</v>
          </cell>
          <cell r="P170">
            <v>0</v>
          </cell>
          <cell r="Q170">
            <v>1</v>
          </cell>
        </row>
        <row r="171">
          <cell r="A171" t="str">
            <v>11</v>
          </cell>
          <cell r="B171" t="str">
            <v>INFORMATIVO</v>
          </cell>
          <cell r="C171" t="str">
            <v>VIVIENDA CONSTRUCCION DECORACI</v>
          </cell>
          <cell r="D171">
            <v>0.5</v>
          </cell>
          <cell r="E171">
            <v>13748</v>
          </cell>
          <cell r="K171">
            <v>0.4</v>
          </cell>
          <cell r="L171">
            <v>0.5</v>
          </cell>
          <cell r="M171" t="str">
            <v>08:46</v>
          </cell>
          <cell r="N171" t="str">
            <v>09:53</v>
          </cell>
          <cell r="O171">
            <v>0</v>
          </cell>
          <cell r="P171">
            <v>0</v>
          </cell>
          <cell r="Q171">
            <v>2</v>
          </cell>
        </row>
        <row r="172">
          <cell r="A172" t="str">
            <v>11</v>
          </cell>
          <cell r="B172" t="str">
            <v>PELICULA</v>
          </cell>
          <cell r="C172" t="str">
            <v>ABBOTT Y COSTELLO</v>
          </cell>
          <cell r="D172">
            <v>0.5</v>
          </cell>
          <cell r="E172">
            <v>13035</v>
          </cell>
          <cell r="K172">
            <v>0.5</v>
          </cell>
          <cell r="M172" t="str">
            <v>10:43</v>
          </cell>
          <cell r="N172" t="str">
            <v>11:09</v>
          </cell>
          <cell r="O172">
            <v>0</v>
          </cell>
          <cell r="P172">
            <v>0</v>
          </cell>
          <cell r="Q172">
            <v>1</v>
          </cell>
        </row>
        <row r="173">
          <cell r="A173" t="str">
            <v>11</v>
          </cell>
          <cell r="B173" t="str">
            <v>D_ANIMADOS</v>
          </cell>
          <cell r="C173" t="str">
            <v>LOS CENTURIONES</v>
          </cell>
          <cell r="D173">
            <v>0.5</v>
          </cell>
          <cell r="E173">
            <v>13516</v>
          </cell>
          <cell r="K173">
            <v>0.5</v>
          </cell>
          <cell r="M173" t="str">
            <v>09:54</v>
          </cell>
          <cell r="N173" t="str">
            <v>10:18</v>
          </cell>
          <cell r="O173">
            <v>0</v>
          </cell>
          <cell r="P173">
            <v>0</v>
          </cell>
          <cell r="Q173">
            <v>1</v>
          </cell>
        </row>
        <row r="174">
          <cell r="A174" t="str">
            <v>11</v>
          </cell>
          <cell r="B174" t="str">
            <v>D_ANIMADOS</v>
          </cell>
          <cell r="C174" t="str">
            <v>SLAM DUNK</v>
          </cell>
          <cell r="D174">
            <v>0.5</v>
          </cell>
          <cell r="E174">
            <v>15732</v>
          </cell>
          <cell r="K174">
            <v>0.5</v>
          </cell>
          <cell r="M174" t="str">
            <v>13:09</v>
          </cell>
          <cell r="N174" t="str">
            <v>13:33</v>
          </cell>
          <cell r="O174">
            <v>0</v>
          </cell>
          <cell r="P174">
            <v>0</v>
          </cell>
          <cell r="Q174">
            <v>1</v>
          </cell>
        </row>
        <row r="175">
          <cell r="A175" t="str">
            <v>11</v>
          </cell>
          <cell r="B175" t="str">
            <v>INFORMATIVO</v>
          </cell>
          <cell r="C175" t="str">
            <v>INFOMERCIALES</v>
          </cell>
          <cell r="D175">
            <v>0.5</v>
          </cell>
          <cell r="E175">
            <v>13802</v>
          </cell>
          <cell r="F175">
            <v>0.3</v>
          </cell>
          <cell r="G175">
            <v>0.2</v>
          </cell>
          <cell r="H175">
            <v>0.3</v>
          </cell>
          <cell r="I175">
            <v>0.7</v>
          </cell>
          <cell r="J175">
            <v>0.5</v>
          </cell>
          <cell r="K175">
            <v>0.7</v>
          </cell>
          <cell r="L175">
            <v>0.6</v>
          </cell>
          <cell r="M175" t="str">
            <v>07:14</v>
          </cell>
          <cell r="N175" t="str">
            <v>05:33</v>
          </cell>
          <cell r="O175">
            <v>0</v>
          </cell>
          <cell r="P175">
            <v>0</v>
          </cell>
          <cell r="Q175">
            <v>14</v>
          </cell>
        </row>
        <row r="176">
          <cell r="A176" t="str">
            <v>11</v>
          </cell>
          <cell r="B176" t="str">
            <v>MUSICAL</v>
          </cell>
          <cell r="C176" t="str">
            <v>PUMA TV</v>
          </cell>
          <cell r="D176">
            <v>0.4</v>
          </cell>
          <cell r="E176">
            <v>12055</v>
          </cell>
          <cell r="F176">
            <v>0.1</v>
          </cell>
          <cell r="G176">
            <v>0.5</v>
          </cell>
          <cell r="H176">
            <v>0.5</v>
          </cell>
          <cell r="I176">
            <v>0.6</v>
          </cell>
          <cell r="J176">
            <v>0.4</v>
          </cell>
          <cell r="K176">
            <v>0.4</v>
          </cell>
          <cell r="L176">
            <v>0.4</v>
          </cell>
          <cell r="M176" t="str">
            <v>06:00</v>
          </cell>
          <cell r="N176" t="str">
            <v>05:59</v>
          </cell>
          <cell r="O176">
            <v>0</v>
          </cell>
          <cell r="P176">
            <v>0</v>
          </cell>
          <cell r="Q176">
            <v>15</v>
          </cell>
        </row>
        <row r="177">
          <cell r="A177" t="str">
            <v>11</v>
          </cell>
          <cell r="B177" t="str">
            <v>D_ANIMADOS</v>
          </cell>
          <cell r="C177" t="str">
            <v>SKY DANCERS</v>
          </cell>
          <cell r="D177">
            <v>0.4</v>
          </cell>
          <cell r="E177">
            <v>11979</v>
          </cell>
          <cell r="K177">
            <v>0.4</v>
          </cell>
          <cell r="M177" t="str">
            <v>10:19</v>
          </cell>
          <cell r="N177" t="str">
            <v>10:42</v>
          </cell>
          <cell r="O177">
            <v>0</v>
          </cell>
          <cell r="P177">
            <v>0</v>
          </cell>
          <cell r="Q177">
            <v>1</v>
          </cell>
        </row>
        <row r="178">
          <cell r="A178" t="str">
            <v>13</v>
          </cell>
          <cell r="B178" t="str">
            <v>TELENOVELA</v>
          </cell>
          <cell r="C178" t="str">
            <v>YO SOY BETTY,LA FEA</v>
          </cell>
          <cell r="D178">
            <v>10.9</v>
          </cell>
          <cell r="E178">
            <v>312906</v>
          </cell>
          <cell r="F178">
            <v>11.1</v>
          </cell>
          <cell r="G178">
            <v>12</v>
          </cell>
          <cell r="H178">
            <v>10.7</v>
          </cell>
          <cell r="I178">
            <v>11.8</v>
          </cell>
          <cell r="J178">
            <v>8.9</v>
          </cell>
          <cell r="M178" t="str">
            <v>20:04</v>
          </cell>
          <cell r="N178" t="str">
            <v>20:59</v>
          </cell>
          <cell r="O178">
            <v>0</v>
          </cell>
          <cell r="P178">
            <v>0</v>
          </cell>
          <cell r="Q178">
            <v>5</v>
          </cell>
        </row>
        <row r="179">
          <cell r="A179" t="str">
            <v>13</v>
          </cell>
          <cell r="B179" t="str">
            <v>CONCURSO</v>
          </cell>
          <cell r="C179" t="str">
            <v>SI SE LA PUEDE, GANA</v>
          </cell>
          <cell r="D179">
            <v>10.5</v>
          </cell>
          <cell r="E179">
            <v>300971</v>
          </cell>
          <cell r="J179">
            <v>10.5</v>
          </cell>
          <cell r="M179" t="str">
            <v>22:02</v>
          </cell>
          <cell r="N179" t="str">
            <v>00:00</v>
          </cell>
          <cell r="O179">
            <v>0</v>
          </cell>
          <cell r="P179">
            <v>0</v>
          </cell>
          <cell r="Q179">
            <v>1</v>
          </cell>
        </row>
        <row r="180">
          <cell r="A180" t="str">
            <v>13</v>
          </cell>
          <cell r="B180" t="str">
            <v>MISCELANEO</v>
          </cell>
          <cell r="C180" t="str">
            <v>NACE UNA ESTRELLA</v>
          </cell>
          <cell r="D180">
            <v>8.1999999999999993</v>
          </cell>
          <cell r="E180">
            <v>235267</v>
          </cell>
          <cell r="L180">
            <v>8.1999999999999993</v>
          </cell>
          <cell r="M180" t="str">
            <v>22:02</v>
          </cell>
          <cell r="N180" t="str">
            <v>00:21</v>
          </cell>
          <cell r="O180">
            <v>0</v>
          </cell>
          <cell r="P180">
            <v>0</v>
          </cell>
          <cell r="Q180">
            <v>1</v>
          </cell>
        </row>
        <row r="181">
          <cell r="A181" t="str">
            <v>13</v>
          </cell>
          <cell r="B181" t="str">
            <v>REALITY SHOW</v>
          </cell>
          <cell r="C181" t="str">
            <v>CRIMEN Y MISTERIO</v>
          </cell>
          <cell r="D181">
            <v>7.4</v>
          </cell>
          <cell r="E181">
            <v>213776</v>
          </cell>
          <cell r="H181">
            <v>7.4</v>
          </cell>
          <cell r="M181" t="str">
            <v>22:01</v>
          </cell>
          <cell r="N181" t="str">
            <v>23:02</v>
          </cell>
          <cell r="O181">
            <v>0</v>
          </cell>
          <cell r="P181">
            <v>0</v>
          </cell>
          <cell r="Q181">
            <v>1</v>
          </cell>
        </row>
        <row r="182">
          <cell r="A182" t="str">
            <v>13</v>
          </cell>
          <cell r="B182" t="str">
            <v>INFORMATIVO</v>
          </cell>
          <cell r="C182" t="str">
            <v>RED NACIONAL</v>
          </cell>
          <cell r="D182">
            <v>7.4</v>
          </cell>
          <cell r="E182">
            <v>213314</v>
          </cell>
          <cell r="H182">
            <v>7.4</v>
          </cell>
          <cell r="M182" t="str">
            <v>21:00</v>
          </cell>
          <cell r="N182" t="str">
            <v>21:09</v>
          </cell>
          <cell r="O182">
            <v>0</v>
          </cell>
          <cell r="P182">
            <v>0</v>
          </cell>
          <cell r="Q182">
            <v>1</v>
          </cell>
        </row>
        <row r="183">
          <cell r="A183" t="str">
            <v>13</v>
          </cell>
          <cell r="B183" t="str">
            <v>MUSICAL</v>
          </cell>
          <cell r="C183" t="str">
            <v>VINA CANCION CHILENA</v>
          </cell>
          <cell r="D183">
            <v>7.1</v>
          </cell>
          <cell r="E183">
            <v>204923</v>
          </cell>
          <cell r="F183">
            <v>7.1</v>
          </cell>
          <cell r="M183" t="str">
            <v>21:58</v>
          </cell>
          <cell r="N183" t="str">
            <v>23:50</v>
          </cell>
          <cell r="O183">
            <v>0</v>
          </cell>
          <cell r="P183">
            <v>0</v>
          </cell>
          <cell r="Q183">
            <v>1</v>
          </cell>
        </row>
        <row r="184">
          <cell r="A184" t="str">
            <v>13</v>
          </cell>
          <cell r="B184" t="str">
            <v>REPORTAJE</v>
          </cell>
          <cell r="C184" t="str">
            <v>CONTACTO</v>
          </cell>
          <cell r="D184">
            <v>6.9</v>
          </cell>
          <cell r="E184">
            <v>197538</v>
          </cell>
          <cell r="G184">
            <v>6.9</v>
          </cell>
          <cell r="M184" t="str">
            <v>21:59</v>
          </cell>
          <cell r="N184" t="str">
            <v>23:33</v>
          </cell>
          <cell r="O184">
            <v>0</v>
          </cell>
          <cell r="P184">
            <v>0</v>
          </cell>
          <cell r="Q184">
            <v>1</v>
          </cell>
        </row>
        <row r="185">
          <cell r="A185" t="str">
            <v>13</v>
          </cell>
          <cell r="B185" t="str">
            <v>NOTICIERO</v>
          </cell>
          <cell r="C185" t="str">
            <v>TELETRECE</v>
          </cell>
          <cell r="D185">
            <v>6.8</v>
          </cell>
          <cell r="E185">
            <v>195357</v>
          </cell>
          <cell r="F185">
            <v>7.9</v>
          </cell>
          <cell r="G185">
            <v>9.1</v>
          </cell>
          <cell r="H185">
            <v>5.2</v>
          </cell>
          <cell r="I185">
            <v>8.4</v>
          </cell>
          <cell r="J185">
            <v>6.2</v>
          </cell>
          <cell r="K185">
            <v>4.5</v>
          </cell>
          <cell r="L185">
            <v>6.3</v>
          </cell>
          <cell r="M185" t="str">
            <v>21:00</v>
          </cell>
          <cell r="N185" t="str">
            <v>21:57</v>
          </cell>
          <cell r="O185">
            <v>0</v>
          </cell>
          <cell r="P185">
            <v>0</v>
          </cell>
          <cell r="Q185">
            <v>7</v>
          </cell>
        </row>
        <row r="186">
          <cell r="A186" t="str">
            <v>13</v>
          </cell>
          <cell r="B186" t="str">
            <v>INFORMATIVO</v>
          </cell>
          <cell r="C186" t="str">
            <v>EL TIEMPO</v>
          </cell>
          <cell r="D186">
            <v>5.6</v>
          </cell>
          <cell r="E186">
            <v>161117</v>
          </cell>
          <cell r="F186">
            <v>4.9000000000000004</v>
          </cell>
          <cell r="G186">
            <v>8.6999999999999993</v>
          </cell>
          <cell r="H186">
            <v>5.2</v>
          </cell>
          <cell r="I186">
            <v>6.6</v>
          </cell>
          <cell r="J186">
            <v>5</v>
          </cell>
          <cell r="K186">
            <v>3.5</v>
          </cell>
          <cell r="L186">
            <v>5.4</v>
          </cell>
          <cell r="M186" t="str">
            <v>21:54</v>
          </cell>
          <cell r="N186" t="str">
            <v>22:01</v>
          </cell>
          <cell r="O186">
            <v>0</v>
          </cell>
          <cell r="P186">
            <v>0</v>
          </cell>
          <cell r="Q186">
            <v>7</v>
          </cell>
        </row>
        <row r="187">
          <cell r="A187" t="str">
            <v>13</v>
          </cell>
          <cell r="B187" t="str">
            <v>REPORTAJE</v>
          </cell>
          <cell r="C187" t="str">
            <v>DIAGNOSTICO</v>
          </cell>
          <cell r="D187">
            <v>4.9000000000000004</v>
          </cell>
          <cell r="E187">
            <v>140660</v>
          </cell>
          <cell r="I187">
            <v>4.9000000000000004</v>
          </cell>
          <cell r="M187" t="str">
            <v>22:00</v>
          </cell>
          <cell r="N187" t="str">
            <v>23:14</v>
          </cell>
          <cell r="O187">
            <v>0</v>
          </cell>
          <cell r="P187">
            <v>0</v>
          </cell>
          <cell r="Q187">
            <v>1</v>
          </cell>
        </row>
        <row r="188">
          <cell r="A188" t="str">
            <v>13</v>
          </cell>
          <cell r="B188" t="str">
            <v>DEPORTIVO</v>
          </cell>
          <cell r="C188" t="str">
            <v>VIVA LA ROJA</v>
          </cell>
          <cell r="D188">
            <v>4.5999999999999996</v>
          </cell>
          <cell r="E188">
            <v>132536</v>
          </cell>
          <cell r="L188">
            <v>4.5999999999999996</v>
          </cell>
          <cell r="M188" t="str">
            <v>18:05</v>
          </cell>
          <cell r="N188" t="str">
            <v>18:40</v>
          </cell>
          <cell r="O188">
            <v>0</v>
          </cell>
          <cell r="P188">
            <v>0</v>
          </cell>
          <cell r="Q188">
            <v>1</v>
          </cell>
        </row>
        <row r="189">
          <cell r="A189" t="str">
            <v>13</v>
          </cell>
          <cell r="B189" t="str">
            <v>TELENOVELA</v>
          </cell>
          <cell r="C189" t="str">
            <v>MARPARAISO</v>
          </cell>
          <cell r="D189">
            <v>4.5</v>
          </cell>
          <cell r="E189">
            <v>130395</v>
          </cell>
          <cell r="F189">
            <v>4.8</v>
          </cell>
          <cell r="G189">
            <v>5.0999999999999996</v>
          </cell>
          <cell r="H189">
            <v>4.3</v>
          </cell>
          <cell r="I189">
            <v>5.0999999999999996</v>
          </cell>
          <cell r="J189">
            <v>3.4</v>
          </cell>
          <cell r="M189" t="str">
            <v>18:58</v>
          </cell>
          <cell r="N189" t="str">
            <v>20:07</v>
          </cell>
          <cell r="O189">
            <v>0</v>
          </cell>
          <cell r="P189">
            <v>0</v>
          </cell>
          <cell r="Q189">
            <v>5</v>
          </cell>
        </row>
        <row r="190">
          <cell r="A190" t="str">
            <v>13</v>
          </cell>
          <cell r="B190" t="str">
            <v>FUTBOL</v>
          </cell>
          <cell r="C190" t="str">
            <v>ELIMINATORIA KOREA-JAPON 2002</v>
          </cell>
          <cell r="D190">
            <v>4.0999999999999996</v>
          </cell>
          <cell r="E190">
            <v>117715</v>
          </cell>
          <cell r="L190">
            <v>4.0999999999999996</v>
          </cell>
          <cell r="M190" t="str">
            <v>18:41</v>
          </cell>
          <cell r="N190" t="str">
            <v>21:00</v>
          </cell>
          <cell r="O190">
            <v>0</v>
          </cell>
          <cell r="P190">
            <v>0</v>
          </cell>
          <cell r="Q190">
            <v>1</v>
          </cell>
        </row>
        <row r="191">
          <cell r="A191" t="str">
            <v>13</v>
          </cell>
          <cell r="B191" t="str">
            <v>TELENOVELA</v>
          </cell>
          <cell r="C191" t="str">
            <v>YO SOY BETTY,LA FEA (RESUMEN)</v>
          </cell>
          <cell r="D191">
            <v>4</v>
          </cell>
          <cell r="E191">
            <v>116161</v>
          </cell>
          <cell r="L191">
            <v>4</v>
          </cell>
          <cell r="M191" t="str">
            <v>16:55</v>
          </cell>
          <cell r="N191" t="str">
            <v>18:03</v>
          </cell>
          <cell r="O191">
            <v>0</v>
          </cell>
          <cell r="P191">
            <v>0</v>
          </cell>
          <cell r="Q191">
            <v>1</v>
          </cell>
        </row>
        <row r="192">
          <cell r="A192" t="str">
            <v>13</v>
          </cell>
          <cell r="B192" t="str">
            <v>VARIEDAD</v>
          </cell>
          <cell r="C192" t="str">
            <v>SABADO GIGANTE INTERNACIONAL</v>
          </cell>
          <cell r="D192">
            <v>3.7</v>
          </cell>
          <cell r="E192">
            <v>105780</v>
          </cell>
          <cell r="K192">
            <v>3.7</v>
          </cell>
          <cell r="M192" t="str">
            <v>18:17</v>
          </cell>
          <cell r="N192" t="str">
            <v>20:59</v>
          </cell>
          <cell r="O192">
            <v>0</v>
          </cell>
          <cell r="P192">
            <v>0</v>
          </cell>
          <cell r="Q192">
            <v>1</v>
          </cell>
        </row>
        <row r="193">
          <cell r="A193" t="str">
            <v>13</v>
          </cell>
          <cell r="B193" t="str">
            <v>DEPORTIVO</v>
          </cell>
          <cell r="C193" t="str">
            <v>FUTGOL</v>
          </cell>
          <cell r="D193">
            <v>3.6</v>
          </cell>
          <cell r="E193">
            <v>102421</v>
          </cell>
          <cell r="L193">
            <v>3.6</v>
          </cell>
          <cell r="M193" t="str">
            <v>00:22</v>
          </cell>
          <cell r="N193" t="str">
            <v>01:34</v>
          </cell>
          <cell r="O193">
            <v>0</v>
          </cell>
          <cell r="P193">
            <v>0</v>
          </cell>
          <cell r="Q193">
            <v>1</v>
          </cell>
        </row>
        <row r="194">
          <cell r="A194" t="str">
            <v>13</v>
          </cell>
          <cell r="B194" t="str">
            <v>NOTICIERO</v>
          </cell>
          <cell r="C194" t="str">
            <v>TELENOCHE</v>
          </cell>
          <cell r="D194">
            <v>3.4</v>
          </cell>
          <cell r="E194">
            <v>98539</v>
          </cell>
          <cell r="F194">
            <v>3</v>
          </cell>
          <cell r="G194">
            <v>3.3</v>
          </cell>
          <cell r="H194">
            <v>2.7</v>
          </cell>
          <cell r="I194">
            <v>2.4</v>
          </cell>
          <cell r="J194">
            <v>5.8</v>
          </cell>
          <cell r="M194" t="str">
            <v>23:34</v>
          </cell>
          <cell r="N194" t="str">
            <v>00:48</v>
          </cell>
          <cell r="O194">
            <v>0</v>
          </cell>
          <cell r="P194">
            <v>0</v>
          </cell>
          <cell r="Q194">
            <v>5</v>
          </cell>
        </row>
        <row r="195">
          <cell r="A195" t="str">
            <v>13</v>
          </cell>
          <cell r="B195" t="str">
            <v>CONVERSACION</v>
          </cell>
          <cell r="C195" t="str">
            <v>EL TRICICLO</v>
          </cell>
          <cell r="D195">
            <v>3.4</v>
          </cell>
          <cell r="E195">
            <v>97575</v>
          </cell>
          <cell r="K195">
            <v>3.4</v>
          </cell>
          <cell r="M195" t="str">
            <v>22:00</v>
          </cell>
          <cell r="N195" t="str">
            <v>23:35</v>
          </cell>
          <cell r="O195">
            <v>0</v>
          </cell>
          <cell r="P195">
            <v>0</v>
          </cell>
          <cell r="Q195">
            <v>1</v>
          </cell>
        </row>
        <row r="196">
          <cell r="A196" t="str">
            <v>13</v>
          </cell>
          <cell r="B196" t="str">
            <v>NOTICIERO</v>
          </cell>
          <cell r="C196" t="str">
            <v>TELETRECE A.M.</v>
          </cell>
          <cell r="D196">
            <v>3.4</v>
          </cell>
          <cell r="E196">
            <v>96456</v>
          </cell>
          <cell r="F196">
            <v>3</v>
          </cell>
          <cell r="G196">
            <v>3.8</v>
          </cell>
          <cell r="H196">
            <v>3.3</v>
          </cell>
          <cell r="I196">
            <v>3.5</v>
          </cell>
          <cell r="J196">
            <v>3.2</v>
          </cell>
          <cell r="M196" t="str">
            <v>06:59</v>
          </cell>
          <cell r="N196" t="str">
            <v>08:01</v>
          </cell>
          <cell r="O196">
            <v>0</v>
          </cell>
          <cell r="P196">
            <v>0</v>
          </cell>
          <cell r="Q196">
            <v>5</v>
          </cell>
        </row>
        <row r="197">
          <cell r="A197" t="str">
            <v>13</v>
          </cell>
          <cell r="B197" t="str">
            <v>TELENOVELA</v>
          </cell>
          <cell r="C197" t="str">
            <v>FUERZA DEL DESEO</v>
          </cell>
          <cell r="D197">
            <v>2.9</v>
          </cell>
          <cell r="E197">
            <v>84595</v>
          </cell>
          <cell r="F197">
            <v>3.6</v>
          </cell>
          <cell r="G197">
            <v>3.1</v>
          </cell>
          <cell r="H197">
            <v>3</v>
          </cell>
          <cell r="I197">
            <v>2.6</v>
          </cell>
          <cell r="J197">
            <v>2.5</v>
          </cell>
          <cell r="M197" t="str">
            <v>14:04</v>
          </cell>
          <cell r="N197" t="str">
            <v>15:19</v>
          </cell>
          <cell r="O197">
            <v>0</v>
          </cell>
          <cell r="P197">
            <v>0</v>
          </cell>
          <cell r="Q197">
            <v>5</v>
          </cell>
        </row>
        <row r="198">
          <cell r="A198" t="str">
            <v>13</v>
          </cell>
          <cell r="B198" t="str">
            <v>PELICULA</v>
          </cell>
          <cell r="C198" t="str">
            <v>CINE EN SU CASA</v>
          </cell>
          <cell r="D198">
            <v>2.9</v>
          </cell>
          <cell r="E198">
            <v>83737</v>
          </cell>
          <cell r="F198">
            <v>3.4</v>
          </cell>
          <cell r="G198">
            <v>4.2</v>
          </cell>
          <cell r="H198">
            <v>2.9</v>
          </cell>
          <cell r="I198">
            <v>1.8</v>
          </cell>
          <cell r="J198">
            <v>2.2999999999999998</v>
          </cell>
          <cell r="M198" t="str">
            <v>17:00</v>
          </cell>
          <cell r="N198" t="str">
            <v>19:03</v>
          </cell>
          <cell r="O198">
            <v>0</v>
          </cell>
          <cell r="P198">
            <v>0</v>
          </cell>
          <cell r="Q198">
            <v>5</v>
          </cell>
        </row>
        <row r="199">
          <cell r="A199" t="str">
            <v>13</v>
          </cell>
          <cell r="B199" t="str">
            <v>PELICULA</v>
          </cell>
          <cell r="C199" t="str">
            <v>CINE DE MEDIANOCHE</v>
          </cell>
          <cell r="D199">
            <v>2.8</v>
          </cell>
          <cell r="E199">
            <v>81492</v>
          </cell>
          <cell r="K199">
            <v>2.8</v>
          </cell>
          <cell r="M199" t="str">
            <v>23:38</v>
          </cell>
          <cell r="N199" t="str">
            <v>02:05</v>
          </cell>
          <cell r="O199">
            <v>0</v>
          </cell>
          <cell r="P199">
            <v>0</v>
          </cell>
          <cell r="Q199">
            <v>1</v>
          </cell>
        </row>
        <row r="200">
          <cell r="A200" t="str">
            <v>13</v>
          </cell>
          <cell r="B200" t="str">
            <v>SERIE</v>
          </cell>
          <cell r="C200" t="str">
            <v>POLICIA DE NUEVA YORK</v>
          </cell>
          <cell r="D200">
            <v>2.8</v>
          </cell>
          <cell r="E200">
            <v>81493</v>
          </cell>
          <cell r="I200">
            <v>2.8</v>
          </cell>
          <cell r="M200" t="str">
            <v>23:15</v>
          </cell>
          <cell r="N200" t="str">
            <v>00:01</v>
          </cell>
          <cell r="O200">
            <v>0</v>
          </cell>
          <cell r="P200">
            <v>0</v>
          </cell>
          <cell r="Q200">
            <v>1</v>
          </cell>
        </row>
        <row r="201">
          <cell r="A201" t="str">
            <v>13</v>
          </cell>
          <cell r="B201" t="str">
            <v>SERIE</v>
          </cell>
          <cell r="C201" t="str">
            <v>ALLY MC BEAL</v>
          </cell>
          <cell r="D201">
            <v>2.5</v>
          </cell>
          <cell r="E201">
            <v>72441</v>
          </cell>
          <cell r="H201">
            <v>2.5</v>
          </cell>
          <cell r="M201" t="str">
            <v>23:03</v>
          </cell>
          <cell r="N201" t="str">
            <v>23:49</v>
          </cell>
          <cell r="O201">
            <v>0</v>
          </cell>
          <cell r="P201">
            <v>0</v>
          </cell>
          <cell r="Q201">
            <v>1</v>
          </cell>
        </row>
        <row r="202">
          <cell r="A202" t="str">
            <v>13</v>
          </cell>
          <cell r="B202" t="str">
            <v>MISCELANEO</v>
          </cell>
          <cell r="C202" t="str">
            <v>ESTA DE MODA</v>
          </cell>
          <cell r="D202">
            <v>2.4</v>
          </cell>
          <cell r="E202">
            <v>70219</v>
          </cell>
          <cell r="F202">
            <v>2.7</v>
          </cell>
          <cell r="G202">
            <v>2.5</v>
          </cell>
          <cell r="H202">
            <v>2.1</v>
          </cell>
          <cell r="I202">
            <v>2.8</v>
          </cell>
          <cell r="J202">
            <v>2.2999999999999998</v>
          </cell>
          <cell r="M202" t="str">
            <v>15:12</v>
          </cell>
          <cell r="N202" t="str">
            <v>15:22</v>
          </cell>
          <cell r="O202">
            <v>0</v>
          </cell>
          <cell r="P202">
            <v>0</v>
          </cell>
          <cell r="Q202">
            <v>5</v>
          </cell>
        </row>
        <row r="203">
          <cell r="A203" t="str">
            <v>13</v>
          </cell>
          <cell r="B203" t="str">
            <v>MISCELANEO</v>
          </cell>
          <cell r="C203" t="str">
            <v>LA MANANA DEL TRECE</v>
          </cell>
          <cell r="D203">
            <v>2.2999999999999998</v>
          </cell>
          <cell r="E203">
            <v>64711</v>
          </cell>
          <cell r="F203">
            <v>1.8</v>
          </cell>
          <cell r="G203">
            <v>1.5</v>
          </cell>
          <cell r="H203">
            <v>2.7</v>
          </cell>
          <cell r="I203">
            <v>2.8</v>
          </cell>
          <cell r="J203">
            <v>2.4</v>
          </cell>
          <cell r="M203" t="str">
            <v>08:00</v>
          </cell>
          <cell r="N203" t="str">
            <v>12:42</v>
          </cell>
          <cell r="O203">
            <v>0</v>
          </cell>
          <cell r="P203">
            <v>0</v>
          </cell>
          <cell r="Q203">
            <v>5</v>
          </cell>
        </row>
        <row r="204">
          <cell r="A204" t="str">
            <v>13</v>
          </cell>
          <cell r="B204" t="str">
            <v>EV_DEPORTIVO</v>
          </cell>
          <cell r="C204" t="str">
            <v>TORNEO DE HONG KONG</v>
          </cell>
          <cell r="D204">
            <v>2.2000000000000002</v>
          </cell>
          <cell r="E204">
            <v>64351</v>
          </cell>
          <cell r="G204">
            <v>1.6</v>
          </cell>
          <cell r="I204">
            <v>2.9</v>
          </cell>
          <cell r="M204" t="str">
            <v>08:01</v>
          </cell>
          <cell r="N204" t="str">
            <v>03:56</v>
          </cell>
          <cell r="O204">
            <v>0</v>
          </cell>
          <cell r="P204">
            <v>0</v>
          </cell>
          <cell r="Q204">
            <v>3</v>
          </cell>
        </row>
        <row r="205">
          <cell r="A205" t="str">
            <v>13</v>
          </cell>
          <cell r="B205" t="str">
            <v>VARIEDAD</v>
          </cell>
          <cell r="C205" t="str">
            <v>FIESTA GIGANTE</v>
          </cell>
          <cell r="D205">
            <v>2.2000000000000002</v>
          </cell>
          <cell r="E205">
            <v>62613</v>
          </cell>
          <cell r="K205">
            <v>2.2000000000000002</v>
          </cell>
          <cell r="M205" t="str">
            <v>17:21</v>
          </cell>
          <cell r="N205" t="str">
            <v>18:15</v>
          </cell>
          <cell r="O205">
            <v>0</v>
          </cell>
          <cell r="P205">
            <v>0</v>
          </cell>
          <cell r="Q205">
            <v>1</v>
          </cell>
        </row>
        <row r="206">
          <cell r="A206" t="str">
            <v>13</v>
          </cell>
          <cell r="B206" t="str">
            <v>PELICULA</v>
          </cell>
          <cell r="C206" t="str">
            <v>CINE DE ULTIMA FUNCION</v>
          </cell>
          <cell r="D206">
            <v>2.1</v>
          </cell>
          <cell r="E206">
            <v>61318</v>
          </cell>
          <cell r="F206">
            <v>2</v>
          </cell>
          <cell r="G206">
            <v>2.7</v>
          </cell>
          <cell r="H206">
            <v>1.8</v>
          </cell>
          <cell r="I206">
            <v>1.1000000000000001</v>
          </cell>
          <cell r="J206">
            <v>3.1</v>
          </cell>
          <cell r="M206" t="str">
            <v>00:26</v>
          </cell>
          <cell r="N206" t="str">
            <v>02:26</v>
          </cell>
          <cell r="O206">
            <v>0</v>
          </cell>
          <cell r="P206">
            <v>0</v>
          </cell>
          <cell r="Q206">
            <v>5</v>
          </cell>
        </row>
        <row r="207">
          <cell r="A207" t="str">
            <v>13</v>
          </cell>
          <cell r="B207" t="str">
            <v>SERIE</v>
          </cell>
          <cell r="C207" t="str">
            <v>Y FUERON INFELICES PARA SIEMPR</v>
          </cell>
          <cell r="D207">
            <v>2</v>
          </cell>
          <cell r="E207">
            <v>56966</v>
          </cell>
          <cell r="G207">
            <v>2</v>
          </cell>
          <cell r="M207" t="str">
            <v>01:21</v>
          </cell>
          <cell r="N207" t="str">
            <v>01:44</v>
          </cell>
          <cell r="O207">
            <v>0</v>
          </cell>
          <cell r="P207">
            <v>0</v>
          </cell>
          <cell r="Q207">
            <v>1</v>
          </cell>
        </row>
        <row r="208">
          <cell r="A208" t="str">
            <v>13</v>
          </cell>
          <cell r="B208" t="str">
            <v>INFANTIL</v>
          </cell>
          <cell r="C208" t="str">
            <v>EL MUNDO DEL PROFESOR ROSSA</v>
          </cell>
          <cell r="D208">
            <v>1.9</v>
          </cell>
          <cell r="E208">
            <v>53392</v>
          </cell>
          <cell r="K208">
            <v>1.9</v>
          </cell>
          <cell r="M208" t="str">
            <v>15:01</v>
          </cell>
          <cell r="N208" t="str">
            <v>16:19</v>
          </cell>
          <cell r="O208">
            <v>0</v>
          </cell>
          <cell r="P208">
            <v>0</v>
          </cell>
          <cell r="Q208">
            <v>1</v>
          </cell>
        </row>
        <row r="209">
          <cell r="A209" t="str">
            <v>13</v>
          </cell>
          <cell r="B209" t="str">
            <v>NOTICIERO</v>
          </cell>
          <cell r="C209" t="str">
            <v>TELETARDE</v>
          </cell>
          <cell r="D209">
            <v>1.8</v>
          </cell>
          <cell r="E209">
            <v>53061</v>
          </cell>
          <cell r="F209">
            <v>2.4</v>
          </cell>
          <cell r="G209">
            <v>1.4</v>
          </cell>
          <cell r="H209">
            <v>2</v>
          </cell>
          <cell r="I209">
            <v>2.2999999999999998</v>
          </cell>
          <cell r="J209">
            <v>1.8</v>
          </cell>
          <cell r="K209">
            <v>2</v>
          </cell>
          <cell r="L209">
            <v>1.2</v>
          </cell>
          <cell r="M209" t="str">
            <v>13:29</v>
          </cell>
          <cell r="N209" t="str">
            <v>14:31</v>
          </cell>
          <cell r="O209">
            <v>0</v>
          </cell>
          <cell r="P209">
            <v>0</v>
          </cell>
          <cell r="Q209">
            <v>7</v>
          </cell>
        </row>
        <row r="210">
          <cell r="A210" t="str">
            <v>13</v>
          </cell>
          <cell r="B210" t="str">
            <v>INFANTIL</v>
          </cell>
          <cell r="C210" t="str">
            <v>CACHUREOS</v>
          </cell>
          <cell r="D210">
            <v>1.7</v>
          </cell>
          <cell r="E210">
            <v>48127</v>
          </cell>
          <cell r="L210">
            <v>1.7</v>
          </cell>
          <cell r="M210" t="str">
            <v>10:27</v>
          </cell>
          <cell r="N210" t="str">
            <v>11:55</v>
          </cell>
          <cell r="O210">
            <v>0</v>
          </cell>
          <cell r="P210">
            <v>0</v>
          </cell>
          <cell r="Q210">
            <v>1</v>
          </cell>
        </row>
        <row r="211">
          <cell r="A211" t="str">
            <v>13</v>
          </cell>
          <cell r="B211" t="str">
            <v>D_ANIMADOS</v>
          </cell>
          <cell r="C211" t="str">
            <v>GARFIELD</v>
          </cell>
          <cell r="D211">
            <v>1.6</v>
          </cell>
          <cell r="E211">
            <v>46924</v>
          </cell>
          <cell r="K211">
            <v>1.6</v>
          </cell>
          <cell r="M211" t="str">
            <v>14:33</v>
          </cell>
          <cell r="N211" t="str">
            <v>14:58</v>
          </cell>
          <cell r="O211">
            <v>0</v>
          </cell>
          <cell r="P211">
            <v>0</v>
          </cell>
          <cell r="Q211">
            <v>1</v>
          </cell>
        </row>
        <row r="212">
          <cell r="A212" t="str">
            <v>13</v>
          </cell>
          <cell r="B212" t="str">
            <v>EDUCATIVO</v>
          </cell>
          <cell r="C212" t="str">
            <v>HAGALO USTED MISMO</v>
          </cell>
          <cell r="D212">
            <v>1.6</v>
          </cell>
          <cell r="E212">
            <v>44757</v>
          </cell>
          <cell r="K212">
            <v>1.6</v>
          </cell>
          <cell r="M212" t="str">
            <v>09:45</v>
          </cell>
          <cell r="N212" t="str">
            <v>09:59</v>
          </cell>
          <cell r="O212">
            <v>0</v>
          </cell>
          <cell r="P212">
            <v>0</v>
          </cell>
          <cell r="Q212">
            <v>1</v>
          </cell>
        </row>
        <row r="213">
          <cell r="A213" t="str">
            <v>13</v>
          </cell>
          <cell r="B213" t="str">
            <v>D_ANIMADOS</v>
          </cell>
          <cell r="C213" t="str">
            <v>ROBIN HOOD</v>
          </cell>
          <cell r="D213">
            <v>1.6</v>
          </cell>
          <cell r="E213">
            <v>47084</v>
          </cell>
          <cell r="L213">
            <v>1.6</v>
          </cell>
          <cell r="M213" t="str">
            <v>16:02</v>
          </cell>
          <cell r="N213" t="str">
            <v>16:52</v>
          </cell>
          <cell r="O213">
            <v>0</v>
          </cell>
          <cell r="P213">
            <v>0</v>
          </cell>
          <cell r="Q213">
            <v>1</v>
          </cell>
        </row>
        <row r="214">
          <cell r="A214" t="str">
            <v>13</v>
          </cell>
          <cell r="B214" t="str">
            <v>SERIE</v>
          </cell>
          <cell r="C214" t="str">
            <v>TAL PARA CUAL</v>
          </cell>
          <cell r="D214">
            <v>1.6</v>
          </cell>
          <cell r="E214">
            <v>47102</v>
          </cell>
          <cell r="K214">
            <v>1.6</v>
          </cell>
          <cell r="M214" t="str">
            <v>16:56</v>
          </cell>
          <cell r="N214" t="str">
            <v>17:18</v>
          </cell>
          <cell r="O214">
            <v>0</v>
          </cell>
          <cell r="P214">
            <v>0</v>
          </cell>
          <cell r="Q214">
            <v>1</v>
          </cell>
        </row>
        <row r="215">
          <cell r="A215" t="str">
            <v>13</v>
          </cell>
          <cell r="B215" t="str">
            <v>TELENOVELA</v>
          </cell>
          <cell r="C215" t="str">
            <v>FACIL DE AMAR</v>
          </cell>
          <cell r="D215">
            <v>1.5</v>
          </cell>
          <cell r="E215">
            <v>43887</v>
          </cell>
          <cell r="F215">
            <v>1.1000000000000001</v>
          </cell>
          <cell r="G215">
            <v>0.7</v>
          </cell>
          <cell r="H215">
            <v>2.4</v>
          </cell>
          <cell r="I215">
            <v>2.2000000000000002</v>
          </cell>
          <cell r="J215">
            <v>1.2</v>
          </cell>
          <cell r="M215" t="str">
            <v>12:32</v>
          </cell>
          <cell r="N215" t="str">
            <v>13:30</v>
          </cell>
          <cell r="O215">
            <v>0</v>
          </cell>
          <cell r="P215">
            <v>0</v>
          </cell>
          <cell r="Q215">
            <v>5</v>
          </cell>
        </row>
        <row r="216">
          <cell r="A216" t="str">
            <v>13</v>
          </cell>
          <cell r="B216" t="str">
            <v>SERIE</v>
          </cell>
          <cell r="C216" t="str">
            <v>LA REPORTERA DEL CRIMEN</v>
          </cell>
          <cell r="D216">
            <v>1.4</v>
          </cell>
          <cell r="E216">
            <v>41492</v>
          </cell>
          <cell r="K216">
            <v>1.4</v>
          </cell>
          <cell r="M216" t="str">
            <v>08:52</v>
          </cell>
          <cell r="N216" t="str">
            <v>09:43</v>
          </cell>
          <cell r="O216">
            <v>0</v>
          </cell>
          <cell r="P216">
            <v>0</v>
          </cell>
          <cell r="Q216">
            <v>1</v>
          </cell>
        </row>
        <row r="217">
          <cell r="A217" t="str">
            <v>13</v>
          </cell>
          <cell r="B217" t="str">
            <v>VIDEO CLIP</v>
          </cell>
          <cell r="C217" t="str">
            <v>MADRUGANDO EN EL TRECE</v>
          </cell>
          <cell r="D217">
            <v>1.4</v>
          </cell>
          <cell r="E217">
            <v>40367</v>
          </cell>
          <cell r="F217">
            <v>0.7</v>
          </cell>
          <cell r="G217">
            <v>1.7</v>
          </cell>
          <cell r="H217">
            <v>1.5</v>
          </cell>
          <cell r="I217">
            <v>1.3</v>
          </cell>
          <cell r="J217">
            <v>1.8</v>
          </cell>
          <cell r="M217" t="str">
            <v>06:14</v>
          </cell>
          <cell r="N217" t="str">
            <v>07:00</v>
          </cell>
          <cell r="O217">
            <v>0</v>
          </cell>
          <cell r="P217">
            <v>0</v>
          </cell>
          <cell r="Q217">
            <v>5</v>
          </cell>
        </row>
        <row r="218">
          <cell r="A218" t="str">
            <v>13</v>
          </cell>
          <cell r="B218" t="str">
            <v>EV_DEPORTIVO</v>
          </cell>
          <cell r="C218" t="str">
            <v>ECUESTRE CONTINETAL 2000</v>
          </cell>
          <cell r="D218">
            <v>1.4</v>
          </cell>
          <cell r="E218">
            <v>40149</v>
          </cell>
          <cell r="L218">
            <v>1.4</v>
          </cell>
          <cell r="M218" t="str">
            <v>14:31</v>
          </cell>
          <cell r="N218" t="str">
            <v>16:01</v>
          </cell>
          <cell r="O218">
            <v>0</v>
          </cell>
          <cell r="P218">
            <v>0</v>
          </cell>
          <cell r="Q218">
            <v>1</v>
          </cell>
        </row>
        <row r="219">
          <cell r="A219" t="str">
            <v>13</v>
          </cell>
          <cell r="B219" t="str">
            <v>TELENOVELA</v>
          </cell>
          <cell r="C219" t="str">
            <v>VIDAS PRESTADAS</v>
          </cell>
          <cell r="D219">
            <v>1.3</v>
          </cell>
          <cell r="E219">
            <v>38606</v>
          </cell>
          <cell r="F219">
            <v>1.6</v>
          </cell>
          <cell r="G219">
            <v>1.6</v>
          </cell>
          <cell r="H219">
            <v>1.2</v>
          </cell>
          <cell r="I219">
            <v>1.4</v>
          </cell>
          <cell r="J219">
            <v>1</v>
          </cell>
          <cell r="M219" t="str">
            <v>15:14</v>
          </cell>
          <cell r="N219" t="str">
            <v>16:10</v>
          </cell>
          <cell r="O219">
            <v>0</v>
          </cell>
          <cell r="P219">
            <v>0</v>
          </cell>
          <cell r="Q219">
            <v>5</v>
          </cell>
        </row>
        <row r="220">
          <cell r="A220" t="str">
            <v>13</v>
          </cell>
          <cell r="B220" t="str">
            <v>SERIE</v>
          </cell>
          <cell r="C220" t="str">
            <v>APRENDIENDO A VIVIR</v>
          </cell>
          <cell r="D220">
            <v>1.2</v>
          </cell>
          <cell r="E220">
            <v>35043</v>
          </cell>
          <cell r="F220">
            <v>1.1000000000000001</v>
          </cell>
          <cell r="G220">
            <v>1.3</v>
          </cell>
          <cell r="H220">
            <v>1.1000000000000001</v>
          </cell>
          <cell r="I220">
            <v>1.5</v>
          </cell>
          <cell r="J220">
            <v>1.1000000000000001</v>
          </cell>
          <cell r="M220" t="str">
            <v>16:32</v>
          </cell>
          <cell r="N220" t="str">
            <v>17:23</v>
          </cell>
          <cell r="O220">
            <v>0</v>
          </cell>
          <cell r="P220">
            <v>0</v>
          </cell>
          <cell r="Q220">
            <v>5</v>
          </cell>
        </row>
        <row r="221">
          <cell r="A221" t="str">
            <v>13</v>
          </cell>
          <cell r="B221" t="str">
            <v>D_ANIMADOS</v>
          </cell>
          <cell r="C221" t="str">
            <v>TOM Y JERRY</v>
          </cell>
          <cell r="D221">
            <v>1.2</v>
          </cell>
          <cell r="E221">
            <v>34956</v>
          </cell>
          <cell r="K221">
            <v>1.2</v>
          </cell>
          <cell r="M221" t="str">
            <v>16:20</v>
          </cell>
          <cell r="N221" t="str">
            <v>16:54</v>
          </cell>
          <cell r="O221">
            <v>0</v>
          </cell>
          <cell r="P221">
            <v>0</v>
          </cell>
          <cell r="Q221">
            <v>1</v>
          </cell>
        </row>
        <row r="222">
          <cell r="A222" t="str">
            <v>13</v>
          </cell>
          <cell r="B222" t="str">
            <v>CULTURAL</v>
          </cell>
          <cell r="C222" t="str">
            <v>DISCOVERY</v>
          </cell>
          <cell r="D222">
            <v>1.1000000000000001</v>
          </cell>
          <cell r="E222">
            <v>32877</v>
          </cell>
          <cell r="K222">
            <v>1.1000000000000001</v>
          </cell>
          <cell r="M222" t="str">
            <v>13:04</v>
          </cell>
          <cell r="N222" t="str">
            <v>13:58</v>
          </cell>
          <cell r="O222">
            <v>0</v>
          </cell>
          <cell r="P222">
            <v>0</v>
          </cell>
          <cell r="Q222">
            <v>1</v>
          </cell>
        </row>
        <row r="223">
          <cell r="A223" t="str">
            <v>13</v>
          </cell>
          <cell r="B223" t="str">
            <v>SERIE</v>
          </cell>
          <cell r="C223" t="str">
            <v>LIBRE COMO EL VIENTO</v>
          </cell>
          <cell r="D223">
            <v>1</v>
          </cell>
          <cell r="E223">
            <v>29891</v>
          </cell>
          <cell r="F223">
            <v>1.2</v>
          </cell>
          <cell r="G223">
            <v>1.1000000000000001</v>
          </cell>
          <cell r="H223">
            <v>1</v>
          </cell>
          <cell r="I223">
            <v>1.3</v>
          </cell>
          <cell r="J223">
            <v>0.7</v>
          </cell>
          <cell r="M223" t="str">
            <v>15:59</v>
          </cell>
          <cell r="N223" t="str">
            <v>16:59</v>
          </cell>
          <cell r="O223">
            <v>0</v>
          </cell>
          <cell r="P223">
            <v>0</v>
          </cell>
          <cell r="Q223">
            <v>5</v>
          </cell>
        </row>
        <row r="224">
          <cell r="A224" t="str">
            <v>13</v>
          </cell>
          <cell r="B224" t="str">
            <v>EDUCATIVO</v>
          </cell>
          <cell r="C224" t="str">
            <v>CLUB EMPRESA</v>
          </cell>
          <cell r="D224">
            <v>0.7</v>
          </cell>
          <cell r="E224">
            <v>18698</v>
          </cell>
          <cell r="L224">
            <v>0.7</v>
          </cell>
          <cell r="M224" t="str">
            <v>11:57</v>
          </cell>
          <cell r="N224" t="str">
            <v>13:00</v>
          </cell>
          <cell r="O224">
            <v>0</v>
          </cell>
          <cell r="P224">
            <v>0</v>
          </cell>
          <cell r="Q224">
            <v>1</v>
          </cell>
        </row>
        <row r="225">
          <cell r="A225" t="str">
            <v>13</v>
          </cell>
          <cell r="B225" t="str">
            <v>D_ANIMADOS</v>
          </cell>
          <cell r="C225" t="str">
            <v>LA MASCARA</v>
          </cell>
          <cell r="D225">
            <v>0.6</v>
          </cell>
          <cell r="E225">
            <v>18565</v>
          </cell>
          <cell r="L225">
            <v>0.6</v>
          </cell>
          <cell r="M225" t="str">
            <v>10:02</v>
          </cell>
          <cell r="N225" t="str">
            <v>10:26</v>
          </cell>
          <cell r="O225">
            <v>0</v>
          </cell>
          <cell r="P225">
            <v>0</v>
          </cell>
          <cell r="Q225">
            <v>1</v>
          </cell>
        </row>
        <row r="226">
          <cell r="A226" t="str">
            <v>13</v>
          </cell>
          <cell r="B226" t="str">
            <v>REPORTAJE</v>
          </cell>
          <cell r="C226" t="str">
            <v>MAKE OFF FORREST GUMP</v>
          </cell>
          <cell r="D226">
            <v>0.6</v>
          </cell>
          <cell r="E226">
            <v>18476</v>
          </cell>
          <cell r="K226">
            <v>0.6</v>
          </cell>
          <cell r="M226" t="str">
            <v>11:07</v>
          </cell>
          <cell r="N226" t="str">
            <v>11:45</v>
          </cell>
          <cell r="O226">
            <v>0</v>
          </cell>
          <cell r="P226">
            <v>0</v>
          </cell>
          <cell r="Q226">
            <v>1</v>
          </cell>
        </row>
        <row r="227">
          <cell r="A227" t="str">
            <v>13</v>
          </cell>
          <cell r="B227" t="str">
            <v>CULTURAL</v>
          </cell>
          <cell r="C227" t="str">
            <v>NATIONAL GEOGRAPHIC</v>
          </cell>
          <cell r="D227">
            <v>0.6</v>
          </cell>
          <cell r="E227">
            <v>18339</v>
          </cell>
          <cell r="L227">
            <v>0.6</v>
          </cell>
          <cell r="M227" t="str">
            <v>13:03</v>
          </cell>
          <cell r="N227" t="str">
            <v>13:58</v>
          </cell>
          <cell r="O227">
            <v>0</v>
          </cell>
          <cell r="P227">
            <v>0</v>
          </cell>
          <cell r="Q227">
            <v>1</v>
          </cell>
        </row>
        <row r="228">
          <cell r="A228" t="str">
            <v>13</v>
          </cell>
          <cell r="B228" t="str">
            <v>DEPORTIVO</v>
          </cell>
          <cell r="C228" t="str">
            <v>CABALGATA DEPORTIVA GILLETTE</v>
          </cell>
          <cell r="D228">
            <v>0.6</v>
          </cell>
          <cell r="E228">
            <v>16919</v>
          </cell>
          <cell r="K228">
            <v>0.6</v>
          </cell>
          <cell r="M228" t="str">
            <v>11:46</v>
          </cell>
          <cell r="N228" t="str">
            <v>12:12</v>
          </cell>
          <cell r="O228">
            <v>0</v>
          </cell>
          <cell r="P228">
            <v>0</v>
          </cell>
          <cell r="Q228">
            <v>1</v>
          </cell>
        </row>
        <row r="229">
          <cell r="A229" t="str">
            <v>13</v>
          </cell>
          <cell r="B229" t="str">
            <v>SERIE</v>
          </cell>
          <cell r="C229" t="str">
            <v>GUERRERO DEL TIEMPO</v>
          </cell>
          <cell r="D229">
            <v>0.5</v>
          </cell>
          <cell r="E229">
            <v>15699</v>
          </cell>
          <cell r="K229">
            <v>0.5</v>
          </cell>
          <cell r="M229" t="str">
            <v>12:14</v>
          </cell>
          <cell r="N229" t="str">
            <v>13:01</v>
          </cell>
          <cell r="O229">
            <v>0</v>
          </cell>
          <cell r="P229">
            <v>0</v>
          </cell>
          <cell r="Q229">
            <v>1</v>
          </cell>
        </row>
        <row r="230">
          <cell r="A230" t="str">
            <v>13</v>
          </cell>
          <cell r="B230" t="str">
            <v>RELIGIOSO</v>
          </cell>
          <cell r="C230" t="str">
            <v>SANTA MISA</v>
          </cell>
          <cell r="D230">
            <v>0.5</v>
          </cell>
          <cell r="E230">
            <v>14683</v>
          </cell>
          <cell r="L230">
            <v>0.5</v>
          </cell>
          <cell r="M230" t="str">
            <v>08:41</v>
          </cell>
          <cell r="N230" t="str">
            <v>09:35</v>
          </cell>
          <cell r="O230">
            <v>0</v>
          </cell>
          <cell r="P230">
            <v>0</v>
          </cell>
          <cell r="Q230">
            <v>1</v>
          </cell>
        </row>
        <row r="231">
          <cell r="A231" t="str">
            <v>13</v>
          </cell>
          <cell r="B231" t="str">
            <v>EDUCATIVO</v>
          </cell>
          <cell r="C231" t="str">
            <v>TELEDUC</v>
          </cell>
          <cell r="D231">
            <v>0.5</v>
          </cell>
          <cell r="E231">
            <v>14291</v>
          </cell>
          <cell r="F231">
            <v>0.1</v>
          </cell>
          <cell r="G231">
            <v>0.3</v>
          </cell>
          <cell r="H231">
            <v>0.4</v>
          </cell>
          <cell r="I231">
            <v>0.2</v>
          </cell>
          <cell r="J231">
            <v>0.2</v>
          </cell>
          <cell r="K231">
            <v>1.1000000000000001</v>
          </cell>
          <cell r="L231">
            <v>1.3</v>
          </cell>
          <cell r="M231" t="str">
            <v>06:00</v>
          </cell>
          <cell r="N231" t="str">
            <v>05:59</v>
          </cell>
          <cell r="O231">
            <v>0</v>
          </cell>
          <cell r="P231">
            <v>0</v>
          </cell>
          <cell r="Q231">
            <v>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k"/>
      <sheetName val="Hoja 1"/>
      <sheetName val="semtip"/>
      <sheetName val="Pauta 1"/>
      <sheetName val="TV Superwiken"/>
      <sheetName val="Notas"/>
      <sheetName val="Hoja_1"/>
      <sheetName val="Pauta_1"/>
      <sheetName val="TV_Superwiken"/>
      <sheetName val="TV Superwiken.xls"/>
      <sheetName val="maz1con"/>
      <sheetName val="maz1gye"/>
      <sheetName val="maz1uio"/>
      <sheetName val="Hoja_11"/>
      <sheetName val="Pauta_11"/>
      <sheetName val="TV_Superwiken1"/>
    </sheetNames>
    <sheetDataSet>
      <sheetData sheetId="0" refreshError="1">
        <row r="1">
          <cell r="A1" t="str">
            <v>Can</v>
          </cell>
          <cell r="B1" t="str">
            <v>Genero</v>
          </cell>
          <cell r="C1" t="str">
            <v>Programa</v>
          </cell>
          <cell r="D1" t="str">
            <v>Rat</v>
          </cell>
          <cell r="E1" t="str">
            <v>Personas</v>
          </cell>
          <cell r="F1" t="str">
            <v>Lun</v>
          </cell>
          <cell r="G1" t="str">
            <v>Mar</v>
          </cell>
          <cell r="H1" t="str">
            <v>Mie</v>
          </cell>
          <cell r="I1" t="str">
            <v>Jue</v>
          </cell>
          <cell r="J1" t="str">
            <v>Vie</v>
          </cell>
          <cell r="K1" t="str">
            <v>Sab</v>
          </cell>
          <cell r="L1" t="str">
            <v>Dom</v>
          </cell>
          <cell r="M1" t="str">
            <v>HoraI</v>
          </cell>
          <cell r="N1" t="str">
            <v>HoraF</v>
          </cell>
          <cell r="O1" t="str">
            <v>Costo</v>
          </cell>
          <cell r="P1" t="str">
            <v>CtoPto</v>
          </cell>
          <cell r="Q1" t="str">
            <v>TPE</v>
          </cell>
        </row>
        <row r="2">
          <cell r="A2" t="str">
            <v>07</v>
          </cell>
          <cell r="B2" t="str">
            <v>PELICULA</v>
          </cell>
          <cell r="C2" t="str">
            <v>BEST SELLER</v>
          </cell>
          <cell r="D2">
            <v>12.6</v>
          </cell>
          <cell r="E2">
            <v>361357</v>
          </cell>
          <cell r="F2">
            <v>12.6</v>
          </cell>
          <cell r="M2" t="str">
            <v>22:02</v>
          </cell>
          <cell r="N2" t="str">
            <v>00:29</v>
          </cell>
          <cell r="O2">
            <v>0</v>
          </cell>
          <cell r="P2">
            <v>0</v>
          </cell>
          <cell r="Q2">
            <v>1</v>
          </cell>
        </row>
        <row r="3">
          <cell r="A3" t="str">
            <v>07</v>
          </cell>
          <cell r="B3" t="str">
            <v>P_ESPECIAL</v>
          </cell>
          <cell r="C3" t="str">
            <v>HISTORIA DE LA NOTICIA</v>
          </cell>
          <cell r="D3">
            <v>8.3000000000000007</v>
          </cell>
          <cell r="E3">
            <v>237484</v>
          </cell>
          <cell r="G3">
            <v>8.3000000000000007</v>
          </cell>
          <cell r="M3" t="str">
            <v>22:00</v>
          </cell>
          <cell r="N3" t="str">
            <v>23:08</v>
          </cell>
          <cell r="O3">
            <v>0</v>
          </cell>
          <cell r="P3">
            <v>0</v>
          </cell>
          <cell r="Q3">
            <v>1</v>
          </cell>
        </row>
        <row r="4">
          <cell r="A4" t="str">
            <v>07</v>
          </cell>
          <cell r="B4" t="str">
            <v>INFORMATIVO</v>
          </cell>
          <cell r="C4" t="str">
            <v>RED NACIONAL</v>
          </cell>
          <cell r="D4">
            <v>7.5</v>
          </cell>
          <cell r="E4">
            <v>214235</v>
          </cell>
          <cell r="H4">
            <v>7.5</v>
          </cell>
          <cell r="M4" t="str">
            <v>21:00</v>
          </cell>
          <cell r="N4" t="str">
            <v>21:09</v>
          </cell>
          <cell r="O4">
            <v>0</v>
          </cell>
          <cell r="P4">
            <v>0</v>
          </cell>
          <cell r="Q4">
            <v>1</v>
          </cell>
        </row>
        <row r="5">
          <cell r="A5" t="str">
            <v>07</v>
          </cell>
          <cell r="B5" t="str">
            <v>TELENOVELA</v>
          </cell>
          <cell r="C5" t="str">
            <v>SANTO LADRON</v>
          </cell>
          <cell r="D5">
            <v>7.3</v>
          </cell>
          <cell r="E5">
            <v>208602</v>
          </cell>
          <cell r="F5">
            <v>7.8</v>
          </cell>
          <cell r="G5">
            <v>8</v>
          </cell>
          <cell r="H5">
            <v>7.5</v>
          </cell>
          <cell r="I5">
            <v>7</v>
          </cell>
          <cell r="J5">
            <v>6</v>
          </cell>
          <cell r="M5" t="str">
            <v>19:56</v>
          </cell>
          <cell r="N5" t="str">
            <v>20:59</v>
          </cell>
          <cell r="O5">
            <v>0</v>
          </cell>
          <cell r="P5">
            <v>0</v>
          </cell>
          <cell r="Q5">
            <v>5</v>
          </cell>
        </row>
        <row r="6">
          <cell r="A6" t="str">
            <v>07</v>
          </cell>
          <cell r="B6" t="str">
            <v>NOTICIERO</v>
          </cell>
          <cell r="C6" t="str">
            <v>24 HORAS</v>
          </cell>
          <cell r="D6">
            <v>7.1</v>
          </cell>
          <cell r="E6">
            <v>203675</v>
          </cell>
          <cell r="F6">
            <v>8.1999999999999993</v>
          </cell>
          <cell r="G6">
            <v>9.5</v>
          </cell>
          <cell r="H6">
            <v>7.8</v>
          </cell>
          <cell r="I6">
            <v>7.6</v>
          </cell>
          <cell r="J6">
            <v>6.9</v>
          </cell>
          <cell r="K6">
            <v>4.5999999999999996</v>
          </cell>
          <cell r="L6">
            <v>5</v>
          </cell>
          <cell r="M6" t="str">
            <v>20:59</v>
          </cell>
          <cell r="N6" t="str">
            <v>22:03</v>
          </cell>
          <cell r="O6">
            <v>0</v>
          </cell>
          <cell r="P6">
            <v>0</v>
          </cell>
          <cell r="Q6">
            <v>7</v>
          </cell>
        </row>
        <row r="7">
          <cell r="A7" t="str">
            <v>07</v>
          </cell>
          <cell r="B7" t="str">
            <v>FUTBOL</v>
          </cell>
          <cell r="C7" t="str">
            <v>COPA ENTEL</v>
          </cell>
          <cell r="D7">
            <v>7</v>
          </cell>
          <cell r="E7">
            <v>199567</v>
          </cell>
          <cell r="K7">
            <v>7</v>
          </cell>
          <cell r="M7" t="str">
            <v>22:00</v>
          </cell>
          <cell r="N7" t="str">
            <v>00:10</v>
          </cell>
          <cell r="O7">
            <v>0</v>
          </cell>
          <cell r="P7">
            <v>0</v>
          </cell>
          <cell r="Q7">
            <v>1</v>
          </cell>
        </row>
        <row r="8">
          <cell r="A8" t="str">
            <v>07</v>
          </cell>
          <cell r="B8" t="str">
            <v>MISCELANEO</v>
          </cell>
          <cell r="C8" t="str">
            <v>CORAZON PARTIO</v>
          </cell>
          <cell r="D8">
            <v>6.7</v>
          </cell>
          <cell r="E8">
            <v>193759</v>
          </cell>
          <cell r="L8">
            <v>6.7</v>
          </cell>
          <cell r="M8" t="str">
            <v>22:04</v>
          </cell>
          <cell r="N8" t="str">
            <v>00:44</v>
          </cell>
          <cell r="O8">
            <v>0</v>
          </cell>
          <cell r="P8">
            <v>0</v>
          </cell>
          <cell r="Q8">
            <v>1</v>
          </cell>
        </row>
        <row r="9">
          <cell r="A9" t="str">
            <v>07</v>
          </cell>
          <cell r="B9" t="str">
            <v>INFORMATIVO</v>
          </cell>
          <cell r="C9" t="str">
            <v>TV TIEMPO</v>
          </cell>
          <cell r="D9">
            <v>6.7</v>
          </cell>
          <cell r="E9">
            <v>191116</v>
          </cell>
          <cell r="F9">
            <v>9</v>
          </cell>
          <cell r="G9">
            <v>9.1</v>
          </cell>
          <cell r="H9">
            <v>6.6</v>
          </cell>
          <cell r="I9">
            <v>7.3</v>
          </cell>
          <cell r="J9">
            <v>5.3</v>
          </cell>
          <cell r="K9">
            <v>5</v>
          </cell>
          <cell r="L9">
            <v>4.3</v>
          </cell>
          <cell r="M9" t="str">
            <v>21:56</v>
          </cell>
          <cell r="N9" t="str">
            <v>22:08</v>
          </cell>
          <cell r="O9">
            <v>0</v>
          </cell>
          <cell r="P9">
            <v>0</v>
          </cell>
          <cell r="Q9">
            <v>7</v>
          </cell>
        </row>
        <row r="10">
          <cell r="A10" t="str">
            <v>07</v>
          </cell>
          <cell r="B10" t="str">
            <v>REPORTAJE</v>
          </cell>
          <cell r="C10" t="str">
            <v>INFORME ESPECIAL</v>
          </cell>
          <cell r="D10">
            <v>5.3</v>
          </cell>
          <cell r="E10">
            <v>152648</v>
          </cell>
          <cell r="H10">
            <v>5.3</v>
          </cell>
          <cell r="M10" t="str">
            <v>22:04</v>
          </cell>
          <cell r="N10" t="str">
            <v>23:28</v>
          </cell>
          <cell r="O10">
            <v>0</v>
          </cell>
          <cell r="P10">
            <v>0</v>
          </cell>
          <cell r="Q10">
            <v>1</v>
          </cell>
        </row>
        <row r="11">
          <cell r="A11" t="str">
            <v>07</v>
          </cell>
          <cell r="B11" t="str">
            <v>MISCELANEO</v>
          </cell>
          <cell r="C11" t="str">
            <v>BUENOS DIAS A TODOS (A)</v>
          </cell>
          <cell r="D11">
            <v>4.9000000000000004</v>
          </cell>
          <cell r="E11">
            <v>139322</v>
          </cell>
          <cell r="F11">
            <v>4.5999999999999996</v>
          </cell>
          <cell r="G11">
            <v>6.5</v>
          </cell>
          <cell r="H11">
            <v>4.9000000000000004</v>
          </cell>
          <cell r="I11">
            <v>4.0999999999999996</v>
          </cell>
          <cell r="J11">
            <v>4.2</v>
          </cell>
          <cell r="M11" t="str">
            <v>08:01</v>
          </cell>
          <cell r="N11" t="str">
            <v>08:59</v>
          </cell>
          <cell r="O11">
            <v>0</v>
          </cell>
          <cell r="P11">
            <v>0</v>
          </cell>
          <cell r="Q11">
            <v>5</v>
          </cell>
        </row>
        <row r="12">
          <cell r="A12" t="str">
            <v>07</v>
          </cell>
          <cell r="B12" t="str">
            <v>REPORTAJE</v>
          </cell>
          <cell r="C12" t="str">
            <v>EL MIRADOR</v>
          </cell>
          <cell r="D12">
            <v>4.8</v>
          </cell>
          <cell r="E12">
            <v>139116</v>
          </cell>
          <cell r="I12">
            <v>4.8</v>
          </cell>
          <cell r="M12" t="str">
            <v>22:10</v>
          </cell>
          <cell r="N12" t="str">
            <v>23:32</v>
          </cell>
          <cell r="O12">
            <v>0</v>
          </cell>
          <cell r="P12">
            <v>0</v>
          </cell>
          <cell r="Q12">
            <v>1</v>
          </cell>
        </row>
        <row r="13">
          <cell r="A13" t="str">
            <v>07</v>
          </cell>
          <cell r="B13" t="str">
            <v>MISCELANEO</v>
          </cell>
          <cell r="C13" t="str">
            <v>BUENOS DIAS A TODOS (B)</v>
          </cell>
          <cell r="D13">
            <v>4.4000000000000004</v>
          </cell>
          <cell r="E13">
            <v>126886</v>
          </cell>
          <cell r="F13">
            <v>5.0999999999999996</v>
          </cell>
          <cell r="G13">
            <v>5.6</v>
          </cell>
          <cell r="H13">
            <v>4.8</v>
          </cell>
          <cell r="I13">
            <v>2.7</v>
          </cell>
          <cell r="J13">
            <v>3.9</v>
          </cell>
          <cell r="M13" t="str">
            <v>09:00</v>
          </cell>
          <cell r="N13" t="str">
            <v>09:59</v>
          </cell>
          <cell r="O13">
            <v>0</v>
          </cell>
          <cell r="P13">
            <v>0</v>
          </cell>
          <cell r="Q13">
            <v>5</v>
          </cell>
        </row>
        <row r="14">
          <cell r="A14" t="str">
            <v>07</v>
          </cell>
          <cell r="B14" t="str">
            <v>MISCELANEO</v>
          </cell>
          <cell r="C14" t="str">
            <v>BUENOS DIAS A TODOS (C)</v>
          </cell>
          <cell r="D14">
            <v>3.9</v>
          </cell>
          <cell r="E14">
            <v>111651</v>
          </cell>
          <cell r="F14">
            <v>4.4000000000000004</v>
          </cell>
          <cell r="G14">
            <v>5.5</v>
          </cell>
          <cell r="H14">
            <v>3.2</v>
          </cell>
          <cell r="I14">
            <v>2.7</v>
          </cell>
          <cell r="J14">
            <v>3.7</v>
          </cell>
          <cell r="M14" t="str">
            <v>10:00</v>
          </cell>
          <cell r="N14" t="str">
            <v>10:59</v>
          </cell>
          <cell r="O14">
            <v>0</v>
          </cell>
          <cell r="P14">
            <v>0</v>
          </cell>
          <cell r="Q14">
            <v>5</v>
          </cell>
        </row>
        <row r="15">
          <cell r="A15" t="str">
            <v>07</v>
          </cell>
          <cell r="B15" t="str">
            <v>SERIE</v>
          </cell>
          <cell r="C15" t="str">
            <v>LOS ARCHIVOS SECRETOS X</v>
          </cell>
          <cell r="D15">
            <v>3.7</v>
          </cell>
          <cell r="E15">
            <v>107651</v>
          </cell>
          <cell r="I15">
            <v>3.7</v>
          </cell>
          <cell r="M15" t="str">
            <v>23:33</v>
          </cell>
          <cell r="N15" t="str">
            <v>00:30</v>
          </cell>
          <cell r="O15">
            <v>0</v>
          </cell>
          <cell r="P15">
            <v>0</v>
          </cell>
          <cell r="Q15">
            <v>1</v>
          </cell>
        </row>
        <row r="16">
          <cell r="A16" t="str">
            <v>07</v>
          </cell>
          <cell r="B16" t="str">
            <v>NOTICIERO</v>
          </cell>
          <cell r="C16" t="str">
            <v>EDICION MATINAL 24 HORAS</v>
          </cell>
          <cell r="D16">
            <v>3.5</v>
          </cell>
          <cell r="E16">
            <v>101061</v>
          </cell>
          <cell r="F16">
            <v>3.7</v>
          </cell>
          <cell r="G16">
            <v>4.3</v>
          </cell>
          <cell r="H16">
            <v>3.2</v>
          </cell>
          <cell r="I16">
            <v>3.1</v>
          </cell>
          <cell r="J16">
            <v>3.3</v>
          </cell>
          <cell r="M16" t="str">
            <v>06:59</v>
          </cell>
          <cell r="N16" t="str">
            <v>08:01</v>
          </cell>
          <cell r="O16">
            <v>0</v>
          </cell>
          <cell r="P16">
            <v>0</v>
          </cell>
          <cell r="Q16">
            <v>5</v>
          </cell>
        </row>
        <row r="17">
          <cell r="A17" t="str">
            <v>07</v>
          </cell>
          <cell r="B17" t="str">
            <v>FUTBOL</v>
          </cell>
          <cell r="C17" t="str">
            <v>ELIMINATORIA KOREA-JAPON 2002</v>
          </cell>
          <cell r="D17">
            <v>3.4</v>
          </cell>
          <cell r="E17">
            <v>97990</v>
          </cell>
          <cell r="L17">
            <v>3.4</v>
          </cell>
          <cell r="M17" t="str">
            <v>18:40</v>
          </cell>
          <cell r="N17" t="str">
            <v>21:00</v>
          </cell>
          <cell r="O17">
            <v>0</v>
          </cell>
          <cell r="P17">
            <v>0</v>
          </cell>
          <cell r="Q17">
            <v>1</v>
          </cell>
        </row>
        <row r="18">
          <cell r="A18" t="str">
            <v>07</v>
          </cell>
          <cell r="B18" t="str">
            <v>SERIE</v>
          </cell>
          <cell r="C18" t="str">
            <v>ZONA CANDENTE</v>
          </cell>
          <cell r="D18">
            <v>3.2</v>
          </cell>
          <cell r="E18">
            <v>92754</v>
          </cell>
          <cell r="H18">
            <v>3.2</v>
          </cell>
          <cell r="M18" t="str">
            <v>23:29</v>
          </cell>
          <cell r="N18" t="str">
            <v>00:21</v>
          </cell>
          <cell r="O18">
            <v>0</v>
          </cell>
          <cell r="P18">
            <v>0</v>
          </cell>
          <cell r="Q18">
            <v>1</v>
          </cell>
        </row>
        <row r="19">
          <cell r="A19" t="str">
            <v>07</v>
          </cell>
          <cell r="B19" t="str">
            <v>MISCELANEO</v>
          </cell>
          <cell r="C19" t="str">
            <v>BUENOS DIAS A TODOS (D)</v>
          </cell>
          <cell r="D19">
            <v>3.1</v>
          </cell>
          <cell r="E19">
            <v>88039</v>
          </cell>
          <cell r="F19">
            <v>3.7</v>
          </cell>
          <cell r="G19">
            <v>4.2</v>
          </cell>
          <cell r="H19">
            <v>2.2999999999999998</v>
          </cell>
          <cell r="I19">
            <v>2.7</v>
          </cell>
          <cell r="J19">
            <v>2.4</v>
          </cell>
          <cell r="M19" t="str">
            <v>11:00</v>
          </cell>
          <cell r="N19" t="str">
            <v>12:00</v>
          </cell>
          <cell r="O19">
            <v>0</v>
          </cell>
          <cell r="P19">
            <v>0</v>
          </cell>
          <cell r="Q19">
            <v>5</v>
          </cell>
        </row>
        <row r="20">
          <cell r="A20" t="str">
            <v>07</v>
          </cell>
          <cell r="B20" t="str">
            <v>CULTURAL</v>
          </cell>
          <cell r="C20" t="str">
            <v>VIDA SILVESTRE</v>
          </cell>
          <cell r="D20">
            <v>3.1</v>
          </cell>
          <cell r="E20">
            <v>87829</v>
          </cell>
          <cell r="L20">
            <v>3.1</v>
          </cell>
          <cell r="M20" t="str">
            <v>15:38</v>
          </cell>
          <cell r="N20" t="str">
            <v>16:36</v>
          </cell>
          <cell r="O20">
            <v>0</v>
          </cell>
          <cell r="P20">
            <v>0</v>
          </cell>
          <cell r="Q20">
            <v>1</v>
          </cell>
        </row>
        <row r="21">
          <cell r="A21" t="str">
            <v>07</v>
          </cell>
          <cell r="B21" t="str">
            <v>CULTURAL</v>
          </cell>
          <cell r="C21" t="str">
            <v>TIERRA ADENTRO</v>
          </cell>
          <cell r="D21">
            <v>3</v>
          </cell>
          <cell r="E21">
            <v>85395</v>
          </cell>
          <cell r="L21">
            <v>3</v>
          </cell>
          <cell r="M21" t="str">
            <v>14:33</v>
          </cell>
          <cell r="N21" t="str">
            <v>15:37</v>
          </cell>
          <cell r="O21">
            <v>0</v>
          </cell>
          <cell r="P21">
            <v>0</v>
          </cell>
          <cell r="Q21">
            <v>1</v>
          </cell>
        </row>
        <row r="22">
          <cell r="A22" t="str">
            <v>07</v>
          </cell>
          <cell r="B22" t="str">
            <v>INFORMATIVO</v>
          </cell>
          <cell r="C22" t="str">
            <v>MEDIA NOCHE</v>
          </cell>
          <cell r="D22">
            <v>2.9</v>
          </cell>
          <cell r="E22">
            <v>83062</v>
          </cell>
          <cell r="F22">
            <v>4.4000000000000004</v>
          </cell>
          <cell r="G22">
            <v>1.3</v>
          </cell>
          <cell r="H22">
            <v>2.2999999999999998</v>
          </cell>
          <cell r="I22">
            <v>3.1</v>
          </cell>
          <cell r="J22">
            <v>3.3</v>
          </cell>
          <cell r="M22" t="str">
            <v>00:10</v>
          </cell>
          <cell r="N22" t="str">
            <v>01:28</v>
          </cell>
          <cell r="O22">
            <v>0</v>
          </cell>
          <cell r="P22">
            <v>0</v>
          </cell>
          <cell r="Q22">
            <v>5</v>
          </cell>
        </row>
        <row r="23">
          <cell r="A23" t="str">
            <v>07</v>
          </cell>
          <cell r="B23" t="str">
            <v>INFORMATIVO</v>
          </cell>
          <cell r="C23" t="str">
            <v>24 HORAS INFORMA</v>
          </cell>
          <cell r="D23">
            <v>2.9</v>
          </cell>
          <cell r="E23">
            <v>82347</v>
          </cell>
          <cell r="F23">
            <v>3.3</v>
          </cell>
          <cell r="G23">
            <v>3.7</v>
          </cell>
          <cell r="H23">
            <v>2.2000000000000002</v>
          </cell>
          <cell r="I23">
            <v>2.4</v>
          </cell>
          <cell r="J23">
            <v>2.7</v>
          </cell>
          <cell r="M23" t="str">
            <v>12:00</v>
          </cell>
          <cell r="N23" t="str">
            <v>12:10</v>
          </cell>
          <cell r="O23">
            <v>0</v>
          </cell>
          <cell r="P23">
            <v>0</v>
          </cell>
          <cell r="Q23">
            <v>5</v>
          </cell>
        </row>
        <row r="24">
          <cell r="A24" t="str">
            <v>07</v>
          </cell>
          <cell r="B24" t="str">
            <v>MISCELANEO</v>
          </cell>
          <cell r="C24" t="str">
            <v>PASE LO QUE PASE</v>
          </cell>
          <cell r="D24">
            <v>2.9</v>
          </cell>
          <cell r="E24">
            <v>84532</v>
          </cell>
          <cell r="F24">
            <v>3.2</v>
          </cell>
          <cell r="G24">
            <v>2.9</v>
          </cell>
          <cell r="H24">
            <v>3.2</v>
          </cell>
          <cell r="I24">
            <v>2.2999999999999998</v>
          </cell>
          <cell r="J24">
            <v>3.1</v>
          </cell>
          <cell r="M24" t="str">
            <v>18:29</v>
          </cell>
          <cell r="N24" t="str">
            <v>19:59</v>
          </cell>
          <cell r="O24">
            <v>0</v>
          </cell>
          <cell r="P24">
            <v>0</v>
          </cell>
          <cell r="Q24">
            <v>5</v>
          </cell>
        </row>
        <row r="25">
          <cell r="A25" t="str">
            <v>07</v>
          </cell>
          <cell r="B25" t="str">
            <v>REPORTAJE</v>
          </cell>
          <cell r="C25" t="str">
            <v>OVNI</v>
          </cell>
          <cell r="D25">
            <v>2.8</v>
          </cell>
          <cell r="E25">
            <v>80805</v>
          </cell>
          <cell r="J25">
            <v>2.8</v>
          </cell>
          <cell r="M25" t="str">
            <v>22:07</v>
          </cell>
          <cell r="N25" t="str">
            <v>23:17</v>
          </cell>
          <cell r="O25">
            <v>0</v>
          </cell>
          <cell r="P25">
            <v>0</v>
          </cell>
          <cell r="Q25">
            <v>1</v>
          </cell>
        </row>
        <row r="26">
          <cell r="A26" t="str">
            <v>07</v>
          </cell>
          <cell r="B26" t="str">
            <v>REPORTAJE</v>
          </cell>
          <cell r="C26" t="str">
            <v>CINE VIDEO</v>
          </cell>
          <cell r="D26">
            <v>2.7</v>
          </cell>
          <cell r="E26">
            <v>78835</v>
          </cell>
          <cell r="G26">
            <v>2.7</v>
          </cell>
          <cell r="M26" t="str">
            <v>23:09</v>
          </cell>
          <cell r="N26" t="str">
            <v>00:10</v>
          </cell>
          <cell r="O26">
            <v>0</v>
          </cell>
          <cell r="P26">
            <v>0</v>
          </cell>
          <cell r="Q26">
            <v>1</v>
          </cell>
        </row>
        <row r="27">
          <cell r="A27" t="str">
            <v>07</v>
          </cell>
          <cell r="B27" t="str">
            <v>MISCELANEO</v>
          </cell>
          <cell r="C27" t="str">
            <v>DIA A DIA</v>
          </cell>
          <cell r="D27">
            <v>2.7</v>
          </cell>
          <cell r="E27">
            <v>77106</v>
          </cell>
          <cell r="F27">
            <v>3.2</v>
          </cell>
          <cell r="G27">
            <v>3.5</v>
          </cell>
          <cell r="H27">
            <v>2</v>
          </cell>
          <cell r="I27">
            <v>2.5</v>
          </cell>
          <cell r="J27">
            <v>2.2000000000000002</v>
          </cell>
          <cell r="M27" t="str">
            <v>12:08</v>
          </cell>
          <cell r="N27" t="str">
            <v>12:57</v>
          </cell>
          <cell r="O27">
            <v>0</v>
          </cell>
          <cell r="P27">
            <v>0</v>
          </cell>
          <cell r="Q27">
            <v>5</v>
          </cell>
        </row>
        <row r="28">
          <cell r="A28" t="str">
            <v>07</v>
          </cell>
          <cell r="B28" t="str">
            <v>NOTICIERO</v>
          </cell>
          <cell r="C28" t="str">
            <v>SEGUNDA EDICION DE 24 HORAS</v>
          </cell>
          <cell r="D28">
            <v>2.5</v>
          </cell>
          <cell r="E28">
            <v>72119</v>
          </cell>
          <cell r="F28">
            <v>2.9</v>
          </cell>
          <cell r="G28">
            <v>3.6</v>
          </cell>
          <cell r="H28">
            <v>2.1</v>
          </cell>
          <cell r="I28">
            <v>3.2</v>
          </cell>
          <cell r="J28">
            <v>2.2999999999999998</v>
          </cell>
          <cell r="K28">
            <v>1.4</v>
          </cell>
          <cell r="L28">
            <v>2</v>
          </cell>
          <cell r="M28" t="str">
            <v>13:29</v>
          </cell>
          <cell r="N28" t="str">
            <v>14:32</v>
          </cell>
          <cell r="O28">
            <v>0</v>
          </cell>
          <cell r="P28">
            <v>0</v>
          </cell>
          <cell r="Q28">
            <v>7</v>
          </cell>
        </row>
        <row r="29">
          <cell r="A29" t="str">
            <v>07</v>
          </cell>
          <cell r="B29" t="str">
            <v>ENTREVISTA</v>
          </cell>
          <cell r="C29" t="str">
            <v>LA ENTREVISTA DEL DOMINGO</v>
          </cell>
          <cell r="D29">
            <v>2.5</v>
          </cell>
          <cell r="E29">
            <v>71348</v>
          </cell>
          <cell r="L29">
            <v>2.5</v>
          </cell>
          <cell r="M29" t="str">
            <v>21:28</v>
          </cell>
          <cell r="N29" t="str">
            <v>21:53</v>
          </cell>
          <cell r="O29">
            <v>0</v>
          </cell>
          <cell r="P29">
            <v>0</v>
          </cell>
          <cell r="Q29">
            <v>1</v>
          </cell>
        </row>
        <row r="30">
          <cell r="A30" t="str">
            <v>07</v>
          </cell>
          <cell r="B30" t="str">
            <v>SERIE</v>
          </cell>
          <cell r="C30" t="str">
            <v>LA FEMME NIKKITA</v>
          </cell>
          <cell r="D30">
            <v>2.4</v>
          </cell>
          <cell r="E30">
            <v>67953</v>
          </cell>
          <cell r="J30">
            <v>2.4</v>
          </cell>
          <cell r="M30" t="str">
            <v>23:18</v>
          </cell>
          <cell r="N30" t="str">
            <v>00:09</v>
          </cell>
          <cell r="O30">
            <v>0</v>
          </cell>
          <cell r="P30">
            <v>0</v>
          </cell>
          <cell r="Q30">
            <v>1</v>
          </cell>
        </row>
        <row r="31">
          <cell r="A31" t="str">
            <v>07</v>
          </cell>
          <cell r="B31" t="str">
            <v>DEPORTIVO</v>
          </cell>
          <cell r="C31" t="str">
            <v>ZOOM DEPORTIVO</v>
          </cell>
          <cell r="D31">
            <v>2.4</v>
          </cell>
          <cell r="E31">
            <v>69252</v>
          </cell>
          <cell r="L31">
            <v>2.4</v>
          </cell>
          <cell r="M31" t="str">
            <v>00:45</v>
          </cell>
          <cell r="N31" t="str">
            <v>02:08</v>
          </cell>
          <cell r="O31">
            <v>0</v>
          </cell>
          <cell r="P31">
            <v>0</v>
          </cell>
          <cell r="Q31">
            <v>1</v>
          </cell>
        </row>
        <row r="32">
          <cell r="A32" t="str">
            <v>07</v>
          </cell>
          <cell r="B32" t="str">
            <v>CULTURAL</v>
          </cell>
          <cell r="C32" t="str">
            <v>GRANDES DOCUMENTOS DEL SIGLO X</v>
          </cell>
          <cell r="D32">
            <v>2.4</v>
          </cell>
          <cell r="E32">
            <v>69819</v>
          </cell>
          <cell r="L32">
            <v>2.4</v>
          </cell>
          <cell r="M32" t="str">
            <v>16:37</v>
          </cell>
          <cell r="N32" t="str">
            <v>17:29</v>
          </cell>
          <cell r="O32">
            <v>0</v>
          </cell>
          <cell r="P32">
            <v>0</v>
          </cell>
          <cell r="Q32">
            <v>1</v>
          </cell>
        </row>
        <row r="33">
          <cell r="A33" t="str">
            <v>07</v>
          </cell>
          <cell r="B33" t="str">
            <v>TELENOVELA</v>
          </cell>
          <cell r="C33" t="str">
            <v>SANTO LADRON (RESUMEN)</v>
          </cell>
          <cell r="D33">
            <v>2.4</v>
          </cell>
          <cell r="E33">
            <v>70158</v>
          </cell>
          <cell r="L33">
            <v>2.4</v>
          </cell>
          <cell r="M33" t="str">
            <v>17:30</v>
          </cell>
          <cell r="N33" t="str">
            <v>18:39</v>
          </cell>
          <cell r="O33">
            <v>0</v>
          </cell>
          <cell r="P33">
            <v>0</v>
          </cell>
          <cell r="Q33">
            <v>1</v>
          </cell>
        </row>
        <row r="34">
          <cell r="A34" t="str">
            <v>07</v>
          </cell>
          <cell r="B34" t="str">
            <v>COMEDIA</v>
          </cell>
          <cell r="C34" t="str">
            <v>LOS VENEGAS</v>
          </cell>
          <cell r="D34">
            <v>2.2000000000000002</v>
          </cell>
          <cell r="E34">
            <v>63348</v>
          </cell>
          <cell r="F34">
            <v>2.2999999999999998</v>
          </cell>
          <cell r="G34">
            <v>3</v>
          </cell>
          <cell r="H34">
            <v>1.6</v>
          </cell>
          <cell r="I34">
            <v>2.4</v>
          </cell>
          <cell r="J34">
            <v>1.7</v>
          </cell>
          <cell r="M34" t="str">
            <v>12:48</v>
          </cell>
          <cell r="N34" t="str">
            <v>13:29</v>
          </cell>
          <cell r="O34">
            <v>0</v>
          </cell>
          <cell r="P34">
            <v>0</v>
          </cell>
          <cell r="Q34">
            <v>5</v>
          </cell>
        </row>
        <row r="35">
          <cell r="A35" t="str">
            <v>07</v>
          </cell>
          <cell r="B35" t="str">
            <v>NOTICIERO</v>
          </cell>
          <cell r="C35" t="str">
            <v>EDICION VESPERTINA DE 24 HORAS</v>
          </cell>
          <cell r="D35">
            <v>2</v>
          </cell>
          <cell r="E35">
            <v>56197</v>
          </cell>
          <cell r="F35">
            <v>2.2000000000000002</v>
          </cell>
          <cell r="G35">
            <v>1.5</v>
          </cell>
          <cell r="H35">
            <v>2.8</v>
          </cell>
          <cell r="I35">
            <v>2.1</v>
          </cell>
          <cell r="J35">
            <v>1.2</v>
          </cell>
          <cell r="M35" t="str">
            <v>17:59</v>
          </cell>
          <cell r="N35" t="str">
            <v>18:32</v>
          </cell>
          <cell r="O35">
            <v>0</v>
          </cell>
          <cell r="P35">
            <v>0</v>
          </cell>
          <cell r="Q35">
            <v>5</v>
          </cell>
        </row>
        <row r="36">
          <cell r="A36" t="str">
            <v>07</v>
          </cell>
          <cell r="B36" t="str">
            <v>PELICULA</v>
          </cell>
          <cell r="C36" t="str">
            <v>CINE FAMILIAR</v>
          </cell>
          <cell r="D36">
            <v>1.8</v>
          </cell>
          <cell r="E36">
            <v>52615</v>
          </cell>
          <cell r="K36">
            <v>1.8</v>
          </cell>
          <cell r="M36" t="str">
            <v>19:24</v>
          </cell>
          <cell r="N36" t="str">
            <v>20:59</v>
          </cell>
          <cell r="O36">
            <v>0</v>
          </cell>
          <cell r="P36">
            <v>0</v>
          </cell>
          <cell r="Q36">
            <v>1</v>
          </cell>
        </row>
        <row r="37">
          <cell r="A37" t="str">
            <v>07</v>
          </cell>
          <cell r="B37" t="str">
            <v>SERIE</v>
          </cell>
          <cell r="C37" t="str">
            <v>AMIGOS</v>
          </cell>
          <cell r="D37">
            <v>1.7</v>
          </cell>
          <cell r="E37">
            <v>48326</v>
          </cell>
          <cell r="F37">
            <v>1.8</v>
          </cell>
          <cell r="G37">
            <v>0.8</v>
          </cell>
          <cell r="H37">
            <v>2.1</v>
          </cell>
          <cell r="I37">
            <v>2.4</v>
          </cell>
          <cell r="J37">
            <v>1.4</v>
          </cell>
          <cell r="K37">
            <v>1.7</v>
          </cell>
          <cell r="M37" t="str">
            <v>17:32</v>
          </cell>
          <cell r="N37" t="str">
            <v>19:23</v>
          </cell>
          <cell r="O37">
            <v>0</v>
          </cell>
          <cell r="P37">
            <v>0</v>
          </cell>
          <cell r="Q37">
            <v>6</v>
          </cell>
        </row>
        <row r="38">
          <cell r="A38" t="str">
            <v>07</v>
          </cell>
          <cell r="B38" t="str">
            <v>PELICULA</v>
          </cell>
          <cell r="C38" t="str">
            <v>CINE NOCTURNO</v>
          </cell>
          <cell r="D38">
            <v>1.7</v>
          </cell>
          <cell r="E38">
            <v>50001</v>
          </cell>
          <cell r="F38">
            <v>2.6</v>
          </cell>
          <cell r="G38">
            <v>1.2</v>
          </cell>
          <cell r="H38">
            <v>1.4</v>
          </cell>
          <cell r="I38">
            <v>1.2</v>
          </cell>
          <cell r="J38">
            <v>1.9</v>
          </cell>
          <cell r="K38">
            <v>2.2000000000000002</v>
          </cell>
          <cell r="M38" t="str">
            <v>00:11</v>
          </cell>
          <cell r="N38" t="str">
            <v>03:08</v>
          </cell>
          <cell r="O38">
            <v>0</v>
          </cell>
          <cell r="P38">
            <v>0</v>
          </cell>
          <cell r="Q38">
            <v>6</v>
          </cell>
        </row>
        <row r="39">
          <cell r="A39" t="str">
            <v>07</v>
          </cell>
          <cell r="B39" t="str">
            <v>TELENOVELA</v>
          </cell>
          <cell r="C39" t="str">
            <v>LA CAPONERA</v>
          </cell>
          <cell r="D39">
            <v>1.7</v>
          </cell>
          <cell r="E39">
            <v>49697</v>
          </cell>
          <cell r="F39">
            <v>1.8</v>
          </cell>
          <cell r="G39">
            <v>1.8</v>
          </cell>
          <cell r="H39">
            <v>1.8</v>
          </cell>
          <cell r="I39">
            <v>1.6</v>
          </cell>
          <cell r="J39">
            <v>1.6</v>
          </cell>
          <cell r="M39" t="str">
            <v>15:13</v>
          </cell>
          <cell r="N39" t="str">
            <v>16:16</v>
          </cell>
          <cell r="O39">
            <v>0</v>
          </cell>
          <cell r="P39">
            <v>0</v>
          </cell>
          <cell r="Q39">
            <v>5</v>
          </cell>
        </row>
        <row r="40">
          <cell r="A40" t="str">
            <v>07</v>
          </cell>
          <cell r="B40" t="str">
            <v>TELENOVELA</v>
          </cell>
          <cell r="C40" t="str">
            <v>PUEBLO CHICO,INFIERNO GRANDE</v>
          </cell>
          <cell r="D40">
            <v>1.6</v>
          </cell>
          <cell r="E40">
            <v>46082</v>
          </cell>
          <cell r="F40">
            <v>1.7</v>
          </cell>
          <cell r="G40">
            <v>2.2999999999999998</v>
          </cell>
          <cell r="H40">
            <v>1</v>
          </cell>
          <cell r="I40">
            <v>1.5</v>
          </cell>
          <cell r="J40">
            <v>1.5</v>
          </cell>
          <cell r="M40" t="str">
            <v>14:00</v>
          </cell>
          <cell r="N40" t="str">
            <v>15:25</v>
          </cell>
          <cell r="O40">
            <v>0</v>
          </cell>
          <cell r="P40">
            <v>0</v>
          </cell>
          <cell r="Q40">
            <v>5</v>
          </cell>
        </row>
        <row r="41">
          <cell r="A41" t="str">
            <v>07</v>
          </cell>
          <cell r="B41" t="str">
            <v>SERIE</v>
          </cell>
          <cell r="C41" t="str">
            <v>BUFFY LA CAZA VAMPIROS</v>
          </cell>
          <cell r="D41">
            <v>1.4</v>
          </cell>
          <cell r="E41">
            <v>41443</v>
          </cell>
          <cell r="F41">
            <v>1.6</v>
          </cell>
          <cell r="G41">
            <v>1.3</v>
          </cell>
          <cell r="H41">
            <v>0.8</v>
          </cell>
          <cell r="I41">
            <v>1.8</v>
          </cell>
          <cell r="J41">
            <v>1.6</v>
          </cell>
          <cell r="M41" t="str">
            <v>16:14</v>
          </cell>
          <cell r="N41" t="str">
            <v>17:08</v>
          </cell>
          <cell r="O41">
            <v>0</v>
          </cell>
          <cell r="P41">
            <v>0</v>
          </cell>
          <cell r="Q41">
            <v>5</v>
          </cell>
        </row>
        <row r="42">
          <cell r="A42" t="str">
            <v>07</v>
          </cell>
          <cell r="B42" t="str">
            <v>D_ANIMADOS</v>
          </cell>
          <cell r="C42" t="str">
            <v>PORKY</v>
          </cell>
          <cell r="D42">
            <v>1.2</v>
          </cell>
          <cell r="E42">
            <v>35008</v>
          </cell>
          <cell r="K42">
            <v>0.9</v>
          </cell>
          <cell r="L42">
            <v>1.5</v>
          </cell>
          <cell r="M42" t="str">
            <v>10:09</v>
          </cell>
          <cell r="N42" t="str">
            <v>10:41</v>
          </cell>
          <cell r="O42">
            <v>0</v>
          </cell>
          <cell r="P42">
            <v>0</v>
          </cell>
          <cell r="Q42">
            <v>2</v>
          </cell>
        </row>
        <row r="43">
          <cell r="A43" t="str">
            <v>07</v>
          </cell>
          <cell r="B43" t="str">
            <v>D_ANIMADOS</v>
          </cell>
          <cell r="C43" t="str">
            <v>LOCADEMIA DE POLICIA</v>
          </cell>
          <cell r="D43">
            <v>1.1000000000000001</v>
          </cell>
          <cell r="E43">
            <v>30459</v>
          </cell>
          <cell r="K43">
            <v>1.1000000000000001</v>
          </cell>
          <cell r="M43" t="str">
            <v>18:00</v>
          </cell>
          <cell r="N43" t="str">
            <v>18:46</v>
          </cell>
          <cell r="O43">
            <v>0</v>
          </cell>
          <cell r="P43">
            <v>0</v>
          </cell>
          <cell r="Q43">
            <v>1</v>
          </cell>
        </row>
        <row r="44">
          <cell r="A44" t="str">
            <v>07</v>
          </cell>
          <cell r="B44" t="str">
            <v>SERIE</v>
          </cell>
          <cell r="C44" t="str">
            <v>DE REPENTE SUSAN</v>
          </cell>
          <cell r="D44">
            <v>1.1000000000000001</v>
          </cell>
          <cell r="E44">
            <v>30968</v>
          </cell>
          <cell r="F44">
            <v>1.2</v>
          </cell>
          <cell r="G44">
            <v>0.7</v>
          </cell>
          <cell r="H44">
            <v>0.7</v>
          </cell>
          <cell r="I44">
            <v>1.7</v>
          </cell>
          <cell r="J44">
            <v>1.1000000000000001</v>
          </cell>
          <cell r="M44" t="str">
            <v>17:05</v>
          </cell>
          <cell r="N44" t="str">
            <v>17:35</v>
          </cell>
          <cell r="O44">
            <v>0</v>
          </cell>
          <cell r="P44">
            <v>0</v>
          </cell>
          <cell r="Q44">
            <v>5</v>
          </cell>
        </row>
        <row r="45">
          <cell r="A45" t="str">
            <v>07</v>
          </cell>
          <cell r="B45" t="str">
            <v>VIDEO CLIP</v>
          </cell>
          <cell r="C45" t="str">
            <v>DESPERTANDO CON TVN</v>
          </cell>
          <cell r="D45">
            <v>0.9</v>
          </cell>
          <cell r="E45">
            <v>26784</v>
          </cell>
          <cell r="F45">
            <v>0.9</v>
          </cell>
          <cell r="G45">
            <v>1.1000000000000001</v>
          </cell>
          <cell r="H45">
            <v>1.1000000000000001</v>
          </cell>
          <cell r="I45">
            <v>0.7</v>
          </cell>
          <cell r="J45">
            <v>0.8</v>
          </cell>
          <cell r="M45" t="str">
            <v>06:22</v>
          </cell>
          <cell r="N45" t="str">
            <v>06:59</v>
          </cell>
          <cell r="O45">
            <v>0</v>
          </cell>
          <cell r="P45">
            <v>0</v>
          </cell>
          <cell r="Q45">
            <v>5</v>
          </cell>
        </row>
        <row r="46">
          <cell r="A46" t="str">
            <v>07</v>
          </cell>
          <cell r="B46" t="str">
            <v>D_ANIMADOS</v>
          </cell>
          <cell r="C46" t="str">
            <v>EL MUNDO FANT.DE RICHARD SCARY</v>
          </cell>
          <cell r="D46">
            <v>0.9</v>
          </cell>
          <cell r="E46">
            <v>26581</v>
          </cell>
          <cell r="K46">
            <v>0.8</v>
          </cell>
          <cell r="L46">
            <v>1</v>
          </cell>
          <cell r="M46" t="str">
            <v>10:35</v>
          </cell>
          <cell r="N46" t="str">
            <v>11:17</v>
          </cell>
          <cell r="O46">
            <v>0</v>
          </cell>
          <cell r="P46">
            <v>0</v>
          </cell>
          <cell r="Q46">
            <v>2</v>
          </cell>
        </row>
        <row r="47">
          <cell r="A47" t="str">
            <v>07</v>
          </cell>
          <cell r="B47" t="str">
            <v>DEPORTIVO</v>
          </cell>
          <cell r="C47" t="str">
            <v>DEPORTE 2000</v>
          </cell>
          <cell r="D47">
            <v>0.9</v>
          </cell>
          <cell r="E47">
            <v>25100</v>
          </cell>
          <cell r="K47">
            <v>0.9</v>
          </cell>
          <cell r="M47" t="str">
            <v>14:32</v>
          </cell>
          <cell r="N47" t="str">
            <v>15:18</v>
          </cell>
          <cell r="O47">
            <v>0</v>
          </cell>
          <cell r="P47">
            <v>0</v>
          </cell>
          <cell r="Q47">
            <v>1</v>
          </cell>
        </row>
        <row r="48">
          <cell r="A48" t="str">
            <v>07</v>
          </cell>
          <cell r="B48" t="str">
            <v>INFANTIL</v>
          </cell>
          <cell r="C48" t="str">
            <v>ESTACION BUENA ONDA</v>
          </cell>
          <cell r="D48">
            <v>0.8</v>
          </cell>
          <cell r="E48">
            <v>22788</v>
          </cell>
          <cell r="K48">
            <v>0.7</v>
          </cell>
          <cell r="L48">
            <v>0.9</v>
          </cell>
          <cell r="M48" t="str">
            <v>10:02</v>
          </cell>
          <cell r="N48" t="str">
            <v>13:59</v>
          </cell>
          <cell r="O48">
            <v>0</v>
          </cell>
          <cell r="P48">
            <v>0</v>
          </cell>
          <cell r="Q48">
            <v>16</v>
          </cell>
        </row>
        <row r="49">
          <cell r="A49" t="str">
            <v>07</v>
          </cell>
          <cell r="B49" t="str">
            <v>D_ANIMADOS</v>
          </cell>
          <cell r="C49" t="str">
            <v>EL CORRECAMINOS</v>
          </cell>
          <cell r="D49">
            <v>0.7</v>
          </cell>
          <cell r="E49">
            <v>21514</v>
          </cell>
          <cell r="K49">
            <v>0.6</v>
          </cell>
          <cell r="L49">
            <v>0.9</v>
          </cell>
          <cell r="M49" t="str">
            <v>13:21</v>
          </cell>
          <cell r="N49" t="str">
            <v>13:46</v>
          </cell>
          <cell r="O49">
            <v>0</v>
          </cell>
          <cell r="P49">
            <v>0</v>
          </cell>
          <cell r="Q49">
            <v>2</v>
          </cell>
        </row>
        <row r="50">
          <cell r="A50" t="str">
            <v>07</v>
          </cell>
          <cell r="B50" t="str">
            <v>CULTURAL</v>
          </cell>
          <cell r="C50" t="str">
            <v>BEETLEBORGS</v>
          </cell>
          <cell r="D50">
            <v>0.6</v>
          </cell>
          <cell r="E50">
            <v>17231</v>
          </cell>
          <cell r="K50">
            <v>0.3</v>
          </cell>
          <cell r="L50">
            <v>0.9</v>
          </cell>
          <cell r="M50" t="str">
            <v>11:08</v>
          </cell>
          <cell r="N50" t="str">
            <v>11:49</v>
          </cell>
          <cell r="O50">
            <v>0</v>
          </cell>
          <cell r="P50">
            <v>0</v>
          </cell>
          <cell r="Q50">
            <v>2</v>
          </cell>
        </row>
        <row r="51">
          <cell r="A51" t="str">
            <v>07</v>
          </cell>
          <cell r="B51" t="str">
            <v>EDUCATIVO</v>
          </cell>
          <cell r="C51" t="str">
            <v>SHOW DE EMPRENDEDORES</v>
          </cell>
          <cell r="D51">
            <v>0.6</v>
          </cell>
          <cell r="E51">
            <v>17103</v>
          </cell>
          <cell r="K51">
            <v>0.6</v>
          </cell>
          <cell r="M51" t="str">
            <v>15:19</v>
          </cell>
          <cell r="N51" t="str">
            <v>16:11</v>
          </cell>
          <cell r="O51">
            <v>0</v>
          </cell>
          <cell r="P51">
            <v>0</v>
          </cell>
          <cell r="Q51">
            <v>1</v>
          </cell>
        </row>
        <row r="52">
          <cell r="A52" t="str">
            <v>07</v>
          </cell>
          <cell r="B52" t="str">
            <v>D_ANIMADOS</v>
          </cell>
          <cell r="C52" t="str">
            <v>MERRIE MELODIES</v>
          </cell>
          <cell r="D52">
            <v>0.6</v>
          </cell>
          <cell r="E52">
            <v>16640</v>
          </cell>
          <cell r="K52">
            <v>0.6</v>
          </cell>
          <cell r="L52">
            <v>0.6</v>
          </cell>
          <cell r="M52" t="str">
            <v>09:37</v>
          </cell>
          <cell r="N52" t="str">
            <v>10:01</v>
          </cell>
          <cell r="O52">
            <v>0</v>
          </cell>
          <cell r="P52">
            <v>0</v>
          </cell>
          <cell r="Q52">
            <v>2</v>
          </cell>
        </row>
        <row r="53">
          <cell r="A53" t="str">
            <v>07</v>
          </cell>
          <cell r="B53" t="str">
            <v>SERIE</v>
          </cell>
          <cell r="C53" t="str">
            <v>LA LEY Y EL ORDEN</v>
          </cell>
          <cell r="D53">
            <v>0.5</v>
          </cell>
          <cell r="E53">
            <v>13571</v>
          </cell>
          <cell r="K53">
            <v>0.5</v>
          </cell>
          <cell r="M53" t="str">
            <v>17:08</v>
          </cell>
          <cell r="N53" t="str">
            <v>17:59</v>
          </cell>
          <cell r="O53">
            <v>0</v>
          </cell>
          <cell r="P53">
            <v>0</v>
          </cell>
          <cell r="Q53">
            <v>1</v>
          </cell>
        </row>
        <row r="54">
          <cell r="A54" t="str">
            <v>07</v>
          </cell>
          <cell r="B54" t="str">
            <v>RELIGIOSO</v>
          </cell>
          <cell r="C54" t="str">
            <v>SANTA MISA</v>
          </cell>
          <cell r="D54">
            <v>0.5</v>
          </cell>
          <cell r="E54">
            <v>14127</v>
          </cell>
          <cell r="L54">
            <v>0.5</v>
          </cell>
          <cell r="M54" t="str">
            <v>08:46</v>
          </cell>
          <cell r="N54" t="str">
            <v>09:37</v>
          </cell>
          <cell r="O54">
            <v>0</v>
          </cell>
          <cell r="P54">
            <v>0</v>
          </cell>
          <cell r="Q54">
            <v>1</v>
          </cell>
        </row>
        <row r="55">
          <cell r="A55" t="str">
            <v>07</v>
          </cell>
          <cell r="B55" t="str">
            <v>SERIE</v>
          </cell>
          <cell r="C55" t="str">
            <v>TOCADO POR UN ANGEL</v>
          </cell>
          <cell r="D55">
            <v>0.5</v>
          </cell>
          <cell r="E55">
            <v>15636</v>
          </cell>
          <cell r="K55">
            <v>0.5</v>
          </cell>
          <cell r="M55" t="str">
            <v>16:12</v>
          </cell>
          <cell r="N55" t="str">
            <v>17:07</v>
          </cell>
          <cell r="O55">
            <v>0</v>
          </cell>
          <cell r="P55">
            <v>0</v>
          </cell>
          <cell r="Q55">
            <v>1</v>
          </cell>
        </row>
        <row r="56">
          <cell r="A56" t="str">
            <v>07</v>
          </cell>
          <cell r="B56" t="str">
            <v>D_ANIMADOS</v>
          </cell>
          <cell r="C56" t="str">
            <v>SUPERMAN</v>
          </cell>
          <cell r="D56">
            <v>0.5</v>
          </cell>
          <cell r="E56">
            <v>15757</v>
          </cell>
          <cell r="K56">
            <v>0.7</v>
          </cell>
          <cell r="L56">
            <v>0.4</v>
          </cell>
          <cell r="M56" t="str">
            <v>11:43</v>
          </cell>
          <cell r="N56" t="str">
            <v>12:12</v>
          </cell>
          <cell r="O56">
            <v>0</v>
          </cell>
          <cell r="P56">
            <v>0</v>
          </cell>
          <cell r="Q56">
            <v>2</v>
          </cell>
        </row>
        <row r="57">
          <cell r="A57" t="str">
            <v>07</v>
          </cell>
          <cell r="B57" t="str">
            <v>D_ANIMADOS</v>
          </cell>
          <cell r="C57" t="str">
            <v>BUGS BUNNY</v>
          </cell>
          <cell r="D57">
            <v>0.4</v>
          </cell>
          <cell r="E57">
            <v>11813</v>
          </cell>
          <cell r="L57">
            <v>0.4</v>
          </cell>
          <cell r="M57" t="str">
            <v>12:20</v>
          </cell>
          <cell r="N57" t="str">
            <v>12:36</v>
          </cell>
          <cell r="O57">
            <v>0</v>
          </cell>
          <cell r="P57">
            <v>0</v>
          </cell>
          <cell r="Q57">
            <v>1</v>
          </cell>
        </row>
        <row r="58">
          <cell r="A58" t="str">
            <v>07</v>
          </cell>
          <cell r="B58" t="str">
            <v>RELIGIOSO</v>
          </cell>
          <cell r="C58" t="str">
            <v>PUERTAS ABIERTAS</v>
          </cell>
          <cell r="D58">
            <v>0.3</v>
          </cell>
          <cell r="E58">
            <v>8961</v>
          </cell>
          <cell r="K58">
            <v>0.3</v>
          </cell>
          <cell r="M58" t="str">
            <v>08:43</v>
          </cell>
          <cell r="N58" t="str">
            <v>09:35</v>
          </cell>
          <cell r="O58">
            <v>0</v>
          </cell>
          <cell r="P58">
            <v>0</v>
          </cell>
          <cell r="Q58">
            <v>1</v>
          </cell>
        </row>
        <row r="59">
          <cell r="A59" t="str">
            <v>07</v>
          </cell>
          <cell r="B59" t="str">
            <v>SERIE</v>
          </cell>
          <cell r="C59" t="str">
            <v>WISHBONE</v>
          </cell>
          <cell r="D59">
            <v>0.3</v>
          </cell>
          <cell r="E59">
            <v>9445</v>
          </cell>
          <cell r="K59">
            <v>0.3</v>
          </cell>
          <cell r="L59">
            <v>0.3</v>
          </cell>
          <cell r="M59" t="str">
            <v>12:50</v>
          </cell>
          <cell r="N59" t="str">
            <v>13:22</v>
          </cell>
          <cell r="O59">
            <v>0</v>
          </cell>
          <cell r="P59">
            <v>0</v>
          </cell>
          <cell r="Q59">
            <v>2</v>
          </cell>
        </row>
        <row r="60">
          <cell r="A60" t="str">
            <v>07</v>
          </cell>
          <cell r="B60" t="str">
            <v>D_ANIMADOS</v>
          </cell>
          <cell r="C60" t="str">
            <v>LOONEY TUNES</v>
          </cell>
          <cell r="D60">
            <v>0.2</v>
          </cell>
          <cell r="E60">
            <v>6012</v>
          </cell>
          <cell r="K60">
            <v>0.2</v>
          </cell>
          <cell r="M60" t="str">
            <v>12:19</v>
          </cell>
          <cell r="N60" t="str">
            <v>12:43</v>
          </cell>
          <cell r="O60">
            <v>0</v>
          </cell>
          <cell r="P60">
            <v>0</v>
          </cell>
          <cell r="Q60">
            <v>1</v>
          </cell>
        </row>
        <row r="61">
          <cell r="A61" t="str">
            <v>09</v>
          </cell>
          <cell r="B61" t="str">
            <v>INFORMATIVO</v>
          </cell>
          <cell r="C61" t="str">
            <v>AQUI EN VIVO</v>
          </cell>
          <cell r="D61">
            <v>9.9</v>
          </cell>
          <cell r="E61">
            <v>282866</v>
          </cell>
          <cell r="I61">
            <v>9.9</v>
          </cell>
          <cell r="M61" t="str">
            <v>22:09</v>
          </cell>
          <cell r="N61" t="str">
            <v>23:44</v>
          </cell>
          <cell r="O61">
            <v>0</v>
          </cell>
          <cell r="P61">
            <v>0</v>
          </cell>
          <cell r="Q61">
            <v>1</v>
          </cell>
        </row>
        <row r="62">
          <cell r="A62" t="str">
            <v>09</v>
          </cell>
          <cell r="B62" t="str">
            <v>HUMOR</v>
          </cell>
          <cell r="C62" t="str">
            <v>JAPPENING 2000</v>
          </cell>
          <cell r="D62">
            <v>7.7</v>
          </cell>
          <cell r="E62">
            <v>222094</v>
          </cell>
          <cell r="G62">
            <v>7.7</v>
          </cell>
          <cell r="M62" t="str">
            <v>22:06</v>
          </cell>
          <cell r="N62" t="str">
            <v>23:39</v>
          </cell>
          <cell r="O62">
            <v>0</v>
          </cell>
          <cell r="P62">
            <v>0</v>
          </cell>
          <cell r="Q62">
            <v>1</v>
          </cell>
        </row>
        <row r="63">
          <cell r="A63" t="str">
            <v>09</v>
          </cell>
          <cell r="B63" t="str">
            <v>CONCURSO</v>
          </cell>
          <cell r="C63" t="str">
            <v>VIDEOS Y PENITENCIA</v>
          </cell>
          <cell r="D63">
            <v>7.1</v>
          </cell>
          <cell r="E63">
            <v>203951</v>
          </cell>
          <cell r="H63">
            <v>7.1</v>
          </cell>
          <cell r="M63" t="str">
            <v>22:09</v>
          </cell>
          <cell r="N63" t="str">
            <v>00:16</v>
          </cell>
          <cell r="O63">
            <v>0</v>
          </cell>
          <cell r="P63">
            <v>0</v>
          </cell>
          <cell r="Q63">
            <v>1</v>
          </cell>
        </row>
        <row r="64">
          <cell r="A64" t="str">
            <v>09</v>
          </cell>
          <cell r="B64" t="str">
            <v>TELENOVELA</v>
          </cell>
          <cell r="C64" t="str">
            <v>LA CASA EN LA PLAYA</v>
          </cell>
          <cell r="D64">
            <v>4.5999999999999996</v>
          </cell>
          <cell r="E64">
            <v>131745</v>
          </cell>
          <cell r="F64">
            <v>4.9000000000000004</v>
          </cell>
          <cell r="G64">
            <v>5</v>
          </cell>
          <cell r="H64">
            <v>4</v>
          </cell>
          <cell r="I64">
            <v>3.5</v>
          </cell>
          <cell r="J64">
            <v>5.6</v>
          </cell>
          <cell r="M64" t="str">
            <v>13:57</v>
          </cell>
          <cell r="N64" t="str">
            <v>14:56</v>
          </cell>
          <cell r="O64">
            <v>0</v>
          </cell>
          <cell r="P64">
            <v>0</v>
          </cell>
          <cell r="Q64">
            <v>5</v>
          </cell>
        </row>
        <row r="65">
          <cell r="A65" t="str">
            <v>09</v>
          </cell>
          <cell r="B65" t="str">
            <v>TELENOVELA</v>
          </cell>
          <cell r="C65" t="str">
            <v>SIEMPRE TE AMARE</v>
          </cell>
          <cell r="D65">
            <v>4.5</v>
          </cell>
          <cell r="E65">
            <v>129070</v>
          </cell>
          <cell r="F65">
            <v>4.9000000000000004</v>
          </cell>
          <cell r="G65">
            <v>4.9000000000000004</v>
          </cell>
          <cell r="H65">
            <v>4.0999999999999996</v>
          </cell>
          <cell r="I65">
            <v>3.7</v>
          </cell>
          <cell r="J65">
            <v>4.9000000000000004</v>
          </cell>
          <cell r="M65" t="str">
            <v>14:53</v>
          </cell>
          <cell r="N65" t="str">
            <v>15:44</v>
          </cell>
          <cell r="O65">
            <v>0</v>
          </cell>
          <cell r="P65">
            <v>0</v>
          </cell>
          <cell r="Q65">
            <v>5</v>
          </cell>
        </row>
        <row r="66">
          <cell r="A66" t="str">
            <v>09</v>
          </cell>
          <cell r="B66" t="str">
            <v>ENTREVISTA</v>
          </cell>
          <cell r="C66" t="str">
            <v>HUMANAMENTE HABLANDO</v>
          </cell>
          <cell r="D66">
            <v>4.4000000000000004</v>
          </cell>
          <cell r="E66">
            <v>126747</v>
          </cell>
          <cell r="I66">
            <v>4.4000000000000004</v>
          </cell>
          <cell r="M66" t="str">
            <v>23:45</v>
          </cell>
          <cell r="N66" t="str">
            <v>00:40</v>
          </cell>
          <cell r="O66">
            <v>0</v>
          </cell>
          <cell r="P66">
            <v>0</v>
          </cell>
          <cell r="Q66">
            <v>1</v>
          </cell>
        </row>
        <row r="67">
          <cell r="A67" t="str">
            <v>09</v>
          </cell>
          <cell r="B67" t="str">
            <v>PELICULA</v>
          </cell>
          <cell r="C67" t="str">
            <v>CINEMANIA</v>
          </cell>
          <cell r="D67">
            <v>4.3</v>
          </cell>
          <cell r="E67">
            <v>122915</v>
          </cell>
          <cell r="K67">
            <v>4.3</v>
          </cell>
          <cell r="M67" t="str">
            <v>22:03</v>
          </cell>
          <cell r="N67" t="str">
            <v>23:45</v>
          </cell>
          <cell r="O67">
            <v>0</v>
          </cell>
          <cell r="P67">
            <v>0</v>
          </cell>
          <cell r="Q67">
            <v>1</v>
          </cell>
        </row>
        <row r="68">
          <cell r="A68" t="str">
            <v>09</v>
          </cell>
          <cell r="B68" t="str">
            <v>SE_INFANTIL</v>
          </cell>
          <cell r="C68" t="str">
            <v>EL CHAVO DEL OCHO</v>
          </cell>
          <cell r="D68">
            <v>3.9</v>
          </cell>
          <cell r="E68">
            <v>110550</v>
          </cell>
          <cell r="F68">
            <v>5.5</v>
          </cell>
          <cell r="G68">
            <v>4.2</v>
          </cell>
          <cell r="H68">
            <v>3.7</v>
          </cell>
          <cell r="I68">
            <v>3.3</v>
          </cell>
          <cell r="J68">
            <v>2.5</v>
          </cell>
          <cell r="M68" t="str">
            <v>19:13</v>
          </cell>
          <cell r="N68" t="str">
            <v>20:00</v>
          </cell>
          <cell r="O68">
            <v>0</v>
          </cell>
          <cell r="P68">
            <v>0</v>
          </cell>
          <cell r="Q68">
            <v>5</v>
          </cell>
        </row>
        <row r="69">
          <cell r="A69" t="str">
            <v>09</v>
          </cell>
          <cell r="B69" t="str">
            <v>INFORMATIVO</v>
          </cell>
          <cell r="C69" t="str">
            <v>EL TIEMPO</v>
          </cell>
          <cell r="D69">
            <v>3.3</v>
          </cell>
          <cell r="E69">
            <v>96150</v>
          </cell>
          <cell r="F69">
            <v>4.4000000000000004</v>
          </cell>
          <cell r="G69">
            <v>4.4000000000000004</v>
          </cell>
          <cell r="H69">
            <v>4</v>
          </cell>
          <cell r="I69">
            <v>3.1</v>
          </cell>
          <cell r="J69">
            <v>2.5</v>
          </cell>
          <cell r="K69">
            <v>1.8</v>
          </cell>
          <cell r="L69">
            <v>3.2</v>
          </cell>
          <cell r="M69" t="str">
            <v>21:56</v>
          </cell>
          <cell r="N69" t="str">
            <v>22:08</v>
          </cell>
          <cell r="O69">
            <v>0</v>
          </cell>
          <cell r="P69">
            <v>0</v>
          </cell>
          <cell r="Q69">
            <v>7</v>
          </cell>
        </row>
        <row r="70">
          <cell r="A70" t="str">
            <v>09</v>
          </cell>
          <cell r="B70" t="str">
            <v>NOTICIERO</v>
          </cell>
          <cell r="C70" t="str">
            <v>MEGANOTICIAS EDICION TARDE</v>
          </cell>
          <cell r="D70">
            <v>3.3</v>
          </cell>
          <cell r="E70">
            <v>95348</v>
          </cell>
          <cell r="F70">
            <v>4.5999999999999996</v>
          </cell>
          <cell r="G70">
            <v>2.6</v>
          </cell>
          <cell r="H70">
            <v>3.9</v>
          </cell>
          <cell r="I70">
            <v>2.6</v>
          </cell>
          <cell r="J70">
            <v>2.9</v>
          </cell>
          <cell r="M70" t="str">
            <v>13:27</v>
          </cell>
          <cell r="N70" t="str">
            <v>14:02</v>
          </cell>
          <cell r="O70">
            <v>0</v>
          </cell>
          <cell r="P70">
            <v>0</v>
          </cell>
          <cell r="Q70">
            <v>5</v>
          </cell>
        </row>
        <row r="71">
          <cell r="A71" t="str">
            <v>09</v>
          </cell>
          <cell r="B71" t="str">
            <v>TELENOVELA</v>
          </cell>
          <cell r="C71" t="str">
            <v>MARIA ISABEL</v>
          </cell>
          <cell r="D71">
            <v>3.2</v>
          </cell>
          <cell r="E71">
            <v>90580</v>
          </cell>
          <cell r="F71">
            <v>3.7</v>
          </cell>
          <cell r="G71">
            <v>3.2</v>
          </cell>
          <cell r="H71">
            <v>4</v>
          </cell>
          <cell r="I71">
            <v>2.5</v>
          </cell>
          <cell r="J71">
            <v>2.4</v>
          </cell>
          <cell r="M71" t="str">
            <v>12:38</v>
          </cell>
          <cell r="N71" t="str">
            <v>13:29</v>
          </cell>
          <cell r="O71">
            <v>0</v>
          </cell>
          <cell r="P71">
            <v>0</v>
          </cell>
          <cell r="Q71">
            <v>5</v>
          </cell>
        </row>
        <row r="72">
          <cell r="A72" t="str">
            <v>09</v>
          </cell>
          <cell r="B72" t="str">
            <v>MISCELANEO</v>
          </cell>
          <cell r="C72" t="str">
            <v>BUENAS TARDES ELI</v>
          </cell>
          <cell r="D72">
            <v>3.1</v>
          </cell>
          <cell r="E72">
            <v>89375</v>
          </cell>
          <cell r="F72">
            <v>4</v>
          </cell>
          <cell r="G72">
            <v>3.2</v>
          </cell>
          <cell r="H72">
            <v>3</v>
          </cell>
          <cell r="I72">
            <v>3.1</v>
          </cell>
          <cell r="J72">
            <v>2.2999999999999998</v>
          </cell>
          <cell r="M72" t="str">
            <v>15:43</v>
          </cell>
          <cell r="N72" t="str">
            <v>17:36</v>
          </cell>
          <cell r="O72">
            <v>0</v>
          </cell>
          <cell r="P72">
            <v>0</v>
          </cell>
          <cell r="Q72">
            <v>5</v>
          </cell>
        </row>
        <row r="73">
          <cell r="A73" t="str">
            <v>09</v>
          </cell>
          <cell r="B73" t="str">
            <v>PELICULA</v>
          </cell>
          <cell r="C73" t="str">
            <v>HECHOS DE LA VIDA REAL</v>
          </cell>
          <cell r="D73">
            <v>3</v>
          </cell>
          <cell r="E73">
            <v>87276</v>
          </cell>
          <cell r="F73">
            <v>3</v>
          </cell>
          <cell r="M73" t="str">
            <v>22:04</v>
          </cell>
          <cell r="N73" t="str">
            <v>23:54</v>
          </cell>
          <cell r="O73">
            <v>0</v>
          </cell>
          <cell r="P73">
            <v>0</v>
          </cell>
          <cell r="Q73">
            <v>1</v>
          </cell>
        </row>
        <row r="74">
          <cell r="A74" t="str">
            <v>09</v>
          </cell>
          <cell r="B74" t="str">
            <v>CONVERSACION</v>
          </cell>
          <cell r="C74" t="str">
            <v>SABADO POR LA NOCHE</v>
          </cell>
          <cell r="D74">
            <v>3</v>
          </cell>
          <cell r="E74">
            <v>85196</v>
          </cell>
          <cell r="K74">
            <v>3</v>
          </cell>
          <cell r="M74" t="str">
            <v>23:46</v>
          </cell>
          <cell r="N74" t="str">
            <v>00:55</v>
          </cell>
          <cell r="O74">
            <v>0</v>
          </cell>
          <cell r="P74">
            <v>0</v>
          </cell>
          <cell r="Q74">
            <v>1</v>
          </cell>
        </row>
        <row r="75">
          <cell r="A75" t="str">
            <v>09</v>
          </cell>
          <cell r="B75" t="str">
            <v>NOTICIERO</v>
          </cell>
          <cell r="C75" t="str">
            <v>MEGANOTICIAS</v>
          </cell>
          <cell r="D75">
            <v>2.9</v>
          </cell>
          <cell r="E75">
            <v>83035</v>
          </cell>
          <cell r="F75">
            <v>3.9</v>
          </cell>
          <cell r="G75">
            <v>2.7</v>
          </cell>
          <cell r="H75">
            <v>3.1</v>
          </cell>
          <cell r="I75">
            <v>2.2999999999999998</v>
          </cell>
          <cell r="J75">
            <v>2.5</v>
          </cell>
          <cell r="M75" t="str">
            <v>21:00</v>
          </cell>
          <cell r="N75" t="str">
            <v>22:02</v>
          </cell>
          <cell r="O75">
            <v>0</v>
          </cell>
          <cell r="P75">
            <v>0</v>
          </cell>
          <cell r="Q75">
            <v>5</v>
          </cell>
        </row>
        <row r="76">
          <cell r="A76" t="str">
            <v>09</v>
          </cell>
          <cell r="B76" t="str">
            <v>NOTICIERO</v>
          </cell>
          <cell r="C76" t="str">
            <v>MEGANOTICIAS SINTESIS DOMINGO</v>
          </cell>
          <cell r="D76">
            <v>2.8</v>
          </cell>
          <cell r="E76">
            <v>79743</v>
          </cell>
          <cell r="L76">
            <v>2.8</v>
          </cell>
          <cell r="M76" t="str">
            <v>21:01</v>
          </cell>
          <cell r="N76" t="str">
            <v>21:55</v>
          </cell>
          <cell r="O76">
            <v>0</v>
          </cell>
          <cell r="P76">
            <v>0</v>
          </cell>
          <cell r="Q76">
            <v>1</v>
          </cell>
        </row>
        <row r="77">
          <cell r="A77" t="str">
            <v>09</v>
          </cell>
          <cell r="B77" t="str">
            <v>NOTICIERO</v>
          </cell>
          <cell r="C77" t="str">
            <v>CERO HORAS</v>
          </cell>
          <cell r="D77">
            <v>2.7</v>
          </cell>
          <cell r="E77">
            <v>77863</v>
          </cell>
          <cell r="F77">
            <v>2.2999999999999998</v>
          </cell>
          <cell r="G77">
            <v>2.7</v>
          </cell>
          <cell r="H77">
            <v>4.4000000000000004</v>
          </cell>
          <cell r="I77">
            <v>2.5</v>
          </cell>
          <cell r="J77">
            <v>1.6</v>
          </cell>
          <cell r="M77" t="str">
            <v>23:58</v>
          </cell>
          <cell r="N77" t="str">
            <v>00:52</v>
          </cell>
          <cell r="O77">
            <v>0</v>
          </cell>
          <cell r="P77">
            <v>0</v>
          </cell>
          <cell r="Q77">
            <v>5</v>
          </cell>
        </row>
        <row r="78">
          <cell r="A78" t="str">
            <v>09</v>
          </cell>
          <cell r="B78" t="str">
            <v>SERIE</v>
          </cell>
          <cell r="C78" t="str">
            <v>DAWSON CREEK</v>
          </cell>
          <cell r="D78">
            <v>2.6</v>
          </cell>
          <cell r="E78">
            <v>74100</v>
          </cell>
          <cell r="J78">
            <v>2.6</v>
          </cell>
          <cell r="M78" t="str">
            <v>23:50</v>
          </cell>
          <cell r="N78" t="str">
            <v>00:50</v>
          </cell>
          <cell r="O78">
            <v>0</v>
          </cell>
          <cell r="P78">
            <v>0</v>
          </cell>
          <cell r="Q78">
            <v>1</v>
          </cell>
        </row>
        <row r="79">
          <cell r="A79" t="str">
            <v>09</v>
          </cell>
          <cell r="B79" t="str">
            <v>SERIE</v>
          </cell>
          <cell r="C79" t="str">
            <v>L.A. HEAT</v>
          </cell>
          <cell r="D79">
            <v>2.5</v>
          </cell>
          <cell r="E79">
            <v>72625</v>
          </cell>
          <cell r="F79">
            <v>2.1</v>
          </cell>
          <cell r="G79">
            <v>2.5</v>
          </cell>
          <cell r="H79">
            <v>3.7</v>
          </cell>
          <cell r="I79">
            <v>2.6</v>
          </cell>
          <cell r="L79">
            <v>1.7</v>
          </cell>
          <cell r="M79" t="str">
            <v>23:40</v>
          </cell>
          <cell r="N79" t="str">
            <v>02:04</v>
          </cell>
          <cell r="O79">
            <v>0</v>
          </cell>
          <cell r="P79">
            <v>0</v>
          </cell>
          <cell r="Q79">
            <v>5</v>
          </cell>
        </row>
        <row r="80">
          <cell r="A80" t="str">
            <v>09</v>
          </cell>
          <cell r="B80" t="str">
            <v>D_ANIMADOS</v>
          </cell>
          <cell r="C80" t="str">
            <v>DRAGON BALL Z</v>
          </cell>
          <cell r="D80">
            <v>2.5</v>
          </cell>
          <cell r="E80">
            <v>71045</v>
          </cell>
          <cell r="F80">
            <v>2.9</v>
          </cell>
          <cell r="G80">
            <v>3.4</v>
          </cell>
          <cell r="H80">
            <v>2.4</v>
          </cell>
          <cell r="I80">
            <v>2.2000000000000002</v>
          </cell>
          <cell r="J80">
            <v>1.5</v>
          </cell>
          <cell r="M80" t="str">
            <v>18:40</v>
          </cell>
          <cell r="N80" t="str">
            <v>19:29</v>
          </cell>
          <cell r="O80">
            <v>0</v>
          </cell>
          <cell r="P80">
            <v>0</v>
          </cell>
          <cell r="Q80">
            <v>5</v>
          </cell>
        </row>
        <row r="81">
          <cell r="A81" t="str">
            <v>09</v>
          </cell>
          <cell r="B81" t="str">
            <v>FUTBOL</v>
          </cell>
          <cell r="C81" t="str">
            <v>ELIMINATORIA KOREA-JAPON 2002</v>
          </cell>
          <cell r="D81">
            <v>2.2000000000000002</v>
          </cell>
          <cell r="E81">
            <v>62637</v>
          </cell>
          <cell r="L81">
            <v>2.2000000000000002</v>
          </cell>
          <cell r="M81" t="str">
            <v>18:40</v>
          </cell>
          <cell r="N81" t="str">
            <v>21:00</v>
          </cell>
          <cell r="O81">
            <v>0</v>
          </cell>
          <cell r="P81">
            <v>0</v>
          </cell>
          <cell r="Q81">
            <v>1</v>
          </cell>
        </row>
        <row r="82">
          <cell r="A82" t="str">
            <v>09</v>
          </cell>
          <cell r="B82" t="str">
            <v>PELICULA</v>
          </cell>
          <cell r="C82" t="str">
            <v>LA SUPER PELICULA</v>
          </cell>
          <cell r="D82">
            <v>2.2000000000000002</v>
          </cell>
          <cell r="E82">
            <v>64243</v>
          </cell>
          <cell r="J82">
            <v>2.2000000000000002</v>
          </cell>
          <cell r="M82" t="str">
            <v>22:07</v>
          </cell>
          <cell r="N82" t="str">
            <v>23:49</v>
          </cell>
          <cell r="O82">
            <v>0</v>
          </cell>
          <cell r="P82">
            <v>0</v>
          </cell>
          <cell r="Q82">
            <v>1</v>
          </cell>
        </row>
        <row r="83">
          <cell r="A83" t="str">
            <v>09</v>
          </cell>
          <cell r="B83" t="str">
            <v>HUMOR</v>
          </cell>
          <cell r="C83" t="str">
            <v>CHILE TU DAY</v>
          </cell>
          <cell r="D83">
            <v>2.2000000000000002</v>
          </cell>
          <cell r="E83">
            <v>61876</v>
          </cell>
          <cell r="L83">
            <v>2.2000000000000002</v>
          </cell>
          <cell r="M83" t="str">
            <v>22:02</v>
          </cell>
          <cell r="N83" t="str">
            <v>01:13</v>
          </cell>
          <cell r="O83">
            <v>0</v>
          </cell>
          <cell r="P83">
            <v>0</v>
          </cell>
          <cell r="Q83">
            <v>1</v>
          </cell>
        </row>
        <row r="84">
          <cell r="A84" t="str">
            <v>09</v>
          </cell>
          <cell r="B84" t="str">
            <v>PELICULA</v>
          </cell>
          <cell r="C84" t="str">
            <v>CINE NOCTURNO</v>
          </cell>
          <cell r="D84">
            <v>1.9</v>
          </cell>
          <cell r="E84">
            <v>53977</v>
          </cell>
          <cell r="K84">
            <v>1.9</v>
          </cell>
          <cell r="M84" t="str">
            <v>01:25</v>
          </cell>
          <cell r="N84" t="str">
            <v>03:04</v>
          </cell>
          <cell r="O84">
            <v>0</v>
          </cell>
          <cell r="P84">
            <v>0</v>
          </cell>
          <cell r="Q84">
            <v>1</v>
          </cell>
        </row>
        <row r="85">
          <cell r="A85" t="str">
            <v>09</v>
          </cell>
          <cell r="B85" t="str">
            <v>TELENOVELA</v>
          </cell>
          <cell r="C85" t="str">
            <v>A TODO DAR</v>
          </cell>
          <cell r="D85">
            <v>1.8</v>
          </cell>
          <cell r="E85">
            <v>52752</v>
          </cell>
          <cell r="F85">
            <v>2.6</v>
          </cell>
          <cell r="G85">
            <v>1.8</v>
          </cell>
          <cell r="H85">
            <v>1.6</v>
          </cell>
          <cell r="I85">
            <v>1.8</v>
          </cell>
          <cell r="J85">
            <v>1.4</v>
          </cell>
          <cell r="M85" t="str">
            <v>19:41</v>
          </cell>
          <cell r="N85" t="str">
            <v>20:59</v>
          </cell>
          <cell r="O85">
            <v>0</v>
          </cell>
          <cell r="P85">
            <v>0</v>
          </cell>
          <cell r="Q85">
            <v>5</v>
          </cell>
        </row>
        <row r="86">
          <cell r="A86" t="str">
            <v>09</v>
          </cell>
          <cell r="B86" t="str">
            <v>SERIE</v>
          </cell>
          <cell r="C86" t="str">
            <v>LOS POWER RANGERS</v>
          </cell>
          <cell r="D86">
            <v>1.8</v>
          </cell>
          <cell r="E86">
            <v>52417</v>
          </cell>
          <cell r="F86">
            <v>1.4</v>
          </cell>
          <cell r="G86">
            <v>2.2000000000000002</v>
          </cell>
          <cell r="M86" t="str">
            <v>17:52</v>
          </cell>
          <cell r="N86" t="str">
            <v>18:20</v>
          </cell>
          <cell r="O86">
            <v>0</v>
          </cell>
          <cell r="P86">
            <v>0</v>
          </cell>
          <cell r="Q86">
            <v>2</v>
          </cell>
        </row>
        <row r="87">
          <cell r="A87" t="str">
            <v>09</v>
          </cell>
          <cell r="B87" t="str">
            <v>NOTICIERO</v>
          </cell>
          <cell r="C87" t="str">
            <v>MEGANOTICIAS SINTESIS SABADO</v>
          </cell>
          <cell r="D87">
            <v>1.7</v>
          </cell>
          <cell r="E87">
            <v>49488</v>
          </cell>
          <cell r="K87">
            <v>1.7</v>
          </cell>
          <cell r="M87" t="str">
            <v>20:58</v>
          </cell>
          <cell r="N87" t="str">
            <v>21:56</v>
          </cell>
          <cell r="O87">
            <v>0</v>
          </cell>
          <cell r="P87">
            <v>0</v>
          </cell>
          <cell r="Q87">
            <v>1</v>
          </cell>
        </row>
        <row r="88">
          <cell r="A88" t="str">
            <v>09</v>
          </cell>
          <cell r="B88" t="str">
            <v>SERIE</v>
          </cell>
          <cell r="C88" t="str">
            <v>PACIFIC BLUE</v>
          </cell>
          <cell r="D88">
            <v>1.7</v>
          </cell>
          <cell r="E88">
            <v>48098</v>
          </cell>
          <cell r="L88">
            <v>1.7</v>
          </cell>
          <cell r="M88" t="str">
            <v>17:43</v>
          </cell>
          <cell r="N88" t="str">
            <v>18:39</v>
          </cell>
          <cell r="O88">
            <v>0</v>
          </cell>
          <cell r="P88">
            <v>0</v>
          </cell>
          <cell r="Q88">
            <v>1</v>
          </cell>
        </row>
        <row r="89">
          <cell r="A89" t="str">
            <v>09</v>
          </cell>
          <cell r="B89" t="str">
            <v>PELICULA</v>
          </cell>
          <cell r="C89" t="str">
            <v>CANTINFLAS</v>
          </cell>
          <cell r="D89">
            <v>1.6</v>
          </cell>
          <cell r="E89">
            <v>46488</v>
          </cell>
          <cell r="K89">
            <v>1.6</v>
          </cell>
          <cell r="M89" t="str">
            <v>15:38</v>
          </cell>
          <cell r="N89" t="str">
            <v>17:14</v>
          </cell>
          <cell r="O89">
            <v>0</v>
          </cell>
          <cell r="P89">
            <v>0</v>
          </cell>
          <cell r="Q89">
            <v>1</v>
          </cell>
        </row>
        <row r="90">
          <cell r="A90" t="str">
            <v>09</v>
          </cell>
          <cell r="B90" t="str">
            <v>SERIE</v>
          </cell>
          <cell r="C90" t="str">
            <v>ROBOCOP</v>
          </cell>
          <cell r="D90">
            <v>1.6</v>
          </cell>
          <cell r="E90">
            <v>46228</v>
          </cell>
          <cell r="L90">
            <v>1.6</v>
          </cell>
          <cell r="M90" t="str">
            <v>16:52</v>
          </cell>
          <cell r="N90" t="str">
            <v>17:42</v>
          </cell>
          <cell r="O90">
            <v>0</v>
          </cell>
          <cell r="P90">
            <v>0</v>
          </cell>
          <cell r="Q90">
            <v>1</v>
          </cell>
        </row>
        <row r="91">
          <cell r="A91" t="str">
            <v>09</v>
          </cell>
          <cell r="B91" t="str">
            <v>JUVENIL</v>
          </cell>
          <cell r="C91" t="str">
            <v>MEKANO</v>
          </cell>
          <cell r="D91">
            <v>1.5</v>
          </cell>
          <cell r="E91">
            <v>43539</v>
          </cell>
          <cell r="K91">
            <v>1.4</v>
          </cell>
          <cell r="L91">
            <v>1.6</v>
          </cell>
          <cell r="M91" t="str">
            <v>13:59</v>
          </cell>
          <cell r="N91" t="str">
            <v>16:24</v>
          </cell>
          <cell r="O91">
            <v>0</v>
          </cell>
          <cell r="P91">
            <v>0</v>
          </cell>
          <cell r="Q91">
            <v>2</v>
          </cell>
        </row>
        <row r="92">
          <cell r="A92" t="str">
            <v>09</v>
          </cell>
          <cell r="B92" t="str">
            <v>SERIE</v>
          </cell>
          <cell r="C92" t="str">
            <v>ESCALOFRIOS</v>
          </cell>
          <cell r="D92">
            <v>1.4</v>
          </cell>
          <cell r="E92">
            <v>40529</v>
          </cell>
          <cell r="F92">
            <v>1.9</v>
          </cell>
          <cell r="G92">
            <v>1.2</v>
          </cell>
          <cell r="H92">
            <v>1.6</v>
          </cell>
          <cell r="I92">
            <v>1.4</v>
          </cell>
          <cell r="J92">
            <v>1</v>
          </cell>
          <cell r="M92" t="str">
            <v>18:05</v>
          </cell>
          <cell r="N92" t="str">
            <v>18:56</v>
          </cell>
          <cell r="O92">
            <v>0</v>
          </cell>
          <cell r="P92">
            <v>0</v>
          </cell>
          <cell r="Q92">
            <v>5</v>
          </cell>
        </row>
        <row r="93">
          <cell r="A93" t="str">
            <v>09</v>
          </cell>
          <cell r="B93" t="str">
            <v>D_ANIMADOS</v>
          </cell>
          <cell r="C93" t="str">
            <v>DRAGON BALL</v>
          </cell>
          <cell r="D93">
            <v>1.4</v>
          </cell>
          <cell r="E93">
            <v>40497</v>
          </cell>
          <cell r="F93">
            <v>1.5</v>
          </cell>
          <cell r="G93">
            <v>1.4</v>
          </cell>
          <cell r="M93" t="str">
            <v>12:09</v>
          </cell>
          <cell r="N93" t="str">
            <v>12:38</v>
          </cell>
          <cell r="O93">
            <v>0</v>
          </cell>
          <cell r="P93">
            <v>0</v>
          </cell>
          <cell r="Q93">
            <v>2</v>
          </cell>
        </row>
        <row r="94">
          <cell r="A94" t="str">
            <v>09</v>
          </cell>
          <cell r="B94" t="str">
            <v>D_ANIMADOS</v>
          </cell>
          <cell r="C94" t="str">
            <v>NICKELODEON</v>
          </cell>
          <cell r="D94">
            <v>1.4</v>
          </cell>
          <cell r="E94">
            <v>39550</v>
          </cell>
          <cell r="H94">
            <v>2.5</v>
          </cell>
          <cell r="I94">
            <v>1.1000000000000001</v>
          </cell>
          <cell r="J94">
            <v>0.6</v>
          </cell>
          <cell r="M94" t="str">
            <v>12:13</v>
          </cell>
          <cell r="N94" t="str">
            <v>12:39</v>
          </cell>
          <cell r="O94">
            <v>0</v>
          </cell>
          <cell r="P94">
            <v>0</v>
          </cell>
          <cell r="Q94">
            <v>3</v>
          </cell>
        </row>
        <row r="95">
          <cell r="A95" t="str">
            <v>09</v>
          </cell>
          <cell r="B95" t="str">
            <v>INFORMATIVO</v>
          </cell>
          <cell r="C95" t="str">
            <v>RED NACIONAL</v>
          </cell>
          <cell r="D95">
            <v>1.4</v>
          </cell>
          <cell r="E95">
            <v>39383</v>
          </cell>
          <cell r="H95">
            <v>1.4</v>
          </cell>
          <cell r="M95" t="str">
            <v>21:00</v>
          </cell>
          <cell r="N95" t="str">
            <v>21:09</v>
          </cell>
          <cell r="O95">
            <v>0</v>
          </cell>
          <cell r="P95">
            <v>0</v>
          </cell>
          <cell r="Q95">
            <v>1</v>
          </cell>
        </row>
        <row r="96">
          <cell r="A96" t="str">
            <v>09</v>
          </cell>
          <cell r="B96" t="str">
            <v>INFANTIL</v>
          </cell>
          <cell r="C96" t="str">
            <v>ZOOLO TV</v>
          </cell>
          <cell r="D96">
            <v>1.4</v>
          </cell>
          <cell r="E96">
            <v>39191</v>
          </cell>
          <cell r="F96">
            <v>1.4</v>
          </cell>
          <cell r="G96">
            <v>1.6</v>
          </cell>
          <cell r="H96">
            <v>1.9</v>
          </cell>
          <cell r="I96">
            <v>1.6</v>
          </cell>
          <cell r="J96">
            <v>1.3</v>
          </cell>
          <cell r="K96">
            <v>0.4</v>
          </cell>
          <cell r="M96" t="str">
            <v>10:05</v>
          </cell>
          <cell r="N96" t="str">
            <v>19:17</v>
          </cell>
          <cell r="O96">
            <v>0</v>
          </cell>
          <cell r="P96">
            <v>0</v>
          </cell>
          <cell r="Q96">
            <v>23</v>
          </cell>
        </row>
        <row r="97">
          <cell r="A97" t="str">
            <v>09</v>
          </cell>
          <cell r="B97" t="str">
            <v>SERIE</v>
          </cell>
          <cell r="C97" t="str">
            <v>MAGNUM</v>
          </cell>
          <cell r="D97">
            <v>1.2</v>
          </cell>
          <cell r="E97">
            <v>33249</v>
          </cell>
          <cell r="J97">
            <v>1.9</v>
          </cell>
          <cell r="K97">
            <v>0.4</v>
          </cell>
          <cell r="M97" t="str">
            <v>18:13</v>
          </cell>
          <cell r="N97" t="str">
            <v>01:42</v>
          </cell>
          <cell r="O97">
            <v>0</v>
          </cell>
          <cell r="P97">
            <v>0</v>
          </cell>
          <cell r="Q97">
            <v>2</v>
          </cell>
        </row>
        <row r="98">
          <cell r="A98" t="str">
            <v>09</v>
          </cell>
          <cell r="B98" t="str">
            <v>D_ANIMADOS</v>
          </cell>
          <cell r="C98" t="str">
            <v>MONSTER RANCHER</v>
          </cell>
          <cell r="D98">
            <v>1.1000000000000001</v>
          </cell>
          <cell r="E98">
            <v>30826</v>
          </cell>
          <cell r="H98">
            <v>1.4</v>
          </cell>
          <cell r="I98">
            <v>1.1000000000000001</v>
          </cell>
          <cell r="J98">
            <v>0.7</v>
          </cell>
          <cell r="M98" t="str">
            <v>17:33</v>
          </cell>
          <cell r="N98" t="str">
            <v>18:05</v>
          </cell>
          <cell r="O98">
            <v>0</v>
          </cell>
          <cell r="P98">
            <v>0</v>
          </cell>
          <cell r="Q98">
            <v>3</v>
          </cell>
        </row>
        <row r="99">
          <cell r="A99" t="str">
            <v>09</v>
          </cell>
          <cell r="B99" t="str">
            <v>SERIE</v>
          </cell>
          <cell r="C99" t="str">
            <v>LOS MAGNIFICOS</v>
          </cell>
          <cell r="D99">
            <v>1.1000000000000001</v>
          </cell>
          <cell r="E99">
            <v>30274</v>
          </cell>
          <cell r="K99">
            <v>1.1000000000000001</v>
          </cell>
          <cell r="M99" t="str">
            <v>20:03</v>
          </cell>
          <cell r="N99" t="str">
            <v>20:57</v>
          </cell>
          <cell r="O99">
            <v>0</v>
          </cell>
          <cell r="P99">
            <v>0</v>
          </cell>
          <cell r="Q99">
            <v>1</v>
          </cell>
        </row>
        <row r="100">
          <cell r="A100" t="str">
            <v>09</v>
          </cell>
          <cell r="B100" t="str">
            <v>EV_DEPORTIVO</v>
          </cell>
          <cell r="C100" t="str">
            <v>FORMULA UNO</v>
          </cell>
          <cell r="D100">
            <v>1.1000000000000001</v>
          </cell>
          <cell r="E100">
            <v>30786</v>
          </cell>
          <cell r="L100">
            <v>1.1000000000000001</v>
          </cell>
          <cell r="M100" t="str">
            <v>09:24</v>
          </cell>
          <cell r="N100" t="str">
            <v>11:08</v>
          </cell>
          <cell r="O100">
            <v>0</v>
          </cell>
          <cell r="P100">
            <v>0</v>
          </cell>
          <cell r="Q100">
            <v>1</v>
          </cell>
        </row>
        <row r="101">
          <cell r="A101" t="str">
            <v>09</v>
          </cell>
          <cell r="B101" t="str">
            <v>D_ANIMADOS</v>
          </cell>
          <cell r="C101" t="str">
            <v>ARNOLD</v>
          </cell>
          <cell r="D101">
            <v>1.1000000000000001</v>
          </cell>
          <cell r="E101">
            <v>30980</v>
          </cell>
          <cell r="F101">
            <v>1.2</v>
          </cell>
          <cell r="G101">
            <v>1.8</v>
          </cell>
          <cell r="H101">
            <v>1.2</v>
          </cell>
          <cell r="I101">
            <v>0.7</v>
          </cell>
          <cell r="J101">
            <v>0.5</v>
          </cell>
          <cell r="M101" t="str">
            <v>11:45</v>
          </cell>
          <cell r="N101" t="str">
            <v>17:53</v>
          </cell>
          <cell r="O101">
            <v>0</v>
          </cell>
          <cell r="P101">
            <v>0</v>
          </cell>
          <cell r="Q101">
            <v>5</v>
          </cell>
        </row>
        <row r="102">
          <cell r="A102" t="str">
            <v>09</v>
          </cell>
          <cell r="B102" t="str">
            <v>MUSICAL</v>
          </cell>
          <cell r="C102" t="str">
            <v>PEPSI CHART</v>
          </cell>
          <cell r="D102">
            <v>1.1000000000000001</v>
          </cell>
          <cell r="E102">
            <v>32961</v>
          </cell>
          <cell r="K102">
            <v>1.1000000000000001</v>
          </cell>
          <cell r="M102" t="str">
            <v>00:56</v>
          </cell>
          <cell r="N102" t="str">
            <v>01:24</v>
          </cell>
          <cell r="O102">
            <v>0</v>
          </cell>
          <cell r="P102">
            <v>0</v>
          </cell>
          <cell r="Q102">
            <v>1</v>
          </cell>
        </row>
        <row r="103">
          <cell r="A103" t="str">
            <v>09</v>
          </cell>
          <cell r="B103" t="str">
            <v>SERIE</v>
          </cell>
          <cell r="C103" t="str">
            <v>TARZAN</v>
          </cell>
          <cell r="D103">
            <v>1</v>
          </cell>
          <cell r="E103">
            <v>29461</v>
          </cell>
          <cell r="L103">
            <v>1</v>
          </cell>
          <cell r="M103" t="str">
            <v>16:25</v>
          </cell>
          <cell r="N103" t="str">
            <v>16:51</v>
          </cell>
          <cell r="O103">
            <v>0</v>
          </cell>
          <cell r="P103">
            <v>0</v>
          </cell>
          <cell r="Q103">
            <v>1</v>
          </cell>
        </row>
        <row r="104">
          <cell r="A104" t="str">
            <v>09</v>
          </cell>
          <cell r="B104" t="str">
            <v>SERIE</v>
          </cell>
          <cell r="C104" t="str">
            <v>LOBO DEL AIRE</v>
          </cell>
          <cell r="D104">
            <v>1</v>
          </cell>
          <cell r="E104">
            <v>27711</v>
          </cell>
          <cell r="K104">
            <v>1</v>
          </cell>
          <cell r="M104" t="str">
            <v>17:15</v>
          </cell>
          <cell r="N104" t="str">
            <v>18:12</v>
          </cell>
          <cell r="O104">
            <v>0</v>
          </cell>
          <cell r="P104">
            <v>0</v>
          </cell>
          <cell r="Q104">
            <v>1</v>
          </cell>
        </row>
        <row r="105">
          <cell r="A105" t="str">
            <v>09</v>
          </cell>
          <cell r="B105" t="str">
            <v>SERIE</v>
          </cell>
          <cell r="C105" t="str">
            <v>MIAMI VICE</v>
          </cell>
          <cell r="D105">
            <v>0.8</v>
          </cell>
          <cell r="E105">
            <v>24023</v>
          </cell>
          <cell r="K105">
            <v>0.8</v>
          </cell>
          <cell r="M105" t="str">
            <v>19:09</v>
          </cell>
          <cell r="N105" t="str">
            <v>20:02</v>
          </cell>
          <cell r="O105">
            <v>0</v>
          </cell>
          <cell r="P105">
            <v>0</v>
          </cell>
          <cell r="Q105">
            <v>1</v>
          </cell>
        </row>
        <row r="106">
          <cell r="A106" t="str">
            <v>09</v>
          </cell>
          <cell r="B106" t="str">
            <v>D_ANIMADOS</v>
          </cell>
          <cell r="C106" t="str">
            <v>LOS PICAPIEDRAS</v>
          </cell>
          <cell r="D106">
            <v>0.7</v>
          </cell>
          <cell r="E106">
            <v>21413</v>
          </cell>
          <cell r="F106">
            <v>0.8</v>
          </cell>
          <cell r="G106">
            <v>0.5</v>
          </cell>
          <cell r="H106">
            <v>1</v>
          </cell>
          <cell r="I106">
            <v>0.8</v>
          </cell>
          <cell r="J106">
            <v>0.3</v>
          </cell>
          <cell r="K106">
            <v>0.9</v>
          </cell>
          <cell r="L106">
            <v>0.9</v>
          </cell>
          <cell r="M106" t="str">
            <v>10:48</v>
          </cell>
          <cell r="N106" t="str">
            <v>12:30</v>
          </cell>
          <cell r="O106">
            <v>0</v>
          </cell>
          <cell r="P106">
            <v>0</v>
          </cell>
          <cell r="Q106">
            <v>7</v>
          </cell>
        </row>
        <row r="107">
          <cell r="A107" t="str">
            <v>09</v>
          </cell>
          <cell r="B107" t="str">
            <v>D_ANIMADOS</v>
          </cell>
          <cell r="C107" t="str">
            <v>DR. SLUMP</v>
          </cell>
          <cell r="D107">
            <v>0.7</v>
          </cell>
          <cell r="E107">
            <v>20682</v>
          </cell>
          <cell r="F107">
            <v>1.1000000000000001</v>
          </cell>
          <cell r="G107">
            <v>1.1000000000000001</v>
          </cell>
          <cell r="H107">
            <v>0.9</v>
          </cell>
          <cell r="I107">
            <v>0.6</v>
          </cell>
          <cell r="J107">
            <v>0.3</v>
          </cell>
          <cell r="K107">
            <v>0.4</v>
          </cell>
          <cell r="M107" t="str">
            <v>11:15</v>
          </cell>
          <cell r="N107" t="str">
            <v>12:24</v>
          </cell>
          <cell r="O107">
            <v>0</v>
          </cell>
          <cell r="P107">
            <v>0</v>
          </cell>
          <cell r="Q107">
            <v>6</v>
          </cell>
        </row>
        <row r="108">
          <cell r="A108" t="str">
            <v>09</v>
          </cell>
          <cell r="B108" t="str">
            <v>DEPORTIVO</v>
          </cell>
          <cell r="C108" t="str">
            <v>4X4 AVENTURA</v>
          </cell>
          <cell r="D108">
            <v>0.6</v>
          </cell>
          <cell r="E108">
            <v>17622</v>
          </cell>
          <cell r="L108">
            <v>0.6</v>
          </cell>
          <cell r="M108" t="str">
            <v>13:47</v>
          </cell>
          <cell r="N108" t="str">
            <v>14:14</v>
          </cell>
          <cell r="O108">
            <v>0</v>
          </cell>
          <cell r="P108">
            <v>0</v>
          </cell>
          <cell r="Q108">
            <v>1</v>
          </cell>
        </row>
        <row r="109">
          <cell r="A109" t="str">
            <v>09</v>
          </cell>
          <cell r="B109" t="str">
            <v>D_ANIMADOS</v>
          </cell>
          <cell r="C109" t="str">
            <v>DRAGON BALL Z (RESUMEN)</v>
          </cell>
          <cell r="D109">
            <v>0.6</v>
          </cell>
          <cell r="E109">
            <v>16906</v>
          </cell>
          <cell r="K109">
            <v>0.7</v>
          </cell>
          <cell r="L109">
            <v>0.5</v>
          </cell>
          <cell r="M109" t="str">
            <v>12:46</v>
          </cell>
          <cell r="N109" t="str">
            <v>13:46</v>
          </cell>
          <cell r="O109">
            <v>0</v>
          </cell>
          <cell r="P109">
            <v>0</v>
          </cell>
          <cell r="Q109">
            <v>2</v>
          </cell>
        </row>
        <row r="110">
          <cell r="A110" t="str">
            <v>09</v>
          </cell>
          <cell r="B110" t="str">
            <v>D_ANIMADOS</v>
          </cell>
          <cell r="C110" t="str">
            <v>CAT DOG</v>
          </cell>
          <cell r="D110">
            <v>0.5</v>
          </cell>
          <cell r="E110">
            <v>14841</v>
          </cell>
          <cell r="L110">
            <v>0.5</v>
          </cell>
          <cell r="M110" t="str">
            <v>12:31</v>
          </cell>
          <cell r="N110" t="str">
            <v>12:59</v>
          </cell>
          <cell r="O110">
            <v>0</v>
          </cell>
          <cell r="P110">
            <v>0</v>
          </cell>
          <cell r="Q110">
            <v>1</v>
          </cell>
        </row>
        <row r="111">
          <cell r="A111" t="str">
            <v>09</v>
          </cell>
          <cell r="B111" t="str">
            <v>D_ANIMADOS</v>
          </cell>
          <cell r="C111" t="str">
            <v>LOS PEQUENOS PICAPIEDRAS</v>
          </cell>
          <cell r="D111">
            <v>0.5</v>
          </cell>
          <cell r="E111">
            <v>14795</v>
          </cell>
          <cell r="K111">
            <v>0.5</v>
          </cell>
          <cell r="L111">
            <v>0.5</v>
          </cell>
          <cell r="M111" t="str">
            <v>10:14</v>
          </cell>
          <cell r="N111" t="str">
            <v>11:36</v>
          </cell>
          <cell r="O111">
            <v>0</v>
          </cell>
          <cell r="P111">
            <v>0</v>
          </cell>
          <cell r="Q111">
            <v>2</v>
          </cell>
        </row>
        <row r="112">
          <cell r="A112" t="str">
            <v>09</v>
          </cell>
          <cell r="B112" t="str">
            <v>D_ANIMADOS</v>
          </cell>
          <cell r="C112" t="str">
            <v>MAX STEEL</v>
          </cell>
          <cell r="D112">
            <v>0.5</v>
          </cell>
          <cell r="E112">
            <v>13296</v>
          </cell>
          <cell r="K112">
            <v>0.5</v>
          </cell>
          <cell r="M112" t="str">
            <v>13:33</v>
          </cell>
          <cell r="N112" t="str">
            <v>13:58</v>
          </cell>
          <cell r="O112">
            <v>0</v>
          </cell>
          <cell r="P112">
            <v>0</v>
          </cell>
          <cell r="Q112">
            <v>1</v>
          </cell>
        </row>
        <row r="113">
          <cell r="A113" t="str">
            <v>09</v>
          </cell>
          <cell r="B113" t="str">
            <v>D_ANIMADOS</v>
          </cell>
          <cell r="C113" t="str">
            <v>TICK,LA GARRAPATA</v>
          </cell>
          <cell r="D113">
            <v>0.4</v>
          </cell>
          <cell r="E113">
            <v>11437</v>
          </cell>
          <cell r="L113">
            <v>0.4</v>
          </cell>
          <cell r="M113" t="str">
            <v>11:37</v>
          </cell>
          <cell r="N113" t="str">
            <v>12:02</v>
          </cell>
          <cell r="O113">
            <v>0</v>
          </cell>
          <cell r="P113">
            <v>0</v>
          </cell>
          <cell r="Q113">
            <v>1</v>
          </cell>
        </row>
        <row r="114">
          <cell r="A114" t="str">
            <v>09</v>
          </cell>
          <cell r="B114" t="str">
            <v>INFORMATIVO</v>
          </cell>
          <cell r="C114" t="str">
            <v>INFOMERCIALES</v>
          </cell>
          <cell r="D114">
            <v>0.4</v>
          </cell>
          <cell r="E114">
            <v>11509</v>
          </cell>
          <cell r="F114">
            <v>0.4</v>
          </cell>
          <cell r="G114">
            <v>0.2</v>
          </cell>
          <cell r="H114">
            <v>0.5</v>
          </cell>
          <cell r="I114">
            <v>0.7</v>
          </cell>
          <cell r="J114">
            <v>0.2</v>
          </cell>
          <cell r="K114">
            <v>0.4</v>
          </cell>
          <cell r="L114">
            <v>0.3</v>
          </cell>
          <cell r="M114" t="str">
            <v>07:55</v>
          </cell>
          <cell r="N114" t="str">
            <v>04:05</v>
          </cell>
          <cell r="O114">
            <v>0</v>
          </cell>
          <cell r="P114">
            <v>0</v>
          </cell>
          <cell r="Q114">
            <v>14</v>
          </cell>
        </row>
        <row r="115">
          <cell r="A115" t="str">
            <v>09</v>
          </cell>
          <cell r="B115" t="str">
            <v>INFANTIL</v>
          </cell>
          <cell r="C115" t="str">
            <v>PLAZA SESAMO</v>
          </cell>
          <cell r="D115">
            <v>0.4</v>
          </cell>
          <cell r="E115">
            <v>10071</v>
          </cell>
          <cell r="F115">
            <v>0.4</v>
          </cell>
          <cell r="G115">
            <v>0.1</v>
          </cell>
          <cell r="H115">
            <v>0.5</v>
          </cell>
          <cell r="I115">
            <v>0.4</v>
          </cell>
          <cell r="J115">
            <v>0.3</v>
          </cell>
          <cell r="M115" t="str">
            <v>10:18</v>
          </cell>
          <cell r="N115" t="str">
            <v>11:12</v>
          </cell>
          <cell r="O115">
            <v>0</v>
          </cell>
          <cell r="P115">
            <v>0</v>
          </cell>
          <cell r="Q115">
            <v>5</v>
          </cell>
        </row>
        <row r="116">
          <cell r="A116" t="str">
            <v>09</v>
          </cell>
          <cell r="B116" t="str">
            <v>D_ANIMADOS</v>
          </cell>
          <cell r="C116" t="str">
            <v>LOS CAZAFANTASMAS</v>
          </cell>
          <cell r="D116">
            <v>0.3</v>
          </cell>
          <cell r="E116">
            <v>8459</v>
          </cell>
          <cell r="F116">
            <v>0.4</v>
          </cell>
          <cell r="G116">
            <v>0</v>
          </cell>
          <cell r="H116">
            <v>0.6</v>
          </cell>
          <cell r="I116">
            <v>0</v>
          </cell>
          <cell r="J116">
            <v>0.5</v>
          </cell>
          <cell r="M116" t="str">
            <v>09:51</v>
          </cell>
          <cell r="N116" t="str">
            <v>10:44</v>
          </cell>
          <cell r="O116">
            <v>0</v>
          </cell>
          <cell r="P116">
            <v>0</v>
          </cell>
          <cell r="Q116">
            <v>5</v>
          </cell>
        </row>
        <row r="117">
          <cell r="A117" t="str">
            <v>11</v>
          </cell>
          <cell r="B117" t="str">
            <v>PELICULA</v>
          </cell>
          <cell r="C117" t="str">
            <v>PREMIUM</v>
          </cell>
          <cell r="D117">
            <v>9.9</v>
          </cell>
          <cell r="E117">
            <v>284141</v>
          </cell>
          <cell r="G117">
            <v>9.9</v>
          </cell>
          <cell r="M117" t="str">
            <v>23:11</v>
          </cell>
          <cell r="N117" t="str">
            <v>00:56</v>
          </cell>
          <cell r="O117">
            <v>0</v>
          </cell>
          <cell r="P117">
            <v>0</v>
          </cell>
          <cell r="Q117">
            <v>1</v>
          </cell>
        </row>
        <row r="118">
          <cell r="A118" t="str">
            <v>11</v>
          </cell>
          <cell r="B118" t="str">
            <v>CONVERSACION</v>
          </cell>
          <cell r="C118" t="str">
            <v>CALOR HUMANO</v>
          </cell>
          <cell r="D118">
            <v>4.5999999999999996</v>
          </cell>
          <cell r="E118">
            <v>133479</v>
          </cell>
          <cell r="H118">
            <v>4.5999999999999996</v>
          </cell>
          <cell r="M118" t="str">
            <v>22:06</v>
          </cell>
          <cell r="N118" t="str">
            <v>00:29</v>
          </cell>
          <cell r="O118">
            <v>0</v>
          </cell>
          <cell r="P118">
            <v>0</v>
          </cell>
          <cell r="Q118">
            <v>1</v>
          </cell>
        </row>
        <row r="119">
          <cell r="A119" t="str">
            <v>11</v>
          </cell>
          <cell r="B119" t="str">
            <v>PELICULA</v>
          </cell>
          <cell r="C119" t="str">
            <v>GRAN PREMIER</v>
          </cell>
          <cell r="D119">
            <v>3.5</v>
          </cell>
          <cell r="E119">
            <v>101431</v>
          </cell>
          <cell r="I119">
            <v>3.5</v>
          </cell>
          <cell r="M119" t="str">
            <v>22:06</v>
          </cell>
          <cell r="N119" t="str">
            <v>00:12</v>
          </cell>
          <cell r="O119">
            <v>0</v>
          </cell>
          <cell r="P119">
            <v>0</v>
          </cell>
          <cell r="Q119">
            <v>1</v>
          </cell>
        </row>
        <row r="120">
          <cell r="A120" t="str">
            <v>11</v>
          </cell>
          <cell r="B120" t="str">
            <v>PELICULA</v>
          </cell>
          <cell r="C120" t="str">
            <v>DOMINGO DE PELICULA</v>
          </cell>
          <cell r="D120">
            <v>3.3</v>
          </cell>
          <cell r="E120">
            <v>94167</v>
          </cell>
          <cell r="L120">
            <v>3.3</v>
          </cell>
          <cell r="M120" t="str">
            <v>22:07</v>
          </cell>
          <cell r="N120" t="str">
            <v>00:06</v>
          </cell>
          <cell r="O120">
            <v>0</v>
          </cell>
          <cell r="P120">
            <v>0</v>
          </cell>
          <cell r="Q120">
            <v>1</v>
          </cell>
        </row>
        <row r="121">
          <cell r="A121" t="str">
            <v>11</v>
          </cell>
          <cell r="B121" t="str">
            <v>PELICULA</v>
          </cell>
          <cell r="C121" t="str">
            <v>CINE AVENTURA</v>
          </cell>
          <cell r="D121">
            <v>3</v>
          </cell>
          <cell r="E121">
            <v>86141</v>
          </cell>
          <cell r="K121">
            <v>3</v>
          </cell>
          <cell r="M121" t="str">
            <v>15:09</v>
          </cell>
          <cell r="N121" t="str">
            <v>17:27</v>
          </cell>
          <cell r="O121">
            <v>0</v>
          </cell>
          <cell r="P121">
            <v>0</v>
          </cell>
          <cell r="Q121">
            <v>1</v>
          </cell>
        </row>
        <row r="122">
          <cell r="A122" t="str">
            <v>11</v>
          </cell>
          <cell r="B122" t="str">
            <v>PELICULA</v>
          </cell>
          <cell r="C122" t="str">
            <v>CINE COMO EN EL CINE</v>
          </cell>
          <cell r="D122">
            <v>2.9</v>
          </cell>
          <cell r="E122">
            <v>83336</v>
          </cell>
          <cell r="L122">
            <v>2.9</v>
          </cell>
          <cell r="M122" t="str">
            <v>19:06</v>
          </cell>
          <cell r="N122" t="str">
            <v>20:59</v>
          </cell>
          <cell r="O122">
            <v>0</v>
          </cell>
          <cell r="P122">
            <v>0</v>
          </cell>
          <cell r="Q122">
            <v>1</v>
          </cell>
        </row>
        <row r="123">
          <cell r="A123" t="str">
            <v>11</v>
          </cell>
          <cell r="B123" t="str">
            <v>JUVENIL</v>
          </cell>
          <cell r="C123" t="str">
            <v>LUNATICOS</v>
          </cell>
          <cell r="D123">
            <v>2.9</v>
          </cell>
          <cell r="E123">
            <v>81980</v>
          </cell>
          <cell r="K123">
            <v>2.9</v>
          </cell>
          <cell r="M123" t="str">
            <v>00:57</v>
          </cell>
          <cell r="N123" t="str">
            <v>03:02</v>
          </cell>
          <cell r="O123">
            <v>0</v>
          </cell>
          <cell r="P123">
            <v>0</v>
          </cell>
          <cell r="Q123">
            <v>1</v>
          </cell>
        </row>
        <row r="124">
          <cell r="A124" t="str">
            <v>11</v>
          </cell>
          <cell r="B124" t="str">
            <v>HUMOR</v>
          </cell>
          <cell r="C124" t="str">
            <v>TV CONDORO NIGHTS</v>
          </cell>
          <cell r="D124">
            <v>2.7</v>
          </cell>
          <cell r="E124">
            <v>78522</v>
          </cell>
          <cell r="F124">
            <v>2.7</v>
          </cell>
          <cell r="M124" t="str">
            <v>23:27</v>
          </cell>
          <cell r="N124" t="str">
            <v>00:26</v>
          </cell>
          <cell r="O124">
            <v>0</v>
          </cell>
          <cell r="P124">
            <v>0</v>
          </cell>
          <cell r="Q124">
            <v>1</v>
          </cell>
        </row>
        <row r="125">
          <cell r="A125" t="str">
            <v>11</v>
          </cell>
          <cell r="B125" t="str">
            <v>DEPORTIVO</v>
          </cell>
          <cell r="C125" t="str">
            <v>FUERA DE JUEGO</v>
          </cell>
          <cell r="D125">
            <v>2.7</v>
          </cell>
          <cell r="E125">
            <v>77063</v>
          </cell>
          <cell r="F125">
            <v>2.7</v>
          </cell>
          <cell r="M125" t="str">
            <v>22:07</v>
          </cell>
          <cell r="N125" t="str">
            <v>23:26</v>
          </cell>
          <cell r="O125">
            <v>0</v>
          </cell>
          <cell r="P125">
            <v>0</v>
          </cell>
          <cell r="Q125">
            <v>1</v>
          </cell>
        </row>
        <row r="126">
          <cell r="A126" t="str">
            <v>11</v>
          </cell>
          <cell r="B126" t="str">
            <v>NOTICIERO</v>
          </cell>
          <cell r="C126" t="str">
            <v>CHV NOTICIAS CENTRAL</v>
          </cell>
          <cell r="D126">
            <v>2.6</v>
          </cell>
          <cell r="E126">
            <v>74890</v>
          </cell>
          <cell r="F126">
            <v>3.2</v>
          </cell>
          <cell r="G126">
            <v>3.2</v>
          </cell>
          <cell r="H126">
            <v>2.2999999999999998</v>
          </cell>
          <cell r="I126">
            <v>1.5</v>
          </cell>
          <cell r="J126">
            <v>1.5</v>
          </cell>
          <cell r="K126">
            <v>3.2</v>
          </cell>
          <cell r="L126">
            <v>3.4</v>
          </cell>
          <cell r="M126" t="str">
            <v>20:59</v>
          </cell>
          <cell r="N126" t="str">
            <v>22:05</v>
          </cell>
          <cell r="O126">
            <v>0</v>
          </cell>
          <cell r="P126">
            <v>0</v>
          </cell>
          <cell r="Q126">
            <v>7</v>
          </cell>
        </row>
        <row r="127">
          <cell r="A127" t="str">
            <v>11</v>
          </cell>
          <cell r="B127" t="str">
            <v>NOTICIERO</v>
          </cell>
          <cell r="C127" t="str">
            <v>CHV NOTICIAS NOCHE</v>
          </cell>
          <cell r="D127">
            <v>2.5</v>
          </cell>
          <cell r="E127">
            <v>71705</v>
          </cell>
          <cell r="F127">
            <v>1.2</v>
          </cell>
          <cell r="G127">
            <v>4.4000000000000004</v>
          </cell>
          <cell r="H127">
            <v>2.4</v>
          </cell>
          <cell r="I127">
            <v>3.2</v>
          </cell>
          <cell r="J127">
            <v>1.7</v>
          </cell>
          <cell r="K127">
            <v>2.6</v>
          </cell>
          <cell r="L127">
            <v>2</v>
          </cell>
          <cell r="M127" t="str">
            <v>00:07</v>
          </cell>
          <cell r="N127" t="str">
            <v>01:30</v>
          </cell>
          <cell r="O127">
            <v>0</v>
          </cell>
          <cell r="P127">
            <v>0</v>
          </cell>
          <cell r="Q127">
            <v>7</v>
          </cell>
        </row>
        <row r="128">
          <cell r="A128" t="str">
            <v>11</v>
          </cell>
          <cell r="B128" t="str">
            <v>INFORMATIVO</v>
          </cell>
          <cell r="C128" t="str">
            <v>EL TIEMPO EN CHV (C)</v>
          </cell>
          <cell r="D128">
            <v>2.2999999999999998</v>
          </cell>
          <cell r="E128">
            <v>65207</v>
          </cell>
          <cell r="F128">
            <v>1.7</v>
          </cell>
          <cell r="G128">
            <v>2.8</v>
          </cell>
          <cell r="H128">
            <v>1.5</v>
          </cell>
          <cell r="I128">
            <v>1.2</v>
          </cell>
          <cell r="J128">
            <v>2.2000000000000002</v>
          </cell>
          <cell r="K128">
            <v>4.2</v>
          </cell>
          <cell r="L128">
            <v>2.4</v>
          </cell>
          <cell r="M128" t="str">
            <v>22:02</v>
          </cell>
          <cell r="N128" t="str">
            <v>22:08</v>
          </cell>
          <cell r="O128">
            <v>0</v>
          </cell>
          <cell r="P128">
            <v>0</v>
          </cell>
          <cell r="Q128">
            <v>7</v>
          </cell>
        </row>
        <row r="129">
          <cell r="A129" t="str">
            <v>11</v>
          </cell>
          <cell r="B129" t="str">
            <v>MISCELANEO</v>
          </cell>
          <cell r="C129" t="str">
            <v>DR. SPOT</v>
          </cell>
          <cell r="D129">
            <v>2.2000000000000002</v>
          </cell>
          <cell r="E129">
            <v>62564</v>
          </cell>
          <cell r="G129">
            <v>2.2000000000000002</v>
          </cell>
          <cell r="M129" t="str">
            <v>22:07</v>
          </cell>
          <cell r="N129" t="str">
            <v>23:10</v>
          </cell>
          <cell r="O129">
            <v>0</v>
          </cell>
          <cell r="P129">
            <v>0</v>
          </cell>
          <cell r="Q129">
            <v>1</v>
          </cell>
        </row>
        <row r="130">
          <cell r="A130" t="str">
            <v>11</v>
          </cell>
          <cell r="B130" t="str">
            <v>CONVERSACION</v>
          </cell>
          <cell r="C130" t="str">
            <v>AMIGAS Y AMIGOS</v>
          </cell>
          <cell r="D130">
            <v>1.9</v>
          </cell>
          <cell r="E130">
            <v>54857</v>
          </cell>
          <cell r="K130">
            <v>1.9</v>
          </cell>
          <cell r="M130" t="str">
            <v>22:05</v>
          </cell>
          <cell r="N130" t="str">
            <v>00:21</v>
          </cell>
          <cell r="O130">
            <v>0</v>
          </cell>
          <cell r="P130">
            <v>0</v>
          </cell>
          <cell r="Q130">
            <v>1</v>
          </cell>
        </row>
        <row r="131">
          <cell r="A131" t="str">
            <v>11</v>
          </cell>
          <cell r="B131" t="str">
            <v>CONVERSACION</v>
          </cell>
          <cell r="C131" t="str">
            <v>TOLERANCIA CERO</v>
          </cell>
          <cell r="D131">
            <v>1.9</v>
          </cell>
          <cell r="E131">
            <v>53587</v>
          </cell>
          <cell r="L131">
            <v>1.9</v>
          </cell>
          <cell r="M131" t="str">
            <v>10:09</v>
          </cell>
          <cell r="N131" t="str">
            <v>11:24</v>
          </cell>
          <cell r="O131">
            <v>0</v>
          </cell>
          <cell r="P131">
            <v>0</v>
          </cell>
          <cell r="Q131">
            <v>1</v>
          </cell>
        </row>
        <row r="132">
          <cell r="A132" t="str">
            <v>11</v>
          </cell>
          <cell r="B132" t="str">
            <v>INFORMATIVO</v>
          </cell>
          <cell r="C132" t="str">
            <v>EL TIEMPO EN CHV (N)</v>
          </cell>
          <cell r="D132">
            <v>1.9</v>
          </cell>
          <cell r="E132">
            <v>55874</v>
          </cell>
          <cell r="F132">
            <v>1.3</v>
          </cell>
          <cell r="G132">
            <v>3.6</v>
          </cell>
          <cell r="H132">
            <v>1.8</v>
          </cell>
          <cell r="I132">
            <v>2</v>
          </cell>
          <cell r="J132">
            <v>1.2</v>
          </cell>
          <cell r="K132">
            <v>1.7</v>
          </cell>
          <cell r="L132">
            <v>2.1</v>
          </cell>
          <cell r="M132" t="str">
            <v>00:43</v>
          </cell>
          <cell r="N132" t="str">
            <v>01:32</v>
          </cell>
          <cell r="O132">
            <v>0</v>
          </cell>
          <cell r="P132">
            <v>0</v>
          </cell>
          <cell r="Q132">
            <v>7</v>
          </cell>
        </row>
        <row r="133">
          <cell r="A133" t="str">
            <v>11</v>
          </cell>
          <cell r="B133" t="str">
            <v>REALITY SHOW</v>
          </cell>
          <cell r="C133" t="str">
            <v>JUSTICIA PARA TODOS</v>
          </cell>
          <cell r="D133">
            <v>1.8</v>
          </cell>
          <cell r="E133">
            <v>52357</v>
          </cell>
          <cell r="F133">
            <v>2.6</v>
          </cell>
          <cell r="G133">
            <v>1.7</v>
          </cell>
          <cell r="H133">
            <v>1.8</v>
          </cell>
          <cell r="I133">
            <v>1.6</v>
          </cell>
          <cell r="J133">
            <v>1.4</v>
          </cell>
          <cell r="M133" t="str">
            <v>13:56</v>
          </cell>
          <cell r="N133" t="str">
            <v>14:30</v>
          </cell>
          <cell r="O133">
            <v>0</v>
          </cell>
          <cell r="P133">
            <v>0</v>
          </cell>
          <cell r="Q133">
            <v>5</v>
          </cell>
        </row>
        <row r="134">
          <cell r="A134" t="str">
            <v>11</v>
          </cell>
          <cell r="B134" t="str">
            <v>MISCELANEO</v>
          </cell>
          <cell r="C134" t="str">
            <v>EL FUTURO DE CHILE</v>
          </cell>
          <cell r="D134">
            <v>1.7</v>
          </cell>
          <cell r="E134">
            <v>48520</v>
          </cell>
          <cell r="J134">
            <v>1.7</v>
          </cell>
          <cell r="M134" t="str">
            <v>22:09</v>
          </cell>
          <cell r="N134" t="str">
            <v>23:21</v>
          </cell>
          <cell r="O134">
            <v>0</v>
          </cell>
          <cell r="P134">
            <v>0</v>
          </cell>
          <cell r="Q134">
            <v>1</v>
          </cell>
        </row>
        <row r="135">
          <cell r="A135" t="str">
            <v>11</v>
          </cell>
          <cell r="B135" t="str">
            <v>S_JUVENIL</v>
          </cell>
          <cell r="C135" t="str">
            <v>CUPIDO</v>
          </cell>
          <cell r="D135">
            <v>1.7</v>
          </cell>
          <cell r="E135">
            <v>49153</v>
          </cell>
          <cell r="L135">
            <v>1.7</v>
          </cell>
          <cell r="M135" t="str">
            <v>18:04</v>
          </cell>
          <cell r="N135" t="str">
            <v>19:05</v>
          </cell>
          <cell r="O135">
            <v>0</v>
          </cell>
          <cell r="P135">
            <v>0</v>
          </cell>
          <cell r="Q135">
            <v>1</v>
          </cell>
        </row>
        <row r="136">
          <cell r="A136" t="str">
            <v>11</v>
          </cell>
          <cell r="B136" t="str">
            <v>INFORMATIVO</v>
          </cell>
          <cell r="C136" t="str">
            <v>RED NACIONAL</v>
          </cell>
          <cell r="D136">
            <v>1.7</v>
          </cell>
          <cell r="E136">
            <v>49215</v>
          </cell>
          <cell r="H136">
            <v>1.7</v>
          </cell>
          <cell r="M136" t="str">
            <v>21:00</v>
          </cell>
          <cell r="N136" t="str">
            <v>21:09</v>
          </cell>
          <cell r="O136">
            <v>0</v>
          </cell>
          <cell r="P136">
            <v>0</v>
          </cell>
          <cell r="Q136">
            <v>1</v>
          </cell>
        </row>
        <row r="137">
          <cell r="A137" t="str">
            <v>11</v>
          </cell>
          <cell r="B137" t="str">
            <v>D_ANIMADOS</v>
          </cell>
          <cell r="C137" t="str">
            <v>POKEMON II</v>
          </cell>
          <cell r="D137">
            <v>1.7</v>
          </cell>
          <cell r="E137">
            <v>49044</v>
          </cell>
          <cell r="F137">
            <v>1.7</v>
          </cell>
          <cell r="G137">
            <v>2.1</v>
          </cell>
          <cell r="H137">
            <v>1.7</v>
          </cell>
          <cell r="I137">
            <v>1.4</v>
          </cell>
          <cell r="J137">
            <v>1.1000000000000001</v>
          </cell>
          <cell r="K137">
            <v>2.1</v>
          </cell>
          <cell r="M137" t="str">
            <v>17:27</v>
          </cell>
          <cell r="N137" t="str">
            <v>18:46</v>
          </cell>
          <cell r="O137">
            <v>0</v>
          </cell>
          <cell r="P137">
            <v>0</v>
          </cell>
          <cell r="Q137">
            <v>6</v>
          </cell>
        </row>
        <row r="138">
          <cell r="A138" t="str">
            <v>11</v>
          </cell>
          <cell r="B138" t="str">
            <v>SERIE</v>
          </cell>
          <cell r="C138" t="str">
            <v>MAGIA, MISTERIOS Y MILAGROS</v>
          </cell>
          <cell r="D138">
            <v>1.7</v>
          </cell>
          <cell r="E138">
            <v>48869</v>
          </cell>
          <cell r="L138">
            <v>1.7</v>
          </cell>
          <cell r="M138" t="str">
            <v>11:25</v>
          </cell>
          <cell r="N138" t="str">
            <v>12:18</v>
          </cell>
          <cell r="O138">
            <v>0</v>
          </cell>
          <cell r="P138">
            <v>0</v>
          </cell>
          <cell r="Q138">
            <v>1</v>
          </cell>
        </row>
        <row r="139">
          <cell r="A139" t="str">
            <v>11</v>
          </cell>
          <cell r="B139" t="str">
            <v>TELENOVELA</v>
          </cell>
          <cell r="C139" t="str">
            <v>MARIU</v>
          </cell>
          <cell r="D139">
            <v>1.6</v>
          </cell>
          <cell r="E139">
            <v>45603</v>
          </cell>
          <cell r="F139">
            <v>1.4</v>
          </cell>
          <cell r="G139">
            <v>1.7</v>
          </cell>
          <cell r="H139">
            <v>1.7</v>
          </cell>
          <cell r="I139">
            <v>0.9</v>
          </cell>
          <cell r="J139">
            <v>2.2000000000000002</v>
          </cell>
          <cell r="M139" t="str">
            <v>15:13</v>
          </cell>
          <cell r="N139" t="str">
            <v>16:08</v>
          </cell>
          <cell r="O139">
            <v>0</v>
          </cell>
          <cell r="P139">
            <v>0</v>
          </cell>
          <cell r="Q139">
            <v>5</v>
          </cell>
        </row>
        <row r="140">
          <cell r="A140" t="str">
            <v>11</v>
          </cell>
          <cell r="B140" t="str">
            <v>S_JUVENIL</v>
          </cell>
          <cell r="C140" t="str">
            <v>EL COMISARIO REX</v>
          </cell>
          <cell r="D140">
            <v>1.6</v>
          </cell>
          <cell r="E140">
            <v>46138</v>
          </cell>
          <cell r="L140">
            <v>1.6</v>
          </cell>
          <cell r="M140" t="str">
            <v>17:01</v>
          </cell>
          <cell r="N140" t="str">
            <v>18:03</v>
          </cell>
          <cell r="O140">
            <v>0</v>
          </cell>
          <cell r="P140">
            <v>0</v>
          </cell>
          <cell r="Q140">
            <v>1</v>
          </cell>
        </row>
        <row r="141">
          <cell r="A141" t="str">
            <v>11</v>
          </cell>
          <cell r="B141" t="str">
            <v>MISCELANEO</v>
          </cell>
          <cell r="C141" t="str">
            <v>PRIMER PLANO</v>
          </cell>
          <cell r="D141">
            <v>1.5</v>
          </cell>
          <cell r="E141">
            <v>43826</v>
          </cell>
          <cell r="L141">
            <v>1.5</v>
          </cell>
          <cell r="M141" t="str">
            <v>12:19</v>
          </cell>
          <cell r="N141" t="str">
            <v>13:23</v>
          </cell>
          <cell r="O141">
            <v>0</v>
          </cell>
          <cell r="P141">
            <v>0</v>
          </cell>
          <cell r="Q141">
            <v>1</v>
          </cell>
        </row>
        <row r="142">
          <cell r="A142" t="str">
            <v>11</v>
          </cell>
          <cell r="B142" t="str">
            <v>MISCELANEO</v>
          </cell>
          <cell r="C142" t="str">
            <v>BOHEMIA</v>
          </cell>
          <cell r="D142">
            <v>1.5</v>
          </cell>
          <cell r="E142">
            <v>41719</v>
          </cell>
          <cell r="F142">
            <v>1.2</v>
          </cell>
          <cell r="G142">
            <v>2.4</v>
          </cell>
          <cell r="H142">
            <v>1.1000000000000001</v>
          </cell>
          <cell r="I142">
            <v>1.5</v>
          </cell>
          <cell r="J142">
            <v>1.1000000000000001</v>
          </cell>
          <cell r="M142" t="str">
            <v>00:50</v>
          </cell>
          <cell r="N142" t="str">
            <v>02:26</v>
          </cell>
          <cell r="O142">
            <v>0</v>
          </cell>
          <cell r="P142">
            <v>0</v>
          </cell>
          <cell r="Q142">
            <v>5</v>
          </cell>
        </row>
        <row r="143">
          <cell r="A143" t="str">
            <v>11</v>
          </cell>
          <cell r="B143" t="str">
            <v>INFORMATIVO</v>
          </cell>
          <cell r="C143" t="str">
            <v>EDICION IMPACTO</v>
          </cell>
          <cell r="D143">
            <v>1.5</v>
          </cell>
          <cell r="E143">
            <v>44165</v>
          </cell>
          <cell r="F143">
            <v>2.5</v>
          </cell>
          <cell r="G143">
            <v>1.3</v>
          </cell>
          <cell r="H143">
            <v>2</v>
          </cell>
          <cell r="I143">
            <v>1</v>
          </cell>
          <cell r="J143">
            <v>1</v>
          </cell>
          <cell r="M143" t="str">
            <v>13:02</v>
          </cell>
          <cell r="N143" t="str">
            <v>13:29</v>
          </cell>
          <cell r="O143">
            <v>0</v>
          </cell>
          <cell r="P143">
            <v>0</v>
          </cell>
          <cell r="Q143">
            <v>5</v>
          </cell>
        </row>
        <row r="144">
          <cell r="A144" t="str">
            <v>11</v>
          </cell>
          <cell r="B144" t="str">
            <v>SE_INFANTIL</v>
          </cell>
          <cell r="C144" t="str">
            <v>MI BELLA GENIO</v>
          </cell>
          <cell r="D144">
            <v>1.4</v>
          </cell>
          <cell r="E144">
            <v>39114</v>
          </cell>
          <cell r="K144">
            <v>1.3</v>
          </cell>
          <cell r="L144">
            <v>1.4</v>
          </cell>
          <cell r="M144" t="str">
            <v>14:00</v>
          </cell>
          <cell r="N144" t="str">
            <v>14:34</v>
          </cell>
          <cell r="O144">
            <v>0</v>
          </cell>
          <cell r="P144">
            <v>0</v>
          </cell>
          <cell r="Q144">
            <v>2</v>
          </cell>
        </row>
        <row r="145">
          <cell r="A145" t="str">
            <v>11</v>
          </cell>
          <cell r="B145" t="str">
            <v>TELENOVELA</v>
          </cell>
          <cell r="C145" t="str">
            <v>LOS BUSCAS</v>
          </cell>
          <cell r="D145">
            <v>1.4</v>
          </cell>
          <cell r="E145">
            <v>41157</v>
          </cell>
          <cell r="F145">
            <v>1.3</v>
          </cell>
          <cell r="G145">
            <v>1.2</v>
          </cell>
          <cell r="H145">
            <v>1.8</v>
          </cell>
          <cell r="I145">
            <v>1</v>
          </cell>
          <cell r="J145">
            <v>1.8</v>
          </cell>
          <cell r="M145" t="str">
            <v>14:22</v>
          </cell>
          <cell r="N145" t="str">
            <v>15:21</v>
          </cell>
          <cell r="O145">
            <v>0</v>
          </cell>
          <cell r="P145">
            <v>0</v>
          </cell>
          <cell r="Q145">
            <v>5</v>
          </cell>
        </row>
        <row r="146">
          <cell r="A146" t="str">
            <v>11</v>
          </cell>
          <cell r="B146" t="str">
            <v>VARIEDAD</v>
          </cell>
          <cell r="C146" t="str">
            <v>DE TODO UN POCO</v>
          </cell>
          <cell r="D146">
            <v>1.4</v>
          </cell>
          <cell r="E146">
            <v>39241</v>
          </cell>
          <cell r="F146">
            <v>1.4</v>
          </cell>
          <cell r="G146">
            <v>1.3</v>
          </cell>
          <cell r="H146">
            <v>1.6</v>
          </cell>
          <cell r="I146">
            <v>2</v>
          </cell>
          <cell r="J146">
            <v>0.6</v>
          </cell>
          <cell r="M146" t="str">
            <v>19:27</v>
          </cell>
          <cell r="N146" t="str">
            <v>20:00</v>
          </cell>
          <cell r="O146">
            <v>0</v>
          </cell>
          <cell r="P146">
            <v>0</v>
          </cell>
          <cell r="Q146">
            <v>5</v>
          </cell>
        </row>
        <row r="147">
          <cell r="A147" t="str">
            <v>11</v>
          </cell>
          <cell r="B147" t="str">
            <v>D_ANIMADOS</v>
          </cell>
          <cell r="C147" t="str">
            <v>DIGIMON</v>
          </cell>
          <cell r="D147">
            <v>1.4</v>
          </cell>
          <cell r="E147">
            <v>39345</v>
          </cell>
          <cell r="F147">
            <v>1.1000000000000001</v>
          </cell>
          <cell r="G147">
            <v>1.5</v>
          </cell>
          <cell r="H147">
            <v>1.4</v>
          </cell>
          <cell r="I147">
            <v>1.2</v>
          </cell>
          <cell r="J147">
            <v>1.7</v>
          </cell>
          <cell r="M147" t="str">
            <v>17:02</v>
          </cell>
          <cell r="N147" t="str">
            <v>17:32</v>
          </cell>
          <cell r="O147">
            <v>0</v>
          </cell>
          <cell r="P147">
            <v>0</v>
          </cell>
          <cell r="Q147">
            <v>5</v>
          </cell>
        </row>
        <row r="148">
          <cell r="A148" t="str">
            <v>11</v>
          </cell>
          <cell r="B148" t="str">
            <v>NOTICIERO</v>
          </cell>
          <cell r="C148" t="str">
            <v>CHV NOTICIAS TARDE</v>
          </cell>
          <cell r="D148">
            <v>1.4</v>
          </cell>
          <cell r="E148">
            <v>41321</v>
          </cell>
          <cell r="F148">
            <v>2.6</v>
          </cell>
          <cell r="G148">
            <v>1.5</v>
          </cell>
          <cell r="H148">
            <v>1.5</v>
          </cell>
          <cell r="I148">
            <v>0.7</v>
          </cell>
          <cell r="J148">
            <v>0.8</v>
          </cell>
          <cell r="M148" t="str">
            <v>13:29</v>
          </cell>
          <cell r="N148" t="str">
            <v>14:03</v>
          </cell>
          <cell r="O148">
            <v>0</v>
          </cell>
          <cell r="P148">
            <v>0</v>
          </cell>
          <cell r="Q148">
            <v>5</v>
          </cell>
        </row>
        <row r="149">
          <cell r="A149" t="str">
            <v>11</v>
          </cell>
          <cell r="B149" t="str">
            <v>PELICULA</v>
          </cell>
          <cell r="C149" t="str">
            <v>CINE DE TRASNOCHE</v>
          </cell>
          <cell r="D149">
            <v>1.3</v>
          </cell>
          <cell r="E149">
            <v>38013</v>
          </cell>
          <cell r="F149">
            <v>0.8</v>
          </cell>
          <cell r="G149">
            <v>0.5</v>
          </cell>
          <cell r="H149">
            <v>0.8</v>
          </cell>
          <cell r="I149">
            <v>1.4</v>
          </cell>
          <cell r="J149">
            <v>1.1000000000000001</v>
          </cell>
          <cell r="K149">
            <v>2.1</v>
          </cell>
          <cell r="L149">
            <v>2.6</v>
          </cell>
          <cell r="M149" t="str">
            <v>00:45</v>
          </cell>
          <cell r="N149" t="str">
            <v>04:31</v>
          </cell>
          <cell r="O149">
            <v>0</v>
          </cell>
          <cell r="P149">
            <v>0</v>
          </cell>
          <cell r="Q149">
            <v>7</v>
          </cell>
        </row>
        <row r="150">
          <cell r="A150" t="str">
            <v>11</v>
          </cell>
          <cell r="B150" t="str">
            <v>CONVERSACION</v>
          </cell>
          <cell r="C150" t="str">
            <v>EL SHOW DE JAIME BAYLY</v>
          </cell>
          <cell r="D150">
            <v>1.3</v>
          </cell>
          <cell r="E150">
            <v>37221</v>
          </cell>
          <cell r="J150">
            <v>1.3</v>
          </cell>
          <cell r="M150" t="str">
            <v>23:22</v>
          </cell>
          <cell r="N150" t="str">
            <v>00:35</v>
          </cell>
          <cell r="O150">
            <v>0</v>
          </cell>
          <cell r="P150">
            <v>0</v>
          </cell>
          <cell r="Q150">
            <v>1</v>
          </cell>
        </row>
        <row r="151">
          <cell r="A151" t="str">
            <v>11</v>
          </cell>
          <cell r="B151" t="str">
            <v>HUMOR</v>
          </cell>
          <cell r="C151" t="str">
            <v>BIENVENIDOS</v>
          </cell>
          <cell r="D151">
            <v>1.3</v>
          </cell>
          <cell r="E151">
            <v>36421</v>
          </cell>
          <cell r="K151">
            <v>1.3</v>
          </cell>
          <cell r="L151">
            <v>1.2</v>
          </cell>
          <cell r="M151" t="str">
            <v>14:24</v>
          </cell>
          <cell r="N151" t="str">
            <v>15:08</v>
          </cell>
          <cell r="O151">
            <v>0</v>
          </cell>
          <cell r="P151">
            <v>0</v>
          </cell>
          <cell r="Q151">
            <v>2</v>
          </cell>
        </row>
        <row r="152">
          <cell r="A152" t="str">
            <v>11</v>
          </cell>
          <cell r="B152" t="str">
            <v>NOTICIERO</v>
          </cell>
          <cell r="C152" t="str">
            <v>NOTICIAS 7:25</v>
          </cell>
          <cell r="D152">
            <v>1.2</v>
          </cell>
          <cell r="E152">
            <v>34476</v>
          </cell>
          <cell r="F152">
            <v>0.9</v>
          </cell>
          <cell r="G152">
            <v>1.5</v>
          </cell>
          <cell r="H152">
            <v>1.4</v>
          </cell>
          <cell r="I152">
            <v>1.5</v>
          </cell>
          <cell r="J152">
            <v>0.7</v>
          </cell>
          <cell r="M152" t="str">
            <v>19:22</v>
          </cell>
          <cell r="N152" t="str">
            <v>19:30</v>
          </cell>
          <cell r="O152">
            <v>0</v>
          </cell>
          <cell r="P152">
            <v>0</v>
          </cell>
          <cell r="Q152">
            <v>5</v>
          </cell>
        </row>
        <row r="153">
          <cell r="A153" t="str">
            <v>11</v>
          </cell>
          <cell r="B153" t="str">
            <v>PELICULA</v>
          </cell>
          <cell r="C153" t="str">
            <v>CINE DE SABADO</v>
          </cell>
          <cell r="D153">
            <v>1.2</v>
          </cell>
          <cell r="E153">
            <v>35770</v>
          </cell>
          <cell r="K153">
            <v>1.2</v>
          </cell>
          <cell r="M153" t="str">
            <v>18:47</v>
          </cell>
          <cell r="N153" t="str">
            <v>20:58</v>
          </cell>
          <cell r="O153">
            <v>0</v>
          </cell>
          <cell r="P153">
            <v>0</v>
          </cell>
          <cell r="Q153">
            <v>1</v>
          </cell>
        </row>
        <row r="154">
          <cell r="A154" t="str">
            <v>11</v>
          </cell>
          <cell r="B154" t="str">
            <v>INFANTIL</v>
          </cell>
          <cell r="C154" t="str">
            <v>EL CLUB DE LOS TIGRITOS</v>
          </cell>
          <cell r="D154">
            <v>1.1000000000000001</v>
          </cell>
          <cell r="E154">
            <v>32202</v>
          </cell>
          <cell r="F154">
            <v>1.1000000000000001</v>
          </cell>
          <cell r="G154">
            <v>1</v>
          </cell>
          <cell r="H154">
            <v>1.2</v>
          </cell>
          <cell r="I154">
            <v>1</v>
          </cell>
          <cell r="J154">
            <v>1.2</v>
          </cell>
          <cell r="M154" t="str">
            <v>16:04</v>
          </cell>
          <cell r="N154" t="str">
            <v>17:05</v>
          </cell>
          <cell r="O154">
            <v>0</v>
          </cell>
          <cell r="P154">
            <v>0</v>
          </cell>
          <cell r="Q154">
            <v>5</v>
          </cell>
        </row>
        <row r="155">
          <cell r="A155" t="str">
            <v>11</v>
          </cell>
          <cell r="B155" t="str">
            <v>COMEDIA</v>
          </cell>
          <cell r="C155" t="str">
            <v>LA HECHIZADA</v>
          </cell>
          <cell r="D155">
            <v>1.1000000000000001</v>
          </cell>
          <cell r="E155">
            <v>32461</v>
          </cell>
          <cell r="K155">
            <v>1</v>
          </cell>
          <cell r="L155">
            <v>1.2</v>
          </cell>
          <cell r="M155" t="str">
            <v>13:24</v>
          </cell>
          <cell r="N155" t="str">
            <v>14:07</v>
          </cell>
          <cell r="O155">
            <v>0</v>
          </cell>
          <cell r="P155">
            <v>0</v>
          </cell>
          <cell r="Q155">
            <v>2</v>
          </cell>
        </row>
        <row r="156">
          <cell r="A156" t="str">
            <v>11</v>
          </cell>
          <cell r="B156" t="str">
            <v>JUVENIL</v>
          </cell>
          <cell r="C156" t="str">
            <v>EXTRA JOVENES</v>
          </cell>
          <cell r="D156">
            <v>1.1000000000000001</v>
          </cell>
          <cell r="E156">
            <v>31623</v>
          </cell>
          <cell r="F156">
            <v>1.6</v>
          </cell>
          <cell r="G156">
            <v>1.1000000000000001</v>
          </cell>
          <cell r="H156">
            <v>0.9</v>
          </cell>
          <cell r="I156">
            <v>1.3</v>
          </cell>
          <cell r="J156">
            <v>0.7</v>
          </cell>
          <cell r="M156" t="str">
            <v>17:57</v>
          </cell>
          <cell r="N156" t="str">
            <v>19:25</v>
          </cell>
          <cell r="O156">
            <v>0</v>
          </cell>
          <cell r="P156">
            <v>0</v>
          </cell>
          <cell r="Q156">
            <v>5</v>
          </cell>
        </row>
        <row r="157">
          <cell r="A157" t="str">
            <v>11</v>
          </cell>
          <cell r="B157" t="str">
            <v>D_ANIMADOS</v>
          </cell>
          <cell r="C157" t="str">
            <v>THE BABY HUEY SHOW</v>
          </cell>
          <cell r="D157">
            <v>1</v>
          </cell>
          <cell r="E157">
            <v>27544</v>
          </cell>
          <cell r="K157">
            <v>1</v>
          </cell>
          <cell r="M157" t="str">
            <v>11:37</v>
          </cell>
          <cell r="N157" t="str">
            <v>12:05</v>
          </cell>
          <cell r="O157">
            <v>0</v>
          </cell>
          <cell r="P157">
            <v>0</v>
          </cell>
          <cell r="Q157">
            <v>1</v>
          </cell>
        </row>
        <row r="158">
          <cell r="A158" t="str">
            <v>11</v>
          </cell>
          <cell r="B158" t="str">
            <v>D_ANIMADOS</v>
          </cell>
          <cell r="C158" t="str">
            <v>DRAGON TALES</v>
          </cell>
          <cell r="D158">
            <v>0.9</v>
          </cell>
          <cell r="E158">
            <v>25837</v>
          </cell>
          <cell r="F158">
            <v>1.1000000000000001</v>
          </cell>
          <cell r="G158">
            <v>1.1000000000000001</v>
          </cell>
          <cell r="H158">
            <v>0.8</v>
          </cell>
          <cell r="I158">
            <v>0.7</v>
          </cell>
          <cell r="J158">
            <v>0.8</v>
          </cell>
          <cell r="M158" t="str">
            <v>10:22</v>
          </cell>
          <cell r="N158" t="str">
            <v>10:58</v>
          </cell>
          <cell r="O158">
            <v>0</v>
          </cell>
          <cell r="P158">
            <v>0</v>
          </cell>
          <cell r="Q158">
            <v>5</v>
          </cell>
        </row>
        <row r="159">
          <cell r="A159" t="str">
            <v>11</v>
          </cell>
          <cell r="B159" t="str">
            <v>D_ANIMADOS</v>
          </cell>
          <cell r="C159" t="str">
            <v>LAS TRES MELLIZAS</v>
          </cell>
          <cell r="D159">
            <v>0.9</v>
          </cell>
          <cell r="E159">
            <v>25768</v>
          </cell>
          <cell r="K159">
            <v>0.9</v>
          </cell>
          <cell r="M159" t="str">
            <v>12:06</v>
          </cell>
          <cell r="N159" t="str">
            <v>12:40</v>
          </cell>
          <cell r="O159">
            <v>0</v>
          </cell>
          <cell r="P159">
            <v>0</v>
          </cell>
          <cell r="Q159">
            <v>1</v>
          </cell>
        </row>
        <row r="160">
          <cell r="A160" t="str">
            <v>11</v>
          </cell>
          <cell r="B160" t="str">
            <v>VARIEDAD</v>
          </cell>
          <cell r="C160" t="str">
            <v>ASI DE SIMPLE</v>
          </cell>
          <cell r="D160">
            <v>0.9</v>
          </cell>
          <cell r="E160">
            <v>25153</v>
          </cell>
          <cell r="F160">
            <v>1.1000000000000001</v>
          </cell>
          <cell r="G160">
            <v>1</v>
          </cell>
          <cell r="H160">
            <v>0.5</v>
          </cell>
          <cell r="I160">
            <v>0.8</v>
          </cell>
          <cell r="J160">
            <v>1</v>
          </cell>
          <cell r="M160" t="str">
            <v>11:24</v>
          </cell>
          <cell r="N160" t="str">
            <v>13:03</v>
          </cell>
          <cell r="O160">
            <v>0</v>
          </cell>
          <cell r="P160">
            <v>0</v>
          </cell>
          <cell r="Q160">
            <v>5</v>
          </cell>
        </row>
        <row r="161">
          <cell r="A161" t="str">
            <v>11</v>
          </cell>
          <cell r="B161" t="str">
            <v>D_ANIMADOS</v>
          </cell>
          <cell r="C161" t="str">
            <v>POKEMON</v>
          </cell>
          <cell r="D161">
            <v>0.9</v>
          </cell>
          <cell r="E161">
            <v>24943</v>
          </cell>
          <cell r="F161">
            <v>1.1000000000000001</v>
          </cell>
          <cell r="G161">
            <v>1.3</v>
          </cell>
          <cell r="H161">
            <v>0.8</v>
          </cell>
          <cell r="I161">
            <v>0.5</v>
          </cell>
          <cell r="J161">
            <v>0.7</v>
          </cell>
          <cell r="M161" t="str">
            <v>10:55</v>
          </cell>
          <cell r="N161" t="str">
            <v>11:27</v>
          </cell>
          <cell r="O161">
            <v>0</v>
          </cell>
          <cell r="P161">
            <v>0</v>
          </cell>
          <cell r="Q161">
            <v>5</v>
          </cell>
        </row>
        <row r="162">
          <cell r="A162" t="str">
            <v>11</v>
          </cell>
          <cell r="B162" t="str">
            <v>D_ANIMADOS</v>
          </cell>
          <cell r="C162" t="str">
            <v>EL CLUB DEL CLAN</v>
          </cell>
          <cell r="D162">
            <v>0.9</v>
          </cell>
          <cell r="E162">
            <v>24925</v>
          </cell>
          <cell r="F162">
            <v>0.9</v>
          </cell>
          <cell r="G162">
            <v>0.7</v>
          </cell>
          <cell r="H162">
            <v>0.6</v>
          </cell>
          <cell r="I162">
            <v>1</v>
          </cell>
          <cell r="J162">
            <v>1.1000000000000001</v>
          </cell>
          <cell r="M162" t="str">
            <v>08:28</v>
          </cell>
          <cell r="N162" t="str">
            <v>10:02</v>
          </cell>
          <cell r="O162">
            <v>0</v>
          </cell>
          <cell r="P162">
            <v>0</v>
          </cell>
          <cell r="Q162">
            <v>5</v>
          </cell>
        </row>
        <row r="163">
          <cell r="A163" t="str">
            <v>11</v>
          </cell>
          <cell r="B163" t="str">
            <v>D_ANIMADOS</v>
          </cell>
          <cell r="C163" t="str">
            <v>EXTREME DINOSAURIOS</v>
          </cell>
          <cell r="D163">
            <v>0.9</v>
          </cell>
          <cell r="E163">
            <v>24581</v>
          </cell>
          <cell r="F163">
            <v>1.3</v>
          </cell>
          <cell r="G163">
            <v>0.5</v>
          </cell>
          <cell r="H163">
            <v>0.7</v>
          </cell>
          <cell r="I163">
            <v>1</v>
          </cell>
          <cell r="J163">
            <v>0.8</v>
          </cell>
          <cell r="M163" t="str">
            <v>09:56</v>
          </cell>
          <cell r="N163" t="str">
            <v>10:26</v>
          </cell>
          <cell r="O163">
            <v>0</v>
          </cell>
          <cell r="P163">
            <v>0</v>
          </cell>
          <cell r="Q163">
            <v>5</v>
          </cell>
        </row>
        <row r="164">
          <cell r="A164" t="str">
            <v>11</v>
          </cell>
          <cell r="B164" t="str">
            <v>CONCURSO</v>
          </cell>
          <cell r="C164" t="str">
            <v>ESTE DOMINGO ME LO SACO</v>
          </cell>
          <cell r="D164">
            <v>0.8</v>
          </cell>
          <cell r="E164">
            <v>23433</v>
          </cell>
          <cell r="L164">
            <v>0.8</v>
          </cell>
          <cell r="M164" t="str">
            <v>15:05</v>
          </cell>
          <cell r="N164" t="str">
            <v>16:07</v>
          </cell>
          <cell r="O164">
            <v>0</v>
          </cell>
          <cell r="P164">
            <v>0</v>
          </cell>
          <cell r="Q164">
            <v>1</v>
          </cell>
        </row>
        <row r="165">
          <cell r="A165" t="str">
            <v>11</v>
          </cell>
          <cell r="B165" t="str">
            <v>D_ANIMADOS</v>
          </cell>
          <cell r="C165" t="str">
            <v>LOS MAR MASTER</v>
          </cell>
          <cell r="D165">
            <v>0.7</v>
          </cell>
          <cell r="E165">
            <v>20659</v>
          </cell>
          <cell r="L165">
            <v>0.7</v>
          </cell>
          <cell r="M165" t="str">
            <v>16:08</v>
          </cell>
          <cell r="N165" t="str">
            <v>17:00</v>
          </cell>
          <cell r="O165">
            <v>0</v>
          </cell>
          <cell r="P165">
            <v>0</v>
          </cell>
          <cell r="Q165">
            <v>1</v>
          </cell>
        </row>
        <row r="166">
          <cell r="A166" t="str">
            <v>11</v>
          </cell>
          <cell r="B166" t="str">
            <v>D_ANIMADOS</v>
          </cell>
          <cell r="C166" t="str">
            <v>SAILOR MOON</v>
          </cell>
          <cell r="D166">
            <v>0.7</v>
          </cell>
          <cell r="E166">
            <v>20357</v>
          </cell>
          <cell r="K166">
            <v>0.7</v>
          </cell>
          <cell r="M166" t="str">
            <v>12:41</v>
          </cell>
          <cell r="N166" t="str">
            <v>13:08</v>
          </cell>
          <cell r="O166">
            <v>0</v>
          </cell>
          <cell r="P166">
            <v>0</v>
          </cell>
          <cell r="Q166">
            <v>1</v>
          </cell>
        </row>
        <row r="167">
          <cell r="A167" t="str">
            <v>11</v>
          </cell>
          <cell r="B167" t="str">
            <v>MISCELANEO</v>
          </cell>
          <cell r="C167" t="str">
            <v>AL 100 %</v>
          </cell>
          <cell r="D167">
            <v>0.7</v>
          </cell>
          <cell r="E167">
            <v>18884</v>
          </cell>
          <cell r="L167">
            <v>0.7</v>
          </cell>
          <cell r="M167" t="str">
            <v>09:40</v>
          </cell>
          <cell r="N167" t="str">
            <v>10:08</v>
          </cell>
          <cell r="O167">
            <v>0</v>
          </cell>
          <cell r="P167">
            <v>0</v>
          </cell>
          <cell r="Q167">
            <v>1</v>
          </cell>
        </row>
        <row r="168">
          <cell r="A168" t="str">
            <v>11</v>
          </cell>
          <cell r="B168" t="str">
            <v>MISCELANEO</v>
          </cell>
          <cell r="C168" t="str">
            <v>CRONICAS DE LO PARANORMAL</v>
          </cell>
          <cell r="D168">
            <v>0.6</v>
          </cell>
          <cell r="E168">
            <v>15913</v>
          </cell>
          <cell r="F168">
            <v>0.6</v>
          </cell>
          <cell r="G168">
            <v>0.7</v>
          </cell>
          <cell r="H168">
            <v>0.8</v>
          </cell>
          <cell r="I168">
            <v>0.4</v>
          </cell>
          <cell r="J168">
            <v>0.2</v>
          </cell>
          <cell r="M168" t="str">
            <v>20:31</v>
          </cell>
          <cell r="N168" t="str">
            <v>20:59</v>
          </cell>
          <cell r="O168">
            <v>0</v>
          </cell>
          <cell r="P168">
            <v>0</v>
          </cell>
          <cell r="Q168">
            <v>5</v>
          </cell>
        </row>
        <row r="169">
          <cell r="A169" t="str">
            <v>11</v>
          </cell>
          <cell r="B169" t="str">
            <v>TELENOVELA</v>
          </cell>
          <cell r="C169" t="str">
            <v>BUENOS VECINOS</v>
          </cell>
          <cell r="D169">
            <v>0.6</v>
          </cell>
          <cell r="E169">
            <v>18616</v>
          </cell>
          <cell r="F169">
            <v>0.7</v>
          </cell>
          <cell r="G169">
            <v>1</v>
          </cell>
          <cell r="H169">
            <v>0.7</v>
          </cell>
          <cell r="I169">
            <v>0.6</v>
          </cell>
          <cell r="J169">
            <v>0.3</v>
          </cell>
          <cell r="M169" t="str">
            <v>19:57</v>
          </cell>
          <cell r="N169" t="str">
            <v>20:32</v>
          </cell>
          <cell r="O169">
            <v>0</v>
          </cell>
          <cell r="P169">
            <v>0</v>
          </cell>
          <cell r="Q169">
            <v>5</v>
          </cell>
        </row>
        <row r="170">
          <cell r="A170" t="str">
            <v>11</v>
          </cell>
          <cell r="B170" t="str">
            <v>D_ANIMADOS</v>
          </cell>
          <cell r="C170" t="str">
            <v>MI PEQUENO PONY</v>
          </cell>
          <cell r="D170">
            <v>0.6</v>
          </cell>
          <cell r="E170">
            <v>15887</v>
          </cell>
          <cell r="K170">
            <v>0.6</v>
          </cell>
          <cell r="M170" t="str">
            <v>11:10</v>
          </cell>
          <cell r="N170" t="str">
            <v>11:36</v>
          </cell>
          <cell r="O170">
            <v>0</v>
          </cell>
          <cell r="P170">
            <v>0</v>
          </cell>
          <cell r="Q170">
            <v>1</v>
          </cell>
        </row>
        <row r="171">
          <cell r="A171" t="str">
            <v>11</v>
          </cell>
          <cell r="B171" t="str">
            <v>INFORMATIVO</v>
          </cell>
          <cell r="C171" t="str">
            <v>VIVIENDA CONSTRUCCION DECORACI</v>
          </cell>
          <cell r="D171">
            <v>0.5</v>
          </cell>
          <cell r="E171">
            <v>13748</v>
          </cell>
          <cell r="K171">
            <v>0.4</v>
          </cell>
          <cell r="L171">
            <v>0.5</v>
          </cell>
          <cell r="M171" t="str">
            <v>08:46</v>
          </cell>
          <cell r="N171" t="str">
            <v>09:53</v>
          </cell>
          <cell r="O171">
            <v>0</v>
          </cell>
          <cell r="P171">
            <v>0</v>
          </cell>
          <cell r="Q171">
            <v>2</v>
          </cell>
        </row>
        <row r="172">
          <cell r="A172" t="str">
            <v>11</v>
          </cell>
          <cell r="B172" t="str">
            <v>PELICULA</v>
          </cell>
          <cell r="C172" t="str">
            <v>ABBOTT Y COSTELLO</v>
          </cell>
          <cell r="D172">
            <v>0.5</v>
          </cell>
          <cell r="E172">
            <v>13035</v>
          </cell>
          <cell r="K172">
            <v>0.5</v>
          </cell>
          <cell r="M172" t="str">
            <v>10:43</v>
          </cell>
          <cell r="N172" t="str">
            <v>11:09</v>
          </cell>
          <cell r="O172">
            <v>0</v>
          </cell>
          <cell r="P172">
            <v>0</v>
          </cell>
          <cell r="Q172">
            <v>1</v>
          </cell>
        </row>
        <row r="173">
          <cell r="A173" t="str">
            <v>11</v>
          </cell>
          <cell r="B173" t="str">
            <v>D_ANIMADOS</v>
          </cell>
          <cell r="C173" t="str">
            <v>LOS CENTURIONES</v>
          </cell>
          <cell r="D173">
            <v>0.5</v>
          </cell>
          <cell r="E173">
            <v>13516</v>
          </cell>
          <cell r="K173">
            <v>0.5</v>
          </cell>
          <cell r="M173" t="str">
            <v>09:54</v>
          </cell>
          <cell r="N173" t="str">
            <v>10:18</v>
          </cell>
          <cell r="O173">
            <v>0</v>
          </cell>
          <cell r="P173">
            <v>0</v>
          </cell>
          <cell r="Q173">
            <v>1</v>
          </cell>
        </row>
        <row r="174">
          <cell r="A174" t="str">
            <v>11</v>
          </cell>
          <cell r="B174" t="str">
            <v>D_ANIMADOS</v>
          </cell>
          <cell r="C174" t="str">
            <v>SLAM DUNK</v>
          </cell>
          <cell r="D174">
            <v>0.5</v>
          </cell>
          <cell r="E174">
            <v>15732</v>
          </cell>
          <cell r="K174">
            <v>0.5</v>
          </cell>
          <cell r="M174" t="str">
            <v>13:09</v>
          </cell>
          <cell r="N174" t="str">
            <v>13:33</v>
          </cell>
          <cell r="O174">
            <v>0</v>
          </cell>
          <cell r="P174">
            <v>0</v>
          </cell>
          <cell r="Q174">
            <v>1</v>
          </cell>
        </row>
        <row r="175">
          <cell r="A175" t="str">
            <v>11</v>
          </cell>
          <cell r="B175" t="str">
            <v>INFORMATIVO</v>
          </cell>
          <cell r="C175" t="str">
            <v>INFOMERCIALES</v>
          </cell>
          <cell r="D175">
            <v>0.5</v>
          </cell>
          <cell r="E175">
            <v>13802</v>
          </cell>
          <cell r="F175">
            <v>0.3</v>
          </cell>
          <cell r="G175">
            <v>0.2</v>
          </cell>
          <cell r="H175">
            <v>0.3</v>
          </cell>
          <cell r="I175">
            <v>0.7</v>
          </cell>
          <cell r="J175">
            <v>0.5</v>
          </cell>
          <cell r="K175">
            <v>0.7</v>
          </cell>
          <cell r="L175">
            <v>0.6</v>
          </cell>
          <cell r="M175" t="str">
            <v>07:14</v>
          </cell>
          <cell r="N175" t="str">
            <v>05:33</v>
          </cell>
          <cell r="O175">
            <v>0</v>
          </cell>
          <cell r="P175">
            <v>0</v>
          </cell>
          <cell r="Q175">
            <v>14</v>
          </cell>
        </row>
        <row r="176">
          <cell r="A176" t="str">
            <v>11</v>
          </cell>
          <cell r="B176" t="str">
            <v>MUSICAL</v>
          </cell>
          <cell r="C176" t="str">
            <v>PUMA TV</v>
          </cell>
          <cell r="D176">
            <v>0.4</v>
          </cell>
          <cell r="E176">
            <v>12055</v>
          </cell>
          <cell r="F176">
            <v>0.1</v>
          </cell>
          <cell r="G176">
            <v>0.5</v>
          </cell>
          <cell r="H176">
            <v>0.5</v>
          </cell>
          <cell r="I176">
            <v>0.6</v>
          </cell>
          <cell r="J176">
            <v>0.4</v>
          </cell>
          <cell r="K176">
            <v>0.4</v>
          </cell>
          <cell r="L176">
            <v>0.4</v>
          </cell>
          <cell r="M176" t="str">
            <v>06:00</v>
          </cell>
          <cell r="N176" t="str">
            <v>05:59</v>
          </cell>
          <cell r="O176">
            <v>0</v>
          </cell>
          <cell r="P176">
            <v>0</v>
          </cell>
          <cell r="Q176">
            <v>15</v>
          </cell>
        </row>
        <row r="177">
          <cell r="A177" t="str">
            <v>11</v>
          </cell>
          <cell r="B177" t="str">
            <v>D_ANIMADOS</v>
          </cell>
          <cell r="C177" t="str">
            <v>SKY DANCERS</v>
          </cell>
          <cell r="D177">
            <v>0.4</v>
          </cell>
          <cell r="E177">
            <v>11979</v>
          </cell>
          <cell r="K177">
            <v>0.4</v>
          </cell>
          <cell r="M177" t="str">
            <v>10:19</v>
          </cell>
          <cell r="N177" t="str">
            <v>10:42</v>
          </cell>
          <cell r="O177">
            <v>0</v>
          </cell>
          <cell r="P177">
            <v>0</v>
          </cell>
          <cell r="Q177">
            <v>1</v>
          </cell>
        </row>
        <row r="178">
          <cell r="A178" t="str">
            <v>13</v>
          </cell>
          <cell r="B178" t="str">
            <v>TELENOVELA</v>
          </cell>
          <cell r="C178" t="str">
            <v>YO SOY BETTY,LA FEA</v>
          </cell>
          <cell r="D178">
            <v>10.9</v>
          </cell>
          <cell r="E178">
            <v>312906</v>
          </cell>
          <cell r="F178">
            <v>11.1</v>
          </cell>
          <cell r="G178">
            <v>12</v>
          </cell>
          <cell r="H178">
            <v>10.7</v>
          </cell>
          <cell r="I178">
            <v>11.8</v>
          </cell>
          <cell r="J178">
            <v>8.9</v>
          </cell>
          <cell r="M178" t="str">
            <v>20:04</v>
          </cell>
          <cell r="N178" t="str">
            <v>20:59</v>
          </cell>
          <cell r="O178">
            <v>0</v>
          </cell>
          <cell r="P178">
            <v>0</v>
          </cell>
          <cell r="Q178">
            <v>5</v>
          </cell>
        </row>
        <row r="179">
          <cell r="A179" t="str">
            <v>13</v>
          </cell>
          <cell r="B179" t="str">
            <v>CONCURSO</v>
          </cell>
          <cell r="C179" t="str">
            <v>SI SE LA PUEDE, GANA</v>
          </cell>
          <cell r="D179">
            <v>10.5</v>
          </cell>
          <cell r="E179">
            <v>300971</v>
          </cell>
          <cell r="J179">
            <v>10.5</v>
          </cell>
          <cell r="M179" t="str">
            <v>22:02</v>
          </cell>
          <cell r="N179" t="str">
            <v>00:00</v>
          </cell>
          <cell r="O179">
            <v>0</v>
          </cell>
          <cell r="P179">
            <v>0</v>
          </cell>
          <cell r="Q179">
            <v>1</v>
          </cell>
        </row>
        <row r="180">
          <cell r="A180" t="str">
            <v>13</v>
          </cell>
          <cell r="B180" t="str">
            <v>MISCELANEO</v>
          </cell>
          <cell r="C180" t="str">
            <v>NACE UNA ESTRELLA</v>
          </cell>
          <cell r="D180">
            <v>8.1999999999999993</v>
          </cell>
          <cell r="E180">
            <v>235267</v>
          </cell>
          <cell r="L180">
            <v>8.1999999999999993</v>
          </cell>
          <cell r="M180" t="str">
            <v>22:02</v>
          </cell>
          <cell r="N180" t="str">
            <v>00:21</v>
          </cell>
          <cell r="O180">
            <v>0</v>
          </cell>
          <cell r="P180">
            <v>0</v>
          </cell>
          <cell r="Q180">
            <v>1</v>
          </cell>
        </row>
        <row r="181">
          <cell r="A181" t="str">
            <v>13</v>
          </cell>
          <cell r="B181" t="str">
            <v>REALITY SHOW</v>
          </cell>
          <cell r="C181" t="str">
            <v>CRIMEN Y MISTERIO</v>
          </cell>
          <cell r="D181">
            <v>7.4</v>
          </cell>
          <cell r="E181">
            <v>213776</v>
          </cell>
          <cell r="H181">
            <v>7.4</v>
          </cell>
          <cell r="M181" t="str">
            <v>22:01</v>
          </cell>
          <cell r="N181" t="str">
            <v>23:02</v>
          </cell>
          <cell r="O181">
            <v>0</v>
          </cell>
          <cell r="P181">
            <v>0</v>
          </cell>
          <cell r="Q181">
            <v>1</v>
          </cell>
        </row>
        <row r="182">
          <cell r="A182" t="str">
            <v>13</v>
          </cell>
          <cell r="B182" t="str">
            <v>INFORMATIVO</v>
          </cell>
          <cell r="C182" t="str">
            <v>RED NACIONAL</v>
          </cell>
          <cell r="D182">
            <v>7.4</v>
          </cell>
          <cell r="E182">
            <v>213314</v>
          </cell>
          <cell r="H182">
            <v>7.4</v>
          </cell>
          <cell r="M182" t="str">
            <v>21:00</v>
          </cell>
          <cell r="N182" t="str">
            <v>21:09</v>
          </cell>
          <cell r="O182">
            <v>0</v>
          </cell>
          <cell r="P182">
            <v>0</v>
          </cell>
          <cell r="Q182">
            <v>1</v>
          </cell>
        </row>
        <row r="183">
          <cell r="A183" t="str">
            <v>13</v>
          </cell>
          <cell r="B183" t="str">
            <v>MUSICAL</v>
          </cell>
          <cell r="C183" t="str">
            <v>VINA CANCION CHILENA</v>
          </cell>
          <cell r="D183">
            <v>7.1</v>
          </cell>
          <cell r="E183">
            <v>204923</v>
          </cell>
          <cell r="F183">
            <v>7.1</v>
          </cell>
          <cell r="M183" t="str">
            <v>21:58</v>
          </cell>
          <cell r="N183" t="str">
            <v>23:50</v>
          </cell>
          <cell r="O183">
            <v>0</v>
          </cell>
          <cell r="P183">
            <v>0</v>
          </cell>
          <cell r="Q183">
            <v>1</v>
          </cell>
        </row>
        <row r="184">
          <cell r="A184" t="str">
            <v>13</v>
          </cell>
          <cell r="B184" t="str">
            <v>REPORTAJE</v>
          </cell>
          <cell r="C184" t="str">
            <v>CONTACTO</v>
          </cell>
          <cell r="D184">
            <v>6.9</v>
          </cell>
          <cell r="E184">
            <v>197538</v>
          </cell>
          <cell r="G184">
            <v>6.9</v>
          </cell>
          <cell r="M184" t="str">
            <v>21:59</v>
          </cell>
          <cell r="N184" t="str">
            <v>23:33</v>
          </cell>
          <cell r="O184">
            <v>0</v>
          </cell>
          <cell r="P184">
            <v>0</v>
          </cell>
          <cell r="Q184">
            <v>1</v>
          </cell>
        </row>
        <row r="185">
          <cell r="A185" t="str">
            <v>13</v>
          </cell>
          <cell r="B185" t="str">
            <v>NOTICIERO</v>
          </cell>
          <cell r="C185" t="str">
            <v>TELETRECE</v>
          </cell>
          <cell r="D185">
            <v>6.8</v>
          </cell>
          <cell r="E185">
            <v>195357</v>
          </cell>
          <cell r="F185">
            <v>7.9</v>
          </cell>
          <cell r="G185">
            <v>9.1</v>
          </cell>
          <cell r="H185">
            <v>5.2</v>
          </cell>
          <cell r="I185">
            <v>8.4</v>
          </cell>
          <cell r="J185">
            <v>6.2</v>
          </cell>
          <cell r="K185">
            <v>4.5</v>
          </cell>
          <cell r="L185">
            <v>6.3</v>
          </cell>
          <cell r="M185" t="str">
            <v>21:00</v>
          </cell>
          <cell r="N185" t="str">
            <v>21:57</v>
          </cell>
          <cell r="O185">
            <v>0</v>
          </cell>
          <cell r="P185">
            <v>0</v>
          </cell>
          <cell r="Q185">
            <v>7</v>
          </cell>
        </row>
        <row r="186">
          <cell r="A186" t="str">
            <v>13</v>
          </cell>
          <cell r="B186" t="str">
            <v>INFORMATIVO</v>
          </cell>
          <cell r="C186" t="str">
            <v>EL TIEMPO</v>
          </cell>
          <cell r="D186">
            <v>5.6</v>
          </cell>
          <cell r="E186">
            <v>161117</v>
          </cell>
          <cell r="F186">
            <v>4.9000000000000004</v>
          </cell>
          <cell r="G186">
            <v>8.6999999999999993</v>
          </cell>
          <cell r="H186">
            <v>5.2</v>
          </cell>
          <cell r="I186">
            <v>6.6</v>
          </cell>
          <cell r="J186">
            <v>5</v>
          </cell>
          <cell r="K186">
            <v>3.5</v>
          </cell>
          <cell r="L186">
            <v>5.4</v>
          </cell>
          <cell r="M186" t="str">
            <v>21:54</v>
          </cell>
          <cell r="N186" t="str">
            <v>22:01</v>
          </cell>
          <cell r="O186">
            <v>0</v>
          </cell>
          <cell r="P186">
            <v>0</v>
          </cell>
          <cell r="Q186">
            <v>7</v>
          </cell>
        </row>
        <row r="187">
          <cell r="A187" t="str">
            <v>13</v>
          </cell>
          <cell r="B187" t="str">
            <v>REPORTAJE</v>
          </cell>
          <cell r="C187" t="str">
            <v>DIAGNOSTICO</v>
          </cell>
          <cell r="D187">
            <v>4.9000000000000004</v>
          </cell>
          <cell r="E187">
            <v>140660</v>
          </cell>
          <cell r="I187">
            <v>4.9000000000000004</v>
          </cell>
          <cell r="M187" t="str">
            <v>22:00</v>
          </cell>
          <cell r="N187" t="str">
            <v>23:14</v>
          </cell>
          <cell r="O187">
            <v>0</v>
          </cell>
          <cell r="P187">
            <v>0</v>
          </cell>
          <cell r="Q187">
            <v>1</v>
          </cell>
        </row>
        <row r="188">
          <cell r="A188" t="str">
            <v>13</v>
          </cell>
          <cell r="B188" t="str">
            <v>DEPORTIVO</v>
          </cell>
          <cell r="C188" t="str">
            <v>VIVA LA ROJA</v>
          </cell>
          <cell r="D188">
            <v>4.5999999999999996</v>
          </cell>
          <cell r="E188">
            <v>132536</v>
          </cell>
          <cell r="L188">
            <v>4.5999999999999996</v>
          </cell>
          <cell r="M188" t="str">
            <v>18:05</v>
          </cell>
          <cell r="N188" t="str">
            <v>18:40</v>
          </cell>
          <cell r="O188">
            <v>0</v>
          </cell>
          <cell r="P188">
            <v>0</v>
          </cell>
          <cell r="Q188">
            <v>1</v>
          </cell>
        </row>
        <row r="189">
          <cell r="A189" t="str">
            <v>13</v>
          </cell>
          <cell r="B189" t="str">
            <v>TELENOVELA</v>
          </cell>
          <cell r="C189" t="str">
            <v>MARPARAISO</v>
          </cell>
          <cell r="D189">
            <v>4.5</v>
          </cell>
          <cell r="E189">
            <v>130395</v>
          </cell>
          <cell r="F189">
            <v>4.8</v>
          </cell>
          <cell r="G189">
            <v>5.0999999999999996</v>
          </cell>
          <cell r="H189">
            <v>4.3</v>
          </cell>
          <cell r="I189">
            <v>5.0999999999999996</v>
          </cell>
          <cell r="J189">
            <v>3.4</v>
          </cell>
          <cell r="M189" t="str">
            <v>18:58</v>
          </cell>
          <cell r="N189" t="str">
            <v>20:07</v>
          </cell>
          <cell r="O189">
            <v>0</v>
          </cell>
          <cell r="P189">
            <v>0</v>
          </cell>
          <cell r="Q189">
            <v>5</v>
          </cell>
        </row>
        <row r="190">
          <cell r="A190" t="str">
            <v>13</v>
          </cell>
          <cell r="B190" t="str">
            <v>FUTBOL</v>
          </cell>
          <cell r="C190" t="str">
            <v>ELIMINATORIA KOREA-JAPON 2002</v>
          </cell>
          <cell r="D190">
            <v>4.0999999999999996</v>
          </cell>
          <cell r="E190">
            <v>117715</v>
          </cell>
          <cell r="L190">
            <v>4.0999999999999996</v>
          </cell>
          <cell r="M190" t="str">
            <v>18:41</v>
          </cell>
          <cell r="N190" t="str">
            <v>21:00</v>
          </cell>
          <cell r="O190">
            <v>0</v>
          </cell>
          <cell r="P190">
            <v>0</v>
          </cell>
          <cell r="Q190">
            <v>1</v>
          </cell>
        </row>
        <row r="191">
          <cell r="A191" t="str">
            <v>13</v>
          </cell>
          <cell r="B191" t="str">
            <v>TELENOVELA</v>
          </cell>
          <cell r="C191" t="str">
            <v>YO SOY BETTY,LA FEA (RESUMEN)</v>
          </cell>
          <cell r="D191">
            <v>4</v>
          </cell>
          <cell r="E191">
            <v>116161</v>
          </cell>
          <cell r="L191">
            <v>4</v>
          </cell>
          <cell r="M191" t="str">
            <v>16:55</v>
          </cell>
          <cell r="N191" t="str">
            <v>18:03</v>
          </cell>
          <cell r="O191">
            <v>0</v>
          </cell>
          <cell r="P191">
            <v>0</v>
          </cell>
          <cell r="Q191">
            <v>1</v>
          </cell>
        </row>
        <row r="192">
          <cell r="A192" t="str">
            <v>13</v>
          </cell>
          <cell r="B192" t="str">
            <v>VARIEDAD</v>
          </cell>
          <cell r="C192" t="str">
            <v>SABADO GIGANTE INTERNACIONAL</v>
          </cell>
          <cell r="D192">
            <v>3.7</v>
          </cell>
          <cell r="E192">
            <v>105780</v>
          </cell>
          <cell r="K192">
            <v>3.7</v>
          </cell>
          <cell r="M192" t="str">
            <v>18:17</v>
          </cell>
          <cell r="N192" t="str">
            <v>20:59</v>
          </cell>
          <cell r="O192">
            <v>0</v>
          </cell>
          <cell r="P192">
            <v>0</v>
          </cell>
          <cell r="Q192">
            <v>1</v>
          </cell>
        </row>
        <row r="193">
          <cell r="A193" t="str">
            <v>13</v>
          </cell>
          <cell r="B193" t="str">
            <v>DEPORTIVO</v>
          </cell>
          <cell r="C193" t="str">
            <v>FUTGOL</v>
          </cell>
          <cell r="D193">
            <v>3.6</v>
          </cell>
          <cell r="E193">
            <v>102421</v>
          </cell>
          <cell r="L193">
            <v>3.6</v>
          </cell>
          <cell r="M193" t="str">
            <v>00:22</v>
          </cell>
          <cell r="N193" t="str">
            <v>01:34</v>
          </cell>
          <cell r="O193">
            <v>0</v>
          </cell>
          <cell r="P193">
            <v>0</v>
          </cell>
          <cell r="Q193">
            <v>1</v>
          </cell>
        </row>
        <row r="194">
          <cell r="A194" t="str">
            <v>13</v>
          </cell>
          <cell r="B194" t="str">
            <v>NOTICIERO</v>
          </cell>
          <cell r="C194" t="str">
            <v>TELENOCHE</v>
          </cell>
          <cell r="D194">
            <v>3.4</v>
          </cell>
          <cell r="E194">
            <v>98539</v>
          </cell>
          <cell r="F194">
            <v>3</v>
          </cell>
          <cell r="G194">
            <v>3.3</v>
          </cell>
          <cell r="H194">
            <v>2.7</v>
          </cell>
          <cell r="I194">
            <v>2.4</v>
          </cell>
          <cell r="J194">
            <v>5.8</v>
          </cell>
          <cell r="M194" t="str">
            <v>23:34</v>
          </cell>
          <cell r="N194" t="str">
            <v>00:48</v>
          </cell>
          <cell r="O194">
            <v>0</v>
          </cell>
          <cell r="P194">
            <v>0</v>
          </cell>
          <cell r="Q194">
            <v>5</v>
          </cell>
        </row>
        <row r="195">
          <cell r="A195" t="str">
            <v>13</v>
          </cell>
          <cell r="B195" t="str">
            <v>CONVERSACION</v>
          </cell>
          <cell r="C195" t="str">
            <v>EL TRICICLO</v>
          </cell>
          <cell r="D195">
            <v>3.4</v>
          </cell>
          <cell r="E195">
            <v>97575</v>
          </cell>
          <cell r="K195">
            <v>3.4</v>
          </cell>
          <cell r="M195" t="str">
            <v>22:00</v>
          </cell>
          <cell r="N195" t="str">
            <v>23:35</v>
          </cell>
          <cell r="O195">
            <v>0</v>
          </cell>
          <cell r="P195">
            <v>0</v>
          </cell>
          <cell r="Q195">
            <v>1</v>
          </cell>
        </row>
        <row r="196">
          <cell r="A196" t="str">
            <v>13</v>
          </cell>
          <cell r="B196" t="str">
            <v>NOTICIERO</v>
          </cell>
          <cell r="C196" t="str">
            <v>TELETRECE A.M.</v>
          </cell>
          <cell r="D196">
            <v>3.4</v>
          </cell>
          <cell r="E196">
            <v>96456</v>
          </cell>
          <cell r="F196">
            <v>3</v>
          </cell>
          <cell r="G196">
            <v>3.8</v>
          </cell>
          <cell r="H196">
            <v>3.3</v>
          </cell>
          <cell r="I196">
            <v>3.5</v>
          </cell>
          <cell r="J196">
            <v>3.2</v>
          </cell>
          <cell r="M196" t="str">
            <v>06:59</v>
          </cell>
          <cell r="N196" t="str">
            <v>08:01</v>
          </cell>
          <cell r="O196">
            <v>0</v>
          </cell>
          <cell r="P196">
            <v>0</v>
          </cell>
          <cell r="Q196">
            <v>5</v>
          </cell>
        </row>
        <row r="197">
          <cell r="A197" t="str">
            <v>13</v>
          </cell>
          <cell r="B197" t="str">
            <v>TELENOVELA</v>
          </cell>
          <cell r="C197" t="str">
            <v>FUERZA DEL DESEO</v>
          </cell>
          <cell r="D197">
            <v>2.9</v>
          </cell>
          <cell r="E197">
            <v>84595</v>
          </cell>
          <cell r="F197">
            <v>3.6</v>
          </cell>
          <cell r="G197">
            <v>3.1</v>
          </cell>
          <cell r="H197">
            <v>3</v>
          </cell>
          <cell r="I197">
            <v>2.6</v>
          </cell>
          <cell r="J197">
            <v>2.5</v>
          </cell>
          <cell r="M197" t="str">
            <v>14:04</v>
          </cell>
          <cell r="N197" t="str">
            <v>15:19</v>
          </cell>
          <cell r="O197">
            <v>0</v>
          </cell>
          <cell r="P197">
            <v>0</v>
          </cell>
          <cell r="Q197">
            <v>5</v>
          </cell>
        </row>
        <row r="198">
          <cell r="A198" t="str">
            <v>13</v>
          </cell>
          <cell r="B198" t="str">
            <v>PELICULA</v>
          </cell>
          <cell r="C198" t="str">
            <v>CINE EN SU CASA</v>
          </cell>
          <cell r="D198">
            <v>2.9</v>
          </cell>
          <cell r="E198">
            <v>83737</v>
          </cell>
          <cell r="F198">
            <v>3.4</v>
          </cell>
          <cell r="G198">
            <v>4.2</v>
          </cell>
          <cell r="H198">
            <v>2.9</v>
          </cell>
          <cell r="I198">
            <v>1.8</v>
          </cell>
          <cell r="J198">
            <v>2.2999999999999998</v>
          </cell>
          <cell r="M198" t="str">
            <v>17:00</v>
          </cell>
          <cell r="N198" t="str">
            <v>19:03</v>
          </cell>
          <cell r="O198">
            <v>0</v>
          </cell>
          <cell r="P198">
            <v>0</v>
          </cell>
          <cell r="Q198">
            <v>5</v>
          </cell>
        </row>
        <row r="199">
          <cell r="A199" t="str">
            <v>13</v>
          </cell>
          <cell r="B199" t="str">
            <v>PELICULA</v>
          </cell>
          <cell r="C199" t="str">
            <v>CINE DE MEDIANOCHE</v>
          </cell>
          <cell r="D199">
            <v>2.8</v>
          </cell>
          <cell r="E199">
            <v>81492</v>
          </cell>
          <cell r="K199">
            <v>2.8</v>
          </cell>
          <cell r="M199" t="str">
            <v>23:38</v>
          </cell>
          <cell r="N199" t="str">
            <v>02:05</v>
          </cell>
          <cell r="O199">
            <v>0</v>
          </cell>
          <cell r="P199">
            <v>0</v>
          </cell>
          <cell r="Q199">
            <v>1</v>
          </cell>
        </row>
        <row r="200">
          <cell r="A200" t="str">
            <v>13</v>
          </cell>
          <cell r="B200" t="str">
            <v>SERIE</v>
          </cell>
          <cell r="C200" t="str">
            <v>POLICIA DE NUEVA YORK</v>
          </cell>
          <cell r="D200">
            <v>2.8</v>
          </cell>
          <cell r="E200">
            <v>81493</v>
          </cell>
          <cell r="I200">
            <v>2.8</v>
          </cell>
          <cell r="M200" t="str">
            <v>23:15</v>
          </cell>
          <cell r="N200" t="str">
            <v>00:01</v>
          </cell>
          <cell r="O200">
            <v>0</v>
          </cell>
          <cell r="P200">
            <v>0</v>
          </cell>
          <cell r="Q200">
            <v>1</v>
          </cell>
        </row>
        <row r="201">
          <cell r="A201" t="str">
            <v>13</v>
          </cell>
          <cell r="B201" t="str">
            <v>SERIE</v>
          </cell>
          <cell r="C201" t="str">
            <v>ALLY MC BEAL</v>
          </cell>
          <cell r="D201">
            <v>2.5</v>
          </cell>
          <cell r="E201">
            <v>72441</v>
          </cell>
          <cell r="H201">
            <v>2.5</v>
          </cell>
          <cell r="M201" t="str">
            <v>23:03</v>
          </cell>
          <cell r="N201" t="str">
            <v>23:49</v>
          </cell>
          <cell r="O201">
            <v>0</v>
          </cell>
          <cell r="P201">
            <v>0</v>
          </cell>
          <cell r="Q201">
            <v>1</v>
          </cell>
        </row>
        <row r="202">
          <cell r="A202" t="str">
            <v>13</v>
          </cell>
          <cell r="B202" t="str">
            <v>MISCELANEO</v>
          </cell>
          <cell r="C202" t="str">
            <v>ESTA DE MODA</v>
          </cell>
          <cell r="D202">
            <v>2.4</v>
          </cell>
          <cell r="E202">
            <v>70219</v>
          </cell>
          <cell r="F202">
            <v>2.7</v>
          </cell>
          <cell r="G202">
            <v>2.5</v>
          </cell>
          <cell r="H202">
            <v>2.1</v>
          </cell>
          <cell r="I202">
            <v>2.8</v>
          </cell>
          <cell r="J202">
            <v>2.2999999999999998</v>
          </cell>
          <cell r="M202" t="str">
            <v>15:12</v>
          </cell>
          <cell r="N202" t="str">
            <v>15:22</v>
          </cell>
          <cell r="O202">
            <v>0</v>
          </cell>
          <cell r="P202">
            <v>0</v>
          </cell>
          <cell r="Q202">
            <v>5</v>
          </cell>
        </row>
        <row r="203">
          <cell r="A203" t="str">
            <v>13</v>
          </cell>
          <cell r="B203" t="str">
            <v>MISCELANEO</v>
          </cell>
          <cell r="C203" t="str">
            <v>LA MANANA DEL TRECE</v>
          </cell>
          <cell r="D203">
            <v>2.2999999999999998</v>
          </cell>
          <cell r="E203">
            <v>64711</v>
          </cell>
          <cell r="F203">
            <v>1.8</v>
          </cell>
          <cell r="G203">
            <v>1.5</v>
          </cell>
          <cell r="H203">
            <v>2.7</v>
          </cell>
          <cell r="I203">
            <v>2.8</v>
          </cell>
          <cell r="J203">
            <v>2.4</v>
          </cell>
          <cell r="M203" t="str">
            <v>08:00</v>
          </cell>
          <cell r="N203" t="str">
            <v>12:42</v>
          </cell>
          <cell r="O203">
            <v>0</v>
          </cell>
          <cell r="P203">
            <v>0</v>
          </cell>
          <cell r="Q203">
            <v>5</v>
          </cell>
        </row>
        <row r="204">
          <cell r="A204" t="str">
            <v>13</v>
          </cell>
          <cell r="B204" t="str">
            <v>EV_DEPORTIVO</v>
          </cell>
          <cell r="C204" t="str">
            <v>TORNEO DE HONG KONG</v>
          </cell>
          <cell r="D204">
            <v>2.2000000000000002</v>
          </cell>
          <cell r="E204">
            <v>64351</v>
          </cell>
          <cell r="G204">
            <v>1.6</v>
          </cell>
          <cell r="I204">
            <v>2.9</v>
          </cell>
          <cell r="M204" t="str">
            <v>08:01</v>
          </cell>
          <cell r="N204" t="str">
            <v>03:56</v>
          </cell>
          <cell r="O204">
            <v>0</v>
          </cell>
          <cell r="P204">
            <v>0</v>
          </cell>
          <cell r="Q204">
            <v>3</v>
          </cell>
        </row>
        <row r="205">
          <cell r="A205" t="str">
            <v>13</v>
          </cell>
          <cell r="B205" t="str">
            <v>VARIEDAD</v>
          </cell>
          <cell r="C205" t="str">
            <v>FIESTA GIGANTE</v>
          </cell>
          <cell r="D205">
            <v>2.2000000000000002</v>
          </cell>
          <cell r="E205">
            <v>62613</v>
          </cell>
          <cell r="K205">
            <v>2.2000000000000002</v>
          </cell>
          <cell r="M205" t="str">
            <v>17:21</v>
          </cell>
          <cell r="N205" t="str">
            <v>18:15</v>
          </cell>
          <cell r="O205">
            <v>0</v>
          </cell>
          <cell r="P205">
            <v>0</v>
          </cell>
          <cell r="Q205">
            <v>1</v>
          </cell>
        </row>
        <row r="206">
          <cell r="A206" t="str">
            <v>13</v>
          </cell>
          <cell r="B206" t="str">
            <v>PELICULA</v>
          </cell>
          <cell r="C206" t="str">
            <v>CINE DE ULTIMA FUNCION</v>
          </cell>
          <cell r="D206">
            <v>2.1</v>
          </cell>
          <cell r="E206">
            <v>61318</v>
          </cell>
          <cell r="F206">
            <v>2</v>
          </cell>
          <cell r="G206">
            <v>2.7</v>
          </cell>
          <cell r="H206">
            <v>1.8</v>
          </cell>
          <cell r="I206">
            <v>1.1000000000000001</v>
          </cell>
          <cell r="J206">
            <v>3.1</v>
          </cell>
          <cell r="M206" t="str">
            <v>00:26</v>
          </cell>
          <cell r="N206" t="str">
            <v>02:26</v>
          </cell>
          <cell r="O206">
            <v>0</v>
          </cell>
          <cell r="P206">
            <v>0</v>
          </cell>
          <cell r="Q206">
            <v>5</v>
          </cell>
        </row>
        <row r="207">
          <cell r="A207" t="str">
            <v>13</v>
          </cell>
          <cell r="B207" t="str">
            <v>SERIE</v>
          </cell>
          <cell r="C207" t="str">
            <v>Y FUERON INFELICES PARA SIEMPR</v>
          </cell>
          <cell r="D207">
            <v>2</v>
          </cell>
          <cell r="E207">
            <v>56966</v>
          </cell>
          <cell r="G207">
            <v>2</v>
          </cell>
          <cell r="M207" t="str">
            <v>01:21</v>
          </cell>
          <cell r="N207" t="str">
            <v>01:44</v>
          </cell>
          <cell r="O207">
            <v>0</v>
          </cell>
          <cell r="P207">
            <v>0</v>
          </cell>
          <cell r="Q207">
            <v>1</v>
          </cell>
        </row>
        <row r="208">
          <cell r="A208" t="str">
            <v>13</v>
          </cell>
          <cell r="B208" t="str">
            <v>INFANTIL</v>
          </cell>
          <cell r="C208" t="str">
            <v>EL MUNDO DEL PROFESOR ROSSA</v>
          </cell>
          <cell r="D208">
            <v>1.9</v>
          </cell>
          <cell r="E208">
            <v>53392</v>
          </cell>
          <cell r="K208">
            <v>1.9</v>
          </cell>
          <cell r="M208" t="str">
            <v>15:01</v>
          </cell>
          <cell r="N208" t="str">
            <v>16:19</v>
          </cell>
          <cell r="O208">
            <v>0</v>
          </cell>
          <cell r="P208">
            <v>0</v>
          </cell>
          <cell r="Q208">
            <v>1</v>
          </cell>
        </row>
        <row r="209">
          <cell r="A209" t="str">
            <v>13</v>
          </cell>
          <cell r="B209" t="str">
            <v>NOTICIERO</v>
          </cell>
          <cell r="C209" t="str">
            <v>TELETARDE</v>
          </cell>
          <cell r="D209">
            <v>1.8</v>
          </cell>
          <cell r="E209">
            <v>53061</v>
          </cell>
          <cell r="F209">
            <v>2.4</v>
          </cell>
          <cell r="G209">
            <v>1.4</v>
          </cell>
          <cell r="H209">
            <v>2</v>
          </cell>
          <cell r="I209">
            <v>2.2999999999999998</v>
          </cell>
          <cell r="J209">
            <v>1.8</v>
          </cell>
          <cell r="K209">
            <v>2</v>
          </cell>
          <cell r="L209">
            <v>1.2</v>
          </cell>
          <cell r="M209" t="str">
            <v>13:29</v>
          </cell>
          <cell r="N209" t="str">
            <v>14:31</v>
          </cell>
          <cell r="O209">
            <v>0</v>
          </cell>
          <cell r="P209">
            <v>0</v>
          </cell>
          <cell r="Q209">
            <v>7</v>
          </cell>
        </row>
        <row r="210">
          <cell r="A210" t="str">
            <v>13</v>
          </cell>
          <cell r="B210" t="str">
            <v>INFANTIL</v>
          </cell>
          <cell r="C210" t="str">
            <v>CACHUREOS</v>
          </cell>
          <cell r="D210">
            <v>1.7</v>
          </cell>
          <cell r="E210">
            <v>48127</v>
          </cell>
          <cell r="L210">
            <v>1.7</v>
          </cell>
          <cell r="M210" t="str">
            <v>10:27</v>
          </cell>
          <cell r="N210" t="str">
            <v>11:55</v>
          </cell>
          <cell r="O210">
            <v>0</v>
          </cell>
          <cell r="P210">
            <v>0</v>
          </cell>
          <cell r="Q210">
            <v>1</v>
          </cell>
        </row>
        <row r="211">
          <cell r="A211" t="str">
            <v>13</v>
          </cell>
          <cell r="B211" t="str">
            <v>D_ANIMADOS</v>
          </cell>
          <cell r="C211" t="str">
            <v>GARFIELD</v>
          </cell>
          <cell r="D211">
            <v>1.6</v>
          </cell>
          <cell r="E211">
            <v>46924</v>
          </cell>
          <cell r="K211">
            <v>1.6</v>
          </cell>
          <cell r="M211" t="str">
            <v>14:33</v>
          </cell>
          <cell r="N211" t="str">
            <v>14:58</v>
          </cell>
          <cell r="O211">
            <v>0</v>
          </cell>
          <cell r="P211">
            <v>0</v>
          </cell>
          <cell r="Q211">
            <v>1</v>
          </cell>
        </row>
        <row r="212">
          <cell r="A212" t="str">
            <v>13</v>
          </cell>
          <cell r="B212" t="str">
            <v>EDUCATIVO</v>
          </cell>
          <cell r="C212" t="str">
            <v>HAGALO USTED MISMO</v>
          </cell>
          <cell r="D212">
            <v>1.6</v>
          </cell>
          <cell r="E212">
            <v>44757</v>
          </cell>
          <cell r="K212">
            <v>1.6</v>
          </cell>
          <cell r="M212" t="str">
            <v>09:45</v>
          </cell>
          <cell r="N212" t="str">
            <v>09:59</v>
          </cell>
          <cell r="O212">
            <v>0</v>
          </cell>
          <cell r="P212">
            <v>0</v>
          </cell>
          <cell r="Q212">
            <v>1</v>
          </cell>
        </row>
        <row r="213">
          <cell r="A213" t="str">
            <v>13</v>
          </cell>
          <cell r="B213" t="str">
            <v>D_ANIMADOS</v>
          </cell>
          <cell r="C213" t="str">
            <v>ROBIN HOOD</v>
          </cell>
          <cell r="D213">
            <v>1.6</v>
          </cell>
          <cell r="E213">
            <v>47084</v>
          </cell>
          <cell r="L213">
            <v>1.6</v>
          </cell>
          <cell r="M213" t="str">
            <v>16:02</v>
          </cell>
          <cell r="N213" t="str">
            <v>16:52</v>
          </cell>
          <cell r="O213">
            <v>0</v>
          </cell>
          <cell r="P213">
            <v>0</v>
          </cell>
          <cell r="Q213">
            <v>1</v>
          </cell>
        </row>
        <row r="214">
          <cell r="A214" t="str">
            <v>13</v>
          </cell>
          <cell r="B214" t="str">
            <v>SERIE</v>
          </cell>
          <cell r="C214" t="str">
            <v>TAL PARA CUAL</v>
          </cell>
          <cell r="D214">
            <v>1.6</v>
          </cell>
          <cell r="E214">
            <v>47102</v>
          </cell>
          <cell r="K214">
            <v>1.6</v>
          </cell>
          <cell r="M214" t="str">
            <v>16:56</v>
          </cell>
          <cell r="N214" t="str">
            <v>17:18</v>
          </cell>
          <cell r="O214">
            <v>0</v>
          </cell>
          <cell r="P214">
            <v>0</v>
          </cell>
          <cell r="Q214">
            <v>1</v>
          </cell>
        </row>
        <row r="215">
          <cell r="A215" t="str">
            <v>13</v>
          </cell>
          <cell r="B215" t="str">
            <v>TELENOVELA</v>
          </cell>
          <cell r="C215" t="str">
            <v>FACIL DE AMAR</v>
          </cell>
          <cell r="D215">
            <v>1.5</v>
          </cell>
          <cell r="E215">
            <v>43887</v>
          </cell>
          <cell r="F215">
            <v>1.1000000000000001</v>
          </cell>
          <cell r="G215">
            <v>0.7</v>
          </cell>
          <cell r="H215">
            <v>2.4</v>
          </cell>
          <cell r="I215">
            <v>2.2000000000000002</v>
          </cell>
          <cell r="J215">
            <v>1.2</v>
          </cell>
          <cell r="M215" t="str">
            <v>12:32</v>
          </cell>
          <cell r="N215" t="str">
            <v>13:30</v>
          </cell>
          <cell r="O215">
            <v>0</v>
          </cell>
          <cell r="P215">
            <v>0</v>
          </cell>
          <cell r="Q215">
            <v>5</v>
          </cell>
        </row>
        <row r="216">
          <cell r="A216" t="str">
            <v>13</v>
          </cell>
          <cell r="B216" t="str">
            <v>SERIE</v>
          </cell>
          <cell r="C216" t="str">
            <v>LA REPORTERA DEL CRIMEN</v>
          </cell>
          <cell r="D216">
            <v>1.4</v>
          </cell>
          <cell r="E216">
            <v>41492</v>
          </cell>
          <cell r="K216">
            <v>1.4</v>
          </cell>
          <cell r="M216" t="str">
            <v>08:52</v>
          </cell>
          <cell r="N216" t="str">
            <v>09:43</v>
          </cell>
          <cell r="O216">
            <v>0</v>
          </cell>
          <cell r="P216">
            <v>0</v>
          </cell>
          <cell r="Q216">
            <v>1</v>
          </cell>
        </row>
        <row r="217">
          <cell r="A217" t="str">
            <v>13</v>
          </cell>
          <cell r="B217" t="str">
            <v>VIDEO CLIP</v>
          </cell>
          <cell r="C217" t="str">
            <v>MADRUGANDO EN EL TRECE</v>
          </cell>
          <cell r="D217">
            <v>1.4</v>
          </cell>
          <cell r="E217">
            <v>40367</v>
          </cell>
          <cell r="F217">
            <v>0.7</v>
          </cell>
          <cell r="G217">
            <v>1.7</v>
          </cell>
          <cell r="H217">
            <v>1.5</v>
          </cell>
          <cell r="I217">
            <v>1.3</v>
          </cell>
          <cell r="J217">
            <v>1.8</v>
          </cell>
          <cell r="M217" t="str">
            <v>06:14</v>
          </cell>
          <cell r="N217" t="str">
            <v>07:00</v>
          </cell>
          <cell r="O217">
            <v>0</v>
          </cell>
          <cell r="P217">
            <v>0</v>
          </cell>
          <cell r="Q217">
            <v>5</v>
          </cell>
        </row>
        <row r="218">
          <cell r="A218" t="str">
            <v>13</v>
          </cell>
          <cell r="B218" t="str">
            <v>EV_DEPORTIVO</v>
          </cell>
          <cell r="C218" t="str">
            <v>ECUESTRE CONTINETAL 2000</v>
          </cell>
          <cell r="D218">
            <v>1.4</v>
          </cell>
          <cell r="E218">
            <v>40149</v>
          </cell>
          <cell r="L218">
            <v>1.4</v>
          </cell>
          <cell r="M218" t="str">
            <v>14:31</v>
          </cell>
          <cell r="N218" t="str">
            <v>16:01</v>
          </cell>
          <cell r="O218">
            <v>0</v>
          </cell>
          <cell r="P218">
            <v>0</v>
          </cell>
          <cell r="Q218">
            <v>1</v>
          </cell>
        </row>
        <row r="219">
          <cell r="A219" t="str">
            <v>13</v>
          </cell>
          <cell r="B219" t="str">
            <v>TELENOVELA</v>
          </cell>
          <cell r="C219" t="str">
            <v>VIDAS PRESTADAS</v>
          </cell>
          <cell r="D219">
            <v>1.3</v>
          </cell>
          <cell r="E219">
            <v>38606</v>
          </cell>
          <cell r="F219">
            <v>1.6</v>
          </cell>
          <cell r="G219">
            <v>1.6</v>
          </cell>
          <cell r="H219">
            <v>1.2</v>
          </cell>
          <cell r="I219">
            <v>1.4</v>
          </cell>
          <cell r="J219">
            <v>1</v>
          </cell>
          <cell r="M219" t="str">
            <v>15:14</v>
          </cell>
          <cell r="N219" t="str">
            <v>16:10</v>
          </cell>
          <cell r="O219">
            <v>0</v>
          </cell>
          <cell r="P219">
            <v>0</v>
          </cell>
          <cell r="Q219">
            <v>5</v>
          </cell>
        </row>
        <row r="220">
          <cell r="A220" t="str">
            <v>13</v>
          </cell>
          <cell r="B220" t="str">
            <v>SERIE</v>
          </cell>
          <cell r="C220" t="str">
            <v>APRENDIENDO A VIVIR</v>
          </cell>
          <cell r="D220">
            <v>1.2</v>
          </cell>
          <cell r="E220">
            <v>35043</v>
          </cell>
          <cell r="F220">
            <v>1.1000000000000001</v>
          </cell>
          <cell r="G220">
            <v>1.3</v>
          </cell>
          <cell r="H220">
            <v>1.1000000000000001</v>
          </cell>
          <cell r="I220">
            <v>1.5</v>
          </cell>
          <cell r="J220">
            <v>1.1000000000000001</v>
          </cell>
          <cell r="M220" t="str">
            <v>16:32</v>
          </cell>
          <cell r="N220" t="str">
            <v>17:23</v>
          </cell>
          <cell r="O220">
            <v>0</v>
          </cell>
          <cell r="P220">
            <v>0</v>
          </cell>
          <cell r="Q220">
            <v>5</v>
          </cell>
        </row>
        <row r="221">
          <cell r="A221" t="str">
            <v>13</v>
          </cell>
          <cell r="B221" t="str">
            <v>D_ANIMADOS</v>
          </cell>
          <cell r="C221" t="str">
            <v>TOM Y JERRY</v>
          </cell>
          <cell r="D221">
            <v>1.2</v>
          </cell>
          <cell r="E221">
            <v>34956</v>
          </cell>
          <cell r="K221">
            <v>1.2</v>
          </cell>
          <cell r="M221" t="str">
            <v>16:20</v>
          </cell>
          <cell r="N221" t="str">
            <v>16:54</v>
          </cell>
          <cell r="O221">
            <v>0</v>
          </cell>
          <cell r="P221">
            <v>0</v>
          </cell>
          <cell r="Q221">
            <v>1</v>
          </cell>
        </row>
        <row r="222">
          <cell r="A222" t="str">
            <v>13</v>
          </cell>
          <cell r="B222" t="str">
            <v>CULTURAL</v>
          </cell>
          <cell r="C222" t="str">
            <v>DISCOVERY</v>
          </cell>
          <cell r="D222">
            <v>1.1000000000000001</v>
          </cell>
          <cell r="E222">
            <v>32877</v>
          </cell>
          <cell r="K222">
            <v>1.1000000000000001</v>
          </cell>
          <cell r="M222" t="str">
            <v>13:04</v>
          </cell>
          <cell r="N222" t="str">
            <v>13:58</v>
          </cell>
          <cell r="O222">
            <v>0</v>
          </cell>
          <cell r="P222">
            <v>0</v>
          </cell>
          <cell r="Q222">
            <v>1</v>
          </cell>
        </row>
        <row r="223">
          <cell r="A223" t="str">
            <v>13</v>
          </cell>
          <cell r="B223" t="str">
            <v>SERIE</v>
          </cell>
          <cell r="C223" t="str">
            <v>LIBRE COMO EL VIENTO</v>
          </cell>
          <cell r="D223">
            <v>1</v>
          </cell>
          <cell r="E223">
            <v>29891</v>
          </cell>
          <cell r="F223">
            <v>1.2</v>
          </cell>
          <cell r="G223">
            <v>1.1000000000000001</v>
          </cell>
          <cell r="H223">
            <v>1</v>
          </cell>
          <cell r="I223">
            <v>1.3</v>
          </cell>
          <cell r="J223">
            <v>0.7</v>
          </cell>
          <cell r="M223" t="str">
            <v>15:59</v>
          </cell>
          <cell r="N223" t="str">
            <v>16:59</v>
          </cell>
          <cell r="O223">
            <v>0</v>
          </cell>
          <cell r="P223">
            <v>0</v>
          </cell>
          <cell r="Q223">
            <v>5</v>
          </cell>
        </row>
        <row r="224">
          <cell r="A224" t="str">
            <v>13</v>
          </cell>
          <cell r="B224" t="str">
            <v>EDUCATIVO</v>
          </cell>
          <cell r="C224" t="str">
            <v>CLUB EMPRESA</v>
          </cell>
          <cell r="D224">
            <v>0.7</v>
          </cell>
          <cell r="E224">
            <v>18698</v>
          </cell>
          <cell r="L224">
            <v>0.7</v>
          </cell>
          <cell r="M224" t="str">
            <v>11:57</v>
          </cell>
          <cell r="N224" t="str">
            <v>13:00</v>
          </cell>
          <cell r="O224">
            <v>0</v>
          </cell>
          <cell r="P224">
            <v>0</v>
          </cell>
          <cell r="Q224">
            <v>1</v>
          </cell>
        </row>
        <row r="225">
          <cell r="A225" t="str">
            <v>13</v>
          </cell>
          <cell r="B225" t="str">
            <v>D_ANIMADOS</v>
          </cell>
          <cell r="C225" t="str">
            <v>LA MASCARA</v>
          </cell>
          <cell r="D225">
            <v>0.6</v>
          </cell>
          <cell r="E225">
            <v>18565</v>
          </cell>
          <cell r="L225">
            <v>0.6</v>
          </cell>
          <cell r="M225" t="str">
            <v>10:02</v>
          </cell>
          <cell r="N225" t="str">
            <v>10:26</v>
          </cell>
          <cell r="O225">
            <v>0</v>
          </cell>
          <cell r="P225">
            <v>0</v>
          </cell>
          <cell r="Q225">
            <v>1</v>
          </cell>
        </row>
        <row r="226">
          <cell r="A226" t="str">
            <v>13</v>
          </cell>
          <cell r="B226" t="str">
            <v>REPORTAJE</v>
          </cell>
          <cell r="C226" t="str">
            <v>MAKE OFF FORREST GUMP</v>
          </cell>
          <cell r="D226">
            <v>0.6</v>
          </cell>
          <cell r="E226">
            <v>18476</v>
          </cell>
          <cell r="K226">
            <v>0.6</v>
          </cell>
          <cell r="M226" t="str">
            <v>11:07</v>
          </cell>
          <cell r="N226" t="str">
            <v>11:45</v>
          </cell>
          <cell r="O226">
            <v>0</v>
          </cell>
          <cell r="P226">
            <v>0</v>
          </cell>
          <cell r="Q226">
            <v>1</v>
          </cell>
        </row>
        <row r="227">
          <cell r="A227" t="str">
            <v>13</v>
          </cell>
          <cell r="B227" t="str">
            <v>CULTURAL</v>
          </cell>
          <cell r="C227" t="str">
            <v>NATIONAL GEOGRAPHIC</v>
          </cell>
          <cell r="D227">
            <v>0.6</v>
          </cell>
          <cell r="E227">
            <v>18339</v>
          </cell>
          <cell r="L227">
            <v>0.6</v>
          </cell>
          <cell r="M227" t="str">
            <v>13:03</v>
          </cell>
          <cell r="N227" t="str">
            <v>13:58</v>
          </cell>
          <cell r="O227">
            <v>0</v>
          </cell>
          <cell r="P227">
            <v>0</v>
          </cell>
          <cell r="Q227">
            <v>1</v>
          </cell>
        </row>
        <row r="228">
          <cell r="A228" t="str">
            <v>13</v>
          </cell>
          <cell r="B228" t="str">
            <v>DEPORTIVO</v>
          </cell>
          <cell r="C228" t="str">
            <v>CABALGATA DEPORTIVA GILLETTE</v>
          </cell>
          <cell r="D228">
            <v>0.6</v>
          </cell>
          <cell r="E228">
            <v>16919</v>
          </cell>
          <cell r="K228">
            <v>0.6</v>
          </cell>
          <cell r="M228" t="str">
            <v>11:46</v>
          </cell>
          <cell r="N228" t="str">
            <v>12:12</v>
          </cell>
          <cell r="O228">
            <v>0</v>
          </cell>
          <cell r="P228">
            <v>0</v>
          </cell>
          <cell r="Q228">
            <v>1</v>
          </cell>
        </row>
        <row r="229">
          <cell r="A229" t="str">
            <v>13</v>
          </cell>
          <cell r="B229" t="str">
            <v>SERIE</v>
          </cell>
          <cell r="C229" t="str">
            <v>GUERRERO DEL TIEMPO</v>
          </cell>
          <cell r="D229">
            <v>0.5</v>
          </cell>
          <cell r="E229">
            <v>15699</v>
          </cell>
          <cell r="K229">
            <v>0.5</v>
          </cell>
          <cell r="M229" t="str">
            <v>12:14</v>
          </cell>
          <cell r="N229" t="str">
            <v>13:01</v>
          </cell>
          <cell r="O229">
            <v>0</v>
          </cell>
          <cell r="P229">
            <v>0</v>
          </cell>
          <cell r="Q229">
            <v>1</v>
          </cell>
        </row>
        <row r="230">
          <cell r="A230" t="str">
            <v>13</v>
          </cell>
          <cell r="B230" t="str">
            <v>RELIGIOSO</v>
          </cell>
          <cell r="C230" t="str">
            <v>SANTA MISA</v>
          </cell>
          <cell r="D230">
            <v>0.5</v>
          </cell>
          <cell r="E230">
            <v>14683</v>
          </cell>
          <cell r="L230">
            <v>0.5</v>
          </cell>
          <cell r="M230" t="str">
            <v>08:41</v>
          </cell>
          <cell r="N230" t="str">
            <v>09:35</v>
          </cell>
          <cell r="O230">
            <v>0</v>
          </cell>
          <cell r="P230">
            <v>0</v>
          </cell>
          <cell r="Q230">
            <v>1</v>
          </cell>
        </row>
        <row r="231">
          <cell r="A231" t="str">
            <v>13</v>
          </cell>
          <cell r="B231" t="str">
            <v>EDUCATIVO</v>
          </cell>
          <cell r="C231" t="str">
            <v>TELEDUC</v>
          </cell>
          <cell r="D231">
            <v>0.5</v>
          </cell>
          <cell r="E231">
            <v>14291</v>
          </cell>
          <cell r="F231">
            <v>0.1</v>
          </cell>
          <cell r="G231">
            <v>0.3</v>
          </cell>
          <cell r="H231">
            <v>0.4</v>
          </cell>
          <cell r="I231">
            <v>0.2</v>
          </cell>
          <cell r="J231">
            <v>0.2</v>
          </cell>
          <cell r="K231">
            <v>1.1000000000000001</v>
          </cell>
          <cell r="L231">
            <v>1.3</v>
          </cell>
          <cell r="M231" t="str">
            <v>06:00</v>
          </cell>
          <cell r="N231" t="str">
            <v>05:59</v>
          </cell>
          <cell r="O231">
            <v>0</v>
          </cell>
          <cell r="P231">
            <v>0</v>
          </cell>
          <cell r="Q231">
            <v>8</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nel"/>
      <sheetName val="daypart"/>
      <sheetName val="data"/>
      <sheetName val="CONSTRUCCION "/>
      <sheetName val="CONSTRUCCION  (2)"/>
      <sheetName val="Rk"/>
      <sheetName val="maz1con"/>
      <sheetName val="maz1gye"/>
      <sheetName val="maz1uio"/>
      <sheetName val="CONSTRUCCION_"/>
      <sheetName val="CONSTRUCCION__(2)"/>
      <sheetName val="FLOW"/>
      <sheetName val="Ranking Cable"/>
      <sheetName val="Raking Oasis"/>
      <sheetName val="Ranking Studio92"/>
      <sheetName val="Ranking Oxigeno"/>
      <sheetName val="Ranking Radios Lima"/>
      <sheetName val="Ranking Studio 92"/>
      <sheetName val="CONSTRUCCION_1"/>
      <sheetName val="CONSTRUCCION__(2)1"/>
      <sheetName val="DAYPART MIX"/>
      <sheetName val="Ranking Oxigeno "/>
      <sheetName val="Ranking Planeta"/>
      <sheetName val="Raking Radios ABC"/>
      <sheetName val="Ranking Studio92 "/>
      <sheetName val="Notas"/>
      <sheetName val="CONSTRUCCION_2"/>
      <sheetName val="CONSTRUCCION__(2)2"/>
      <sheetName val="Ranking_Cable"/>
      <sheetName val="Raking_Oasis"/>
      <sheetName val="Ranking_Studio92"/>
      <sheetName val="Ranking_Oxigeno"/>
      <sheetName val="Ranking_Radios_Lima"/>
      <sheetName val="Ranking_Studio_92"/>
      <sheetName val="DAYPART_MIX"/>
      <sheetName val="Ranking_Oxigeno_"/>
      <sheetName val="Ranking_Planeta"/>
      <sheetName val="Raking_Radios_ABC"/>
      <sheetName val="Ranking_Studio92_"/>
    </sheetNames>
    <sheetDataSet>
      <sheetData sheetId="0" refreshError="1">
        <row r="1">
          <cell r="A1" t="str">
            <v>CANAL</v>
          </cell>
          <cell r="B1" t="str">
            <v>PROGRAMA</v>
          </cell>
          <cell r="C1" t="str">
            <v>HORA</v>
          </cell>
          <cell r="D1" t="str">
            <v>RATING</v>
          </cell>
          <cell r="E1" t="str">
            <v>MILES</v>
          </cell>
          <cell r="F1" t="str">
            <v>TPE</v>
          </cell>
        </row>
        <row r="2">
          <cell r="A2" t="str">
            <v>02</v>
          </cell>
          <cell r="B2" t="str">
            <v>TDA. LOS JUSTICIEROS</v>
          </cell>
          <cell r="C2" t="str">
            <v>06:00</v>
          </cell>
          <cell r="D2">
            <v>0.3</v>
          </cell>
          <cell r="E2">
            <v>3</v>
          </cell>
          <cell r="F2">
            <v>4</v>
          </cell>
        </row>
        <row r="3">
          <cell r="A3" t="str">
            <v>02</v>
          </cell>
          <cell r="B3" t="str">
            <v>TDA. LOS JUSTICIEROS</v>
          </cell>
          <cell r="C3" t="str">
            <v>06:20</v>
          </cell>
          <cell r="D3">
            <v>0.2</v>
          </cell>
          <cell r="E3">
            <v>2</v>
          </cell>
          <cell r="F3">
            <v>4</v>
          </cell>
        </row>
        <row r="4">
          <cell r="A4" t="str">
            <v>02</v>
          </cell>
          <cell r="B4" t="str">
            <v>TDA. PEQUEÑO TRUQUIT</v>
          </cell>
          <cell r="C4" t="str">
            <v>06:30</v>
          </cell>
          <cell r="D4">
            <v>0.6</v>
          </cell>
          <cell r="E4">
            <v>6</v>
          </cell>
          <cell r="F4">
            <v>4</v>
          </cell>
        </row>
        <row r="5">
          <cell r="A5" t="str">
            <v>02</v>
          </cell>
          <cell r="B5" t="str">
            <v>TDA. PEQUEÑO TRUQUIT</v>
          </cell>
          <cell r="C5" t="str">
            <v>06:49</v>
          </cell>
          <cell r="D5">
            <v>0.5</v>
          </cell>
          <cell r="E5">
            <v>5</v>
          </cell>
          <cell r="F5">
            <v>4</v>
          </cell>
        </row>
        <row r="6">
          <cell r="A6" t="str">
            <v>02</v>
          </cell>
          <cell r="B6" t="str">
            <v>TDA. REP.NADIE SE DU</v>
          </cell>
          <cell r="C6" t="str">
            <v>07:00</v>
          </cell>
          <cell r="D6">
            <v>1</v>
          </cell>
          <cell r="E6">
            <v>10</v>
          </cell>
          <cell r="F6">
            <v>5</v>
          </cell>
        </row>
        <row r="7">
          <cell r="A7" t="str">
            <v>02</v>
          </cell>
          <cell r="B7" t="str">
            <v>TDA. LOS TWEENIES-D-</v>
          </cell>
          <cell r="C7" t="str">
            <v>07:00</v>
          </cell>
          <cell r="D7">
            <v>0.4</v>
          </cell>
          <cell r="E7">
            <v>4</v>
          </cell>
          <cell r="F7">
            <v>4</v>
          </cell>
        </row>
        <row r="8">
          <cell r="A8" t="str">
            <v>02</v>
          </cell>
          <cell r="B8" t="str">
            <v>TDA. LOS TWEENIES-MA</v>
          </cell>
          <cell r="C8" t="str">
            <v>07:06</v>
          </cell>
          <cell r="D8">
            <v>0.6</v>
          </cell>
          <cell r="E8">
            <v>6</v>
          </cell>
          <cell r="F8">
            <v>6</v>
          </cell>
        </row>
        <row r="9">
          <cell r="A9" t="str">
            <v>02</v>
          </cell>
          <cell r="B9" t="str">
            <v>TDA. LOS TWEENIES-S-</v>
          </cell>
          <cell r="C9" t="str">
            <v>07:17</v>
          </cell>
          <cell r="D9">
            <v>0.5</v>
          </cell>
          <cell r="E9">
            <v>5</v>
          </cell>
          <cell r="F9">
            <v>4</v>
          </cell>
        </row>
        <row r="10">
          <cell r="A10" t="str">
            <v>02</v>
          </cell>
          <cell r="B10" t="str">
            <v>TDA. LOS PITUFOS-D-M</v>
          </cell>
          <cell r="C10" t="str">
            <v>07:26</v>
          </cell>
          <cell r="D10">
            <v>0.4</v>
          </cell>
          <cell r="E10">
            <v>4</v>
          </cell>
          <cell r="F10">
            <v>4</v>
          </cell>
        </row>
        <row r="11">
          <cell r="A11" t="str">
            <v>02</v>
          </cell>
          <cell r="B11" t="str">
            <v>TDA. KARINA Y SUS AM</v>
          </cell>
          <cell r="C11" t="str">
            <v>07:55</v>
          </cell>
          <cell r="D11">
            <v>0.9</v>
          </cell>
          <cell r="E11">
            <v>9</v>
          </cell>
          <cell r="F11">
            <v>4</v>
          </cell>
        </row>
        <row r="12">
          <cell r="A12" t="str">
            <v>02</v>
          </cell>
          <cell r="B12" t="str">
            <v>TDA. LOS PITUFOS-MA</v>
          </cell>
          <cell r="C12" t="str">
            <v>07:55</v>
          </cell>
          <cell r="D12">
            <v>0.9</v>
          </cell>
          <cell r="E12">
            <v>9</v>
          </cell>
          <cell r="F12">
            <v>15</v>
          </cell>
        </row>
        <row r="13">
          <cell r="A13" t="str">
            <v>02</v>
          </cell>
          <cell r="B13" t="str">
            <v>TDA. TRATO HECHO-D-M</v>
          </cell>
          <cell r="C13" t="str">
            <v>07:59</v>
          </cell>
          <cell r="D13">
            <v>0.9</v>
          </cell>
          <cell r="E13">
            <v>9</v>
          </cell>
          <cell r="F13">
            <v>4</v>
          </cell>
        </row>
        <row r="14">
          <cell r="A14" t="str">
            <v>02</v>
          </cell>
          <cell r="B14" t="str">
            <v>TDA. LOS BUENOS ALUM</v>
          </cell>
          <cell r="C14" t="str">
            <v>08:00</v>
          </cell>
          <cell r="D14">
            <v>1.4</v>
          </cell>
          <cell r="E14">
            <v>15</v>
          </cell>
          <cell r="F14">
            <v>1</v>
          </cell>
        </row>
        <row r="15">
          <cell r="A15" t="str">
            <v>02</v>
          </cell>
          <cell r="B15" t="str">
            <v>TDA. REP.PERIODISTAS</v>
          </cell>
          <cell r="C15" t="str">
            <v>08:03</v>
          </cell>
          <cell r="D15">
            <v>0.7</v>
          </cell>
          <cell r="E15">
            <v>7</v>
          </cell>
          <cell r="F15">
            <v>4</v>
          </cell>
        </row>
        <row r="16">
          <cell r="A16" t="str">
            <v>02</v>
          </cell>
          <cell r="B16" t="str">
            <v>TDA. RUGRATS-MA</v>
          </cell>
          <cell r="C16" t="str">
            <v>08:55</v>
          </cell>
          <cell r="D16">
            <v>1.2</v>
          </cell>
          <cell r="E16">
            <v>13</v>
          </cell>
          <cell r="F16">
            <v>11</v>
          </cell>
        </row>
        <row r="17">
          <cell r="A17" t="str">
            <v>02</v>
          </cell>
          <cell r="B17" t="str">
            <v>TDA. CONTRAPUNTO</v>
          </cell>
          <cell r="C17" t="str">
            <v>08:58</v>
          </cell>
          <cell r="D17">
            <v>3</v>
          </cell>
          <cell r="E17">
            <v>32</v>
          </cell>
          <cell r="F17">
            <v>4</v>
          </cell>
        </row>
        <row r="18">
          <cell r="A18" t="str">
            <v>02</v>
          </cell>
          <cell r="B18" t="str">
            <v>TDA. EL BARON ROJO-M</v>
          </cell>
          <cell r="C18" t="str">
            <v>08:58</v>
          </cell>
          <cell r="D18">
            <v>0.8</v>
          </cell>
          <cell r="E18">
            <v>8</v>
          </cell>
          <cell r="F18">
            <v>5</v>
          </cell>
        </row>
        <row r="19">
          <cell r="A19" t="str">
            <v>02</v>
          </cell>
          <cell r="B19" t="str">
            <v>TDA. DRAGON TALES-MA</v>
          </cell>
          <cell r="C19" t="str">
            <v>09:53</v>
          </cell>
          <cell r="D19">
            <v>0.6</v>
          </cell>
          <cell r="E19">
            <v>6</v>
          </cell>
          <cell r="F19">
            <v>12</v>
          </cell>
        </row>
        <row r="20">
          <cell r="A20" t="str">
            <v>02</v>
          </cell>
          <cell r="B20" t="str">
            <v>TDA. LAS TRES MELLIZ</v>
          </cell>
          <cell r="C20" t="str">
            <v>10:31</v>
          </cell>
          <cell r="D20">
            <v>1.1000000000000001</v>
          </cell>
          <cell r="E20">
            <v>12</v>
          </cell>
          <cell r="F20">
            <v>5</v>
          </cell>
        </row>
        <row r="21">
          <cell r="A21" t="str">
            <v>02</v>
          </cell>
          <cell r="B21" t="str">
            <v>TDA. BOB EL CONSTRUC</v>
          </cell>
          <cell r="C21" t="str">
            <v>10:51</v>
          </cell>
          <cell r="D21">
            <v>0.5</v>
          </cell>
          <cell r="E21">
            <v>5</v>
          </cell>
          <cell r="F21">
            <v>4</v>
          </cell>
        </row>
        <row r="22">
          <cell r="A22" t="str">
            <v>02</v>
          </cell>
          <cell r="B22" t="str">
            <v>TDA. POKEMON-MA</v>
          </cell>
          <cell r="C22" t="str">
            <v>10:57</v>
          </cell>
          <cell r="D22">
            <v>1</v>
          </cell>
          <cell r="E22">
            <v>10</v>
          </cell>
          <cell r="F22">
            <v>13</v>
          </cell>
        </row>
        <row r="23">
          <cell r="A23" t="str">
            <v>02</v>
          </cell>
          <cell r="B23" t="str">
            <v>TDA. JB NOTICIAS-MA</v>
          </cell>
          <cell r="C23" t="str">
            <v>10:58</v>
          </cell>
          <cell r="D23">
            <v>0.5</v>
          </cell>
          <cell r="E23">
            <v>5</v>
          </cell>
          <cell r="F23">
            <v>7</v>
          </cell>
        </row>
        <row r="24">
          <cell r="A24" t="str">
            <v>02</v>
          </cell>
          <cell r="B24" t="str">
            <v>TDA. AYER Y HOY-D-MA</v>
          </cell>
          <cell r="C24" t="str">
            <v>11:01</v>
          </cell>
          <cell r="D24">
            <v>2.2000000000000002</v>
          </cell>
          <cell r="E24">
            <v>24</v>
          </cell>
          <cell r="F24">
            <v>4</v>
          </cell>
        </row>
        <row r="25">
          <cell r="A25" t="str">
            <v>02</v>
          </cell>
          <cell r="B25" t="str">
            <v>TDA. POKEMON-S-MA</v>
          </cell>
          <cell r="C25" t="str">
            <v>11:21</v>
          </cell>
          <cell r="D25">
            <v>0.6</v>
          </cell>
          <cell r="E25">
            <v>6</v>
          </cell>
          <cell r="F25">
            <v>4</v>
          </cell>
        </row>
        <row r="26">
          <cell r="A26" t="str">
            <v>02</v>
          </cell>
          <cell r="B26" t="str">
            <v>TDA. HEY ARNOLD-S-TA</v>
          </cell>
          <cell r="C26" t="str">
            <v>11:48</v>
          </cell>
          <cell r="D26">
            <v>1.5</v>
          </cell>
          <cell r="E26">
            <v>16</v>
          </cell>
          <cell r="F26">
            <v>4</v>
          </cell>
        </row>
        <row r="27">
          <cell r="A27" t="str">
            <v>02</v>
          </cell>
          <cell r="B27" t="str">
            <v>TDA. YAGO PASION MOR</v>
          </cell>
          <cell r="C27" t="str">
            <v>11:54</v>
          </cell>
          <cell r="D27">
            <v>1.2</v>
          </cell>
          <cell r="E27">
            <v>13</v>
          </cell>
          <cell r="F27">
            <v>20</v>
          </cell>
        </row>
        <row r="28">
          <cell r="A28" t="str">
            <v>02</v>
          </cell>
          <cell r="B28" t="str">
            <v>TDA. HEY ARNOLD-D-TA</v>
          </cell>
          <cell r="C28" t="str">
            <v>12:13</v>
          </cell>
          <cell r="D28">
            <v>1.9</v>
          </cell>
          <cell r="E28">
            <v>20</v>
          </cell>
          <cell r="F28">
            <v>3</v>
          </cell>
        </row>
        <row r="29">
          <cell r="A29" t="str">
            <v>02</v>
          </cell>
          <cell r="B29" t="str">
            <v>TDA. FUNCION ESTELAR</v>
          </cell>
          <cell r="C29" t="str">
            <v>12:48</v>
          </cell>
          <cell r="D29">
            <v>1.1000000000000001</v>
          </cell>
          <cell r="E29">
            <v>12</v>
          </cell>
          <cell r="F29">
            <v>4</v>
          </cell>
        </row>
        <row r="30">
          <cell r="A30" t="str">
            <v>02</v>
          </cell>
          <cell r="B30" t="str">
            <v>TDA. MONICA-TA</v>
          </cell>
          <cell r="C30" t="str">
            <v>12:54</v>
          </cell>
          <cell r="D30">
            <v>2.6</v>
          </cell>
          <cell r="E30">
            <v>28</v>
          </cell>
          <cell r="F30">
            <v>20</v>
          </cell>
        </row>
        <row r="31">
          <cell r="A31" t="str">
            <v>02</v>
          </cell>
          <cell r="B31" t="str">
            <v>TDA. XENA LA PRINCES</v>
          </cell>
          <cell r="C31" t="str">
            <v>12:57</v>
          </cell>
          <cell r="D31">
            <v>1.9</v>
          </cell>
          <cell r="E31">
            <v>20</v>
          </cell>
          <cell r="F31">
            <v>3</v>
          </cell>
        </row>
        <row r="32">
          <cell r="A32" t="str">
            <v>02</v>
          </cell>
          <cell r="B32" t="str">
            <v>TDA. CONAN-D-TA</v>
          </cell>
          <cell r="C32" t="str">
            <v>13:56</v>
          </cell>
          <cell r="D32">
            <v>1.9</v>
          </cell>
          <cell r="E32">
            <v>20</v>
          </cell>
          <cell r="F32">
            <v>4</v>
          </cell>
        </row>
        <row r="33">
          <cell r="A33" t="str">
            <v>02</v>
          </cell>
          <cell r="B33" t="str">
            <v>TDA. GANA CON METRO-</v>
          </cell>
          <cell r="C33" t="str">
            <v>13:57</v>
          </cell>
          <cell r="D33">
            <v>1.8</v>
          </cell>
          <cell r="E33">
            <v>19</v>
          </cell>
          <cell r="F33">
            <v>20</v>
          </cell>
        </row>
        <row r="34">
          <cell r="A34" t="str">
            <v>02</v>
          </cell>
          <cell r="B34" t="str">
            <v>TDA. FUNCION ESTELAR</v>
          </cell>
          <cell r="C34" t="str">
            <v>14:39</v>
          </cell>
          <cell r="D34">
            <v>1.3</v>
          </cell>
          <cell r="E34">
            <v>14</v>
          </cell>
          <cell r="F34">
            <v>4</v>
          </cell>
        </row>
        <row r="35">
          <cell r="A35" t="str">
            <v>02</v>
          </cell>
          <cell r="B35" t="str">
            <v>TDA. CINE D-TA</v>
          </cell>
          <cell r="C35" t="str">
            <v>14:56</v>
          </cell>
          <cell r="D35">
            <v>4.5</v>
          </cell>
          <cell r="E35">
            <v>49</v>
          </cell>
          <cell r="F35">
            <v>3</v>
          </cell>
        </row>
        <row r="36">
          <cell r="A36" t="str">
            <v>02</v>
          </cell>
          <cell r="B36" t="str">
            <v>TDA. KARINA Y SUS AM</v>
          </cell>
          <cell r="C36" t="str">
            <v>14:56</v>
          </cell>
          <cell r="D36">
            <v>1</v>
          </cell>
          <cell r="E36">
            <v>10</v>
          </cell>
          <cell r="F36">
            <v>20</v>
          </cell>
        </row>
        <row r="37">
          <cell r="A37" t="str">
            <v>02</v>
          </cell>
          <cell r="B37" t="str">
            <v>TDA. EL NARRADOR D C</v>
          </cell>
          <cell r="C37" t="str">
            <v>16:46</v>
          </cell>
          <cell r="D37">
            <v>2.5</v>
          </cell>
          <cell r="E37">
            <v>27</v>
          </cell>
          <cell r="F37">
            <v>3</v>
          </cell>
        </row>
        <row r="38">
          <cell r="A38" t="str">
            <v>02</v>
          </cell>
          <cell r="B38" t="str">
            <v>TDA. FUNCION ESTELAR</v>
          </cell>
          <cell r="C38" t="str">
            <v>16:51</v>
          </cell>
          <cell r="D38">
            <v>1.9</v>
          </cell>
          <cell r="E38">
            <v>20</v>
          </cell>
          <cell r="F38">
            <v>4</v>
          </cell>
        </row>
        <row r="39">
          <cell r="A39" t="str">
            <v>02</v>
          </cell>
          <cell r="B39" t="str">
            <v>TDA. PAISANA JACINTA</v>
          </cell>
          <cell r="C39" t="str">
            <v>16:54</v>
          </cell>
          <cell r="D39">
            <v>1.2</v>
          </cell>
          <cell r="E39">
            <v>13</v>
          </cell>
          <cell r="F39">
            <v>20</v>
          </cell>
        </row>
        <row r="40">
          <cell r="A40" t="str">
            <v>02</v>
          </cell>
          <cell r="B40" t="str">
            <v>TDA. LA PEQUEÑA MARA</v>
          </cell>
          <cell r="C40" t="str">
            <v>17:19</v>
          </cell>
          <cell r="D40">
            <v>2.5</v>
          </cell>
          <cell r="E40">
            <v>27</v>
          </cell>
          <cell r="F40">
            <v>3</v>
          </cell>
        </row>
        <row r="41">
          <cell r="A41" t="str">
            <v>02</v>
          </cell>
          <cell r="B41" t="str">
            <v>TDA. MARCO-TA</v>
          </cell>
          <cell r="C41" t="str">
            <v>17:53</v>
          </cell>
          <cell r="D41">
            <v>1.7</v>
          </cell>
          <cell r="E41">
            <v>18</v>
          </cell>
          <cell r="F41">
            <v>20</v>
          </cell>
        </row>
        <row r="42">
          <cell r="A42" t="str">
            <v>02</v>
          </cell>
          <cell r="B42" t="str">
            <v>TDA. PAISANA JACINTA</v>
          </cell>
          <cell r="C42" t="str">
            <v>18:20</v>
          </cell>
          <cell r="D42">
            <v>3.3</v>
          </cell>
          <cell r="E42">
            <v>36</v>
          </cell>
          <cell r="F42">
            <v>3</v>
          </cell>
        </row>
        <row r="43">
          <cell r="A43" t="str">
            <v>02</v>
          </cell>
          <cell r="B43" t="str">
            <v>TDA. PATACLAUN-TA</v>
          </cell>
          <cell r="C43" t="str">
            <v>18:24</v>
          </cell>
          <cell r="D43">
            <v>1.8</v>
          </cell>
          <cell r="E43">
            <v>19</v>
          </cell>
          <cell r="F43">
            <v>20</v>
          </cell>
        </row>
        <row r="44">
          <cell r="A44" t="str">
            <v>02</v>
          </cell>
          <cell r="B44" t="str">
            <v>TDA. JB NOTICIAS-S-N</v>
          </cell>
          <cell r="C44" t="str">
            <v>18:49</v>
          </cell>
          <cell r="D44">
            <v>2.1</v>
          </cell>
          <cell r="E44">
            <v>22</v>
          </cell>
          <cell r="F44">
            <v>4</v>
          </cell>
        </row>
        <row r="45">
          <cell r="A45" t="str">
            <v>02</v>
          </cell>
          <cell r="B45" t="str">
            <v>TDA. LA PEQUEÑA MARA</v>
          </cell>
          <cell r="C45" t="str">
            <v>19:03</v>
          </cell>
          <cell r="D45">
            <v>2.7</v>
          </cell>
          <cell r="E45">
            <v>29</v>
          </cell>
          <cell r="F45">
            <v>20</v>
          </cell>
        </row>
        <row r="46">
          <cell r="A46" t="str">
            <v>02</v>
          </cell>
          <cell r="B46" t="str">
            <v>TDA. PERIODISTAS LA</v>
          </cell>
          <cell r="C46" t="str">
            <v>19:15</v>
          </cell>
          <cell r="D46">
            <v>3.3</v>
          </cell>
          <cell r="E46">
            <v>36</v>
          </cell>
          <cell r="F46">
            <v>4</v>
          </cell>
        </row>
        <row r="47">
          <cell r="A47" t="str">
            <v>02</v>
          </cell>
          <cell r="B47" t="str">
            <v>TDA. FUNCION ESTELAR</v>
          </cell>
          <cell r="C47" t="str">
            <v>19:33</v>
          </cell>
          <cell r="D47">
            <v>2.2999999999999998</v>
          </cell>
          <cell r="E47">
            <v>25</v>
          </cell>
          <cell r="F47">
            <v>20</v>
          </cell>
        </row>
        <row r="48">
          <cell r="A48" t="str">
            <v>02</v>
          </cell>
          <cell r="B48" t="str">
            <v>TDA. MAS CHOLA LATIN</v>
          </cell>
          <cell r="C48" t="str">
            <v>19:50</v>
          </cell>
          <cell r="D48">
            <v>3.8</v>
          </cell>
          <cell r="E48">
            <v>41</v>
          </cell>
          <cell r="F48">
            <v>4</v>
          </cell>
        </row>
        <row r="49">
          <cell r="A49" t="str">
            <v>02</v>
          </cell>
          <cell r="B49" t="str">
            <v>TDA. CINE MILLONARIO</v>
          </cell>
          <cell r="C49" t="str">
            <v>21:06</v>
          </cell>
          <cell r="D49">
            <v>6</v>
          </cell>
          <cell r="E49">
            <v>65</v>
          </cell>
          <cell r="F49">
            <v>4</v>
          </cell>
        </row>
        <row r="50">
          <cell r="A50" t="str">
            <v>02</v>
          </cell>
          <cell r="B50" t="str">
            <v>TDA. VALE LA PENA SO</v>
          </cell>
          <cell r="C50" t="str">
            <v>21:57</v>
          </cell>
          <cell r="D50">
            <v>8</v>
          </cell>
          <cell r="E50">
            <v>87</v>
          </cell>
          <cell r="F50">
            <v>4</v>
          </cell>
        </row>
        <row r="51">
          <cell r="A51" t="str">
            <v>02</v>
          </cell>
          <cell r="B51" t="str">
            <v>TDA. 90 SEGUNDOS-NO</v>
          </cell>
          <cell r="C51" t="str">
            <v>21:59</v>
          </cell>
          <cell r="D51">
            <v>2.2999999999999998</v>
          </cell>
          <cell r="E51">
            <v>25</v>
          </cell>
          <cell r="F51">
            <v>19</v>
          </cell>
        </row>
        <row r="52">
          <cell r="A52" t="str">
            <v>02</v>
          </cell>
          <cell r="B52" t="str">
            <v>TDA. CINE-NO</v>
          </cell>
          <cell r="C52" t="str">
            <v>22:09</v>
          </cell>
          <cell r="D52">
            <v>4.2</v>
          </cell>
          <cell r="E52">
            <v>45</v>
          </cell>
          <cell r="F52">
            <v>2</v>
          </cell>
        </row>
        <row r="53">
          <cell r="A53" t="str">
            <v>02</v>
          </cell>
          <cell r="B53" t="str">
            <v>TDA. NADIE SE DUERMA</v>
          </cell>
          <cell r="C53" t="str">
            <v>23:00</v>
          </cell>
          <cell r="D53">
            <v>3.2</v>
          </cell>
          <cell r="E53">
            <v>34</v>
          </cell>
          <cell r="F53">
            <v>18</v>
          </cell>
        </row>
        <row r="54">
          <cell r="A54" t="str">
            <v>02</v>
          </cell>
          <cell r="B54" t="str">
            <v>TDA. REP.CONTRAPUNTO</v>
          </cell>
          <cell r="C54" t="str">
            <v>23:35</v>
          </cell>
          <cell r="D54">
            <v>2.1</v>
          </cell>
          <cell r="E54">
            <v>22</v>
          </cell>
          <cell r="F54">
            <v>4</v>
          </cell>
        </row>
        <row r="57">
          <cell r="A57" t="str">
            <v>04</v>
          </cell>
          <cell r="B57" t="str">
            <v>TDA. AMERICA HOY-MA</v>
          </cell>
          <cell r="C57" t="str">
            <v>05:44</v>
          </cell>
          <cell r="D57">
            <v>2.7</v>
          </cell>
          <cell r="E57">
            <v>29</v>
          </cell>
          <cell r="F57">
            <v>19</v>
          </cell>
        </row>
        <row r="58">
          <cell r="A58" t="str">
            <v>04</v>
          </cell>
          <cell r="B58" t="str">
            <v>TDA. MIKAN ENIKKI-S-</v>
          </cell>
          <cell r="C58" t="str">
            <v>05:52</v>
          </cell>
          <cell r="D58">
            <v>0.6</v>
          </cell>
          <cell r="E58">
            <v>6</v>
          </cell>
          <cell r="F58">
            <v>4</v>
          </cell>
        </row>
        <row r="59">
          <cell r="A59" t="str">
            <v>04</v>
          </cell>
          <cell r="B59" t="str">
            <v>TDA. UNA NOCHE ANTES</v>
          </cell>
          <cell r="C59" t="str">
            <v>05:57</v>
          </cell>
          <cell r="D59">
            <v>0</v>
          </cell>
          <cell r="E59">
            <v>0</v>
          </cell>
          <cell r="F59">
            <v>1</v>
          </cell>
        </row>
        <row r="60">
          <cell r="A60" t="str">
            <v>04</v>
          </cell>
          <cell r="B60" t="str">
            <v>TDA. AVENT.DE KAMUI-</v>
          </cell>
          <cell r="C60" t="str">
            <v>05:58</v>
          </cell>
          <cell r="D60">
            <v>0.6</v>
          </cell>
          <cell r="E60">
            <v>6</v>
          </cell>
          <cell r="F60">
            <v>4</v>
          </cell>
        </row>
        <row r="61">
          <cell r="A61" t="str">
            <v>04</v>
          </cell>
          <cell r="B61" t="str">
            <v>TDA. MAZINGER-S-MA</v>
          </cell>
          <cell r="C61" t="str">
            <v>06:21</v>
          </cell>
          <cell r="D61">
            <v>0.8</v>
          </cell>
          <cell r="E61">
            <v>8</v>
          </cell>
          <cell r="F61">
            <v>4</v>
          </cell>
        </row>
        <row r="62">
          <cell r="A62" t="str">
            <v>04</v>
          </cell>
          <cell r="B62" t="str">
            <v>TDA. HEIDI-D-MA</v>
          </cell>
          <cell r="C62" t="str">
            <v>06:52</v>
          </cell>
          <cell r="D62">
            <v>1.3</v>
          </cell>
          <cell r="E62">
            <v>14</v>
          </cell>
          <cell r="F62">
            <v>4</v>
          </cell>
        </row>
        <row r="63">
          <cell r="A63" t="str">
            <v>04</v>
          </cell>
          <cell r="B63" t="str">
            <v>TDA. HOGAR DULCE HOG</v>
          </cell>
          <cell r="C63" t="str">
            <v>06:59</v>
          </cell>
          <cell r="D63">
            <v>0.3</v>
          </cell>
          <cell r="E63">
            <v>3</v>
          </cell>
          <cell r="F63">
            <v>1</v>
          </cell>
        </row>
        <row r="64">
          <cell r="A64" t="str">
            <v>04</v>
          </cell>
          <cell r="B64" t="str">
            <v>TDA. CLASICOS D LA D</v>
          </cell>
          <cell r="C64" t="str">
            <v>07:19</v>
          </cell>
          <cell r="D64">
            <v>1.9</v>
          </cell>
          <cell r="E64">
            <v>20</v>
          </cell>
          <cell r="F64">
            <v>4</v>
          </cell>
        </row>
        <row r="65">
          <cell r="A65" t="str">
            <v>04</v>
          </cell>
          <cell r="B65" t="str">
            <v>TDA. EL CUARTO REY-M</v>
          </cell>
          <cell r="C65" t="str">
            <v>07:31</v>
          </cell>
          <cell r="D65">
            <v>0.2</v>
          </cell>
          <cell r="E65">
            <v>2</v>
          </cell>
          <cell r="F65">
            <v>1</v>
          </cell>
        </row>
        <row r="66">
          <cell r="A66" t="str">
            <v>04</v>
          </cell>
          <cell r="B66" t="str">
            <v>TDA. CLASICOS D LA D</v>
          </cell>
          <cell r="C66" t="str">
            <v>07:51</v>
          </cell>
          <cell r="D66">
            <v>2</v>
          </cell>
          <cell r="E66">
            <v>21</v>
          </cell>
          <cell r="F66">
            <v>4</v>
          </cell>
        </row>
        <row r="67">
          <cell r="A67" t="str">
            <v>04</v>
          </cell>
          <cell r="B67" t="str">
            <v>TDA. MIQUEAS Y EL TE</v>
          </cell>
          <cell r="C67" t="str">
            <v>08:01</v>
          </cell>
          <cell r="D67">
            <v>1.2</v>
          </cell>
          <cell r="E67">
            <v>13</v>
          </cell>
          <cell r="F67">
            <v>1</v>
          </cell>
        </row>
        <row r="68">
          <cell r="A68" t="str">
            <v>04</v>
          </cell>
          <cell r="B68" t="str">
            <v>TDA. BANANAS EN PIJA</v>
          </cell>
          <cell r="C68" t="str">
            <v>08:25</v>
          </cell>
          <cell r="D68">
            <v>1.6</v>
          </cell>
          <cell r="E68">
            <v>17</v>
          </cell>
          <cell r="F68">
            <v>4</v>
          </cell>
        </row>
        <row r="69">
          <cell r="A69" t="str">
            <v>04</v>
          </cell>
          <cell r="B69" t="str">
            <v>TDA. MA.PIA Y TIMOTE</v>
          </cell>
          <cell r="C69" t="str">
            <v>08:55</v>
          </cell>
          <cell r="D69">
            <v>1.1000000000000001</v>
          </cell>
          <cell r="E69">
            <v>12</v>
          </cell>
          <cell r="F69">
            <v>4</v>
          </cell>
        </row>
        <row r="70">
          <cell r="A70" t="str">
            <v>04</v>
          </cell>
          <cell r="B70" t="str">
            <v>TDA. BANANAS EN PIJA</v>
          </cell>
          <cell r="C70" t="str">
            <v>08:58</v>
          </cell>
          <cell r="D70">
            <v>1.6</v>
          </cell>
          <cell r="E70">
            <v>17</v>
          </cell>
          <cell r="F70">
            <v>4</v>
          </cell>
        </row>
        <row r="71">
          <cell r="A71" t="str">
            <v>04</v>
          </cell>
          <cell r="B71" t="str">
            <v>TDA. HIST.SANTA CLAU</v>
          </cell>
          <cell r="C71" t="str">
            <v>09:00</v>
          </cell>
          <cell r="D71">
            <v>1.4</v>
          </cell>
          <cell r="E71">
            <v>15</v>
          </cell>
          <cell r="F71">
            <v>1</v>
          </cell>
        </row>
        <row r="72">
          <cell r="A72" t="str">
            <v>04</v>
          </cell>
          <cell r="B72" t="str">
            <v>TDA. AVENT.LIBRO VIR</v>
          </cell>
          <cell r="C72" t="str">
            <v>09:28</v>
          </cell>
          <cell r="D72">
            <v>1</v>
          </cell>
          <cell r="E72">
            <v>10</v>
          </cell>
          <cell r="F72">
            <v>4</v>
          </cell>
        </row>
        <row r="73">
          <cell r="A73" t="str">
            <v>04</v>
          </cell>
          <cell r="B73" t="str">
            <v>TDA. LOS CHICOS D OZ</v>
          </cell>
          <cell r="C73" t="str">
            <v>09:58</v>
          </cell>
          <cell r="D73">
            <v>0.9</v>
          </cell>
          <cell r="E73">
            <v>9</v>
          </cell>
          <cell r="F73">
            <v>4</v>
          </cell>
        </row>
        <row r="74">
          <cell r="A74" t="str">
            <v>04</v>
          </cell>
          <cell r="B74" t="str">
            <v>TDA. AMERICA TEENS-M</v>
          </cell>
          <cell r="C74" t="str">
            <v>09:59</v>
          </cell>
          <cell r="D74">
            <v>1.1000000000000001</v>
          </cell>
          <cell r="E74">
            <v>12</v>
          </cell>
          <cell r="F74">
            <v>10</v>
          </cell>
        </row>
        <row r="75">
          <cell r="A75" t="str">
            <v>04</v>
          </cell>
          <cell r="B75" t="str">
            <v>TDA. DIGIMON-MA</v>
          </cell>
          <cell r="C75" t="str">
            <v>10:29</v>
          </cell>
          <cell r="D75">
            <v>1</v>
          </cell>
          <cell r="E75">
            <v>10</v>
          </cell>
          <cell r="F75">
            <v>8</v>
          </cell>
        </row>
        <row r="76">
          <cell r="A76" t="str">
            <v>04</v>
          </cell>
          <cell r="B76" t="str">
            <v>TDA. TORTUNINJAS-D-M</v>
          </cell>
          <cell r="C76" t="str">
            <v>10:30</v>
          </cell>
          <cell r="D76">
            <v>0.8</v>
          </cell>
          <cell r="E76">
            <v>8</v>
          </cell>
          <cell r="F76">
            <v>3</v>
          </cell>
        </row>
        <row r="77">
          <cell r="A77" t="str">
            <v>04</v>
          </cell>
          <cell r="B77" t="str">
            <v>TDA. THUNDER JET-MA</v>
          </cell>
          <cell r="C77" t="str">
            <v>10:31</v>
          </cell>
          <cell r="D77">
            <v>1.1000000000000001</v>
          </cell>
          <cell r="E77">
            <v>12</v>
          </cell>
          <cell r="F77">
            <v>2</v>
          </cell>
        </row>
        <row r="78">
          <cell r="A78" t="str">
            <v>04</v>
          </cell>
          <cell r="B78" t="str">
            <v>TDA. ZENKI-MA</v>
          </cell>
          <cell r="C78" t="str">
            <v>10:57</v>
          </cell>
          <cell r="D78">
            <v>0.9</v>
          </cell>
          <cell r="E78">
            <v>9</v>
          </cell>
          <cell r="F78">
            <v>10</v>
          </cell>
        </row>
        <row r="79">
          <cell r="A79" t="str">
            <v>04</v>
          </cell>
          <cell r="B79" t="str">
            <v>TDA. EL CHAPULIN COL</v>
          </cell>
          <cell r="C79" t="str">
            <v>11:00</v>
          </cell>
          <cell r="D79">
            <v>1.1000000000000001</v>
          </cell>
          <cell r="E79">
            <v>12</v>
          </cell>
          <cell r="F79">
            <v>3</v>
          </cell>
        </row>
        <row r="80">
          <cell r="A80" t="str">
            <v>04</v>
          </cell>
          <cell r="B80" t="str">
            <v>TDA. CERO EN CONDUCT</v>
          </cell>
          <cell r="C80" t="str">
            <v>11:28</v>
          </cell>
          <cell r="D80">
            <v>1.5</v>
          </cell>
          <cell r="E80">
            <v>16</v>
          </cell>
          <cell r="F80">
            <v>10</v>
          </cell>
        </row>
        <row r="81">
          <cell r="A81" t="str">
            <v>04</v>
          </cell>
          <cell r="B81" t="str">
            <v>TDA. MARIA JOSE-TA</v>
          </cell>
          <cell r="C81" t="str">
            <v>11:54</v>
          </cell>
          <cell r="D81">
            <v>2.6</v>
          </cell>
          <cell r="E81">
            <v>28</v>
          </cell>
          <cell r="F81">
            <v>20</v>
          </cell>
        </row>
        <row r="82">
          <cell r="A82" t="str">
            <v>04</v>
          </cell>
          <cell r="B82" t="str">
            <v>TDA. MATINEE DOMINGO</v>
          </cell>
          <cell r="C82" t="str">
            <v>12:00</v>
          </cell>
          <cell r="D82">
            <v>1.7</v>
          </cell>
          <cell r="E82">
            <v>18</v>
          </cell>
          <cell r="F82">
            <v>4</v>
          </cell>
        </row>
        <row r="83">
          <cell r="A83" t="str">
            <v>04</v>
          </cell>
          <cell r="B83" t="str">
            <v>TDA. EL PREMIO MAYOR</v>
          </cell>
          <cell r="C83" t="str">
            <v>12:50</v>
          </cell>
          <cell r="D83">
            <v>4.0999999999999996</v>
          </cell>
          <cell r="E83">
            <v>44</v>
          </cell>
          <cell r="F83">
            <v>20</v>
          </cell>
        </row>
        <row r="84">
          <cell r="A84" t="str">
            <v>04</v>
          </cell>
          <cell r="B84" t="str">
            <v>TDA. CHESPIRITO-SAB</v>
          </cell>
          <cell r="C84" t="str">
            <v>13:02</v>
          </cell>
          <cell r="D84">
            <v>2.1</v>
          </cell>
          <cell r="E84">
            <v>22</v>
          </cell>
          <cell r="F84">
            <v>4</v>
          </cell>
        </row>
        <row r="85">
          <cell r="A85" t="str">
            <v>04</v>
          </cell>
          <cell r="B85" t="str">
            <v>TDA. IMPERIO D CRIST</v>
          </cell>
          <cell r="C85" t="str">
            <v>13:45</v>
          </cell>
          <cell r="D85">
            <v>5.8</v>
          </cell>
          <cell r="E85">
            <v>63</v>
          </cell>
          <cell r="F85">
            <v>20</v>
          </cell>
        </row>
        <row r="86">
          <cell r="A86" t="str">
            <v>04</v>
          </cell>
          <cell r="B86" t="str">
            <v>TDA. MATINEE DOMINGO</v>
          </cell>
          <cell r="C86" t="str">
            <v>13:47</v>
          </cell>
          <cell r="D86">
            <v>4.4000000000000004</v>
          </cell>
          <cell r="E86">
            <v>48</v>
          </cell>
          <cell r="F86">
            <v>4</v>
          </cell>
        </row>
        <row r="87">
          <cell r="A87" t="str">
            <v>04</v>
          </cell>
          <cell r="B87" t="str">
            <v>TDA. AMIGAS Y RIVALE</v>
          </cell>
          <cell r="C87" t="str">
            <v>14:46</v>
          </cell>
          <cell r="D87">
            <v>8.9</v>
          </cell>
          <cell r="E87">
            <v>97</v>
          </cell>
          <cell r="F87">
            <v>20</v>
          </cell>
        </row>
        <row r="88">
          <cell r="A88" t="str">
            <v>04</v>
          </cell>
          <cell r="B88" t="str">
            <v>TDA. MATINEE SABADO</v>
          </cell>
          <cell r="C88" t="str">
            <v>15:12</v>
          </cell>
          <cell r="D88">
            <v>1.1000000000000001</v>
          </cell>
          <cell r="E88">
            <v>12</v>
          </cell>
          <cell r="F88">
            <v>4</v>
          </cell>
        </row>
        <row r="89">
          <cell r="A89" t="str">
            <v>04</v>
          </cell>
          <cell r="B89" t="str">
            <v>TDA. MATINEE DOMINGO</v>
          </cell>
          <cell r="C89" t="str">
            <v>15:40</v>
          </cell>
          <cell r="D89">
            <v>2.7</v>
          </cell>
          <cell r="E89">
            <v>29</v>
          </cell>
          <cell r="F89">
            <v>4</v>
          </cell>
        </row>
        <row r="90">
          <cell r="A90" t="str">
            <v>04</v>
          </cell>
          <cell r="B90" t="str">
            <v>TDA. SOÑADORAS-TA</v>
          </cell>
          <cell r="C90" t="str">
            <v>15:59</v>
          </cell>
          <cell r="D90">
            <v>7.1</v>
          </cell>
          <cell r="E90">
            <v>77</v>
          </cell>
          <cell r="F90">
            <v>20</v>
          </cell>
        </row>
        <row r="91">
          <cell r="A91" t="str">
            <v>04</v>
          </cell>
          <cell r="B91" t="str">
            <v>TDA. SHOW D LA REFUR</v>
          </cell>
          <cell r="C91" t="str">
            <v>16:55</v>
          </cell>
          <cell r="D91">
            <v>2.1</v>
          </cell>
          <cell r="E91">
            <v>22</v>
          </cell>
          <cell r="F91">
            <v>20</v>
          </cell>
        </row>
        <row r="92">
          <cell r="A92" t="str">
            <v>04</v>
          </cell>
          <cell r="B92" t="str">
            <v>TDA. MATINEE SABADO</v>
          </cell>
          <cell r="C92" t="str">
            <v>16:59</v>
          </cell>
          <cell r="D92">
            <v>1.4</v>
          </cell>
          <cell r="E92">
            <v>15</v>
          </cell>
          <cell r="F92">
            <v>3</v>
          </cell>
        </row>
        <row r="93">
          <cell r="A93" t="str">
            <v>04</v>
          </cell>
          <cell r="B93" t="str">
            <v>TDA. EL CHAVO-D-TA</v>
          </cell>
          <cell r="C93" t="str">
            <v>17:31</v>
          </cell>
          <cell r="D93">
            <v>2.1</v>
          </cell>
          <cell r="E93">
            <v>22</v>
          </cell>
          <cell r="F93">
            <v>4</v>
          </cell>
        </row>
        <row r="94">
          <cell r="A94" t="str">
            <v>04</v>
          </cell>
          <cell r="B94" t="str">
            <v>TDA. ANIMERICA-TA</v>
          </cell>
          <cell r="C94" t="str">
            <v>17:49</v>
          </cell>
          <cell r="D94">
            <v>1.4</v>
          </cell>
          <cell r="E94">
            <v>15</v>
          </cell>
          <cell r="F94">
            <v>19</v>
          </cell>
        </row>
        <row r="95">
          <cell r="A95" t="str">
            <v>04</v>
          </cell>
          <cell r="B95" t="str">
            <v>TDA. ESP.NATIONAL GE</v>
          </cell>
          <cell r="C95" t="str">
            <v>18:43</v>
          </cell>
          <cell r="D95">
            <v>3.2</v>
          </cell>
          <cell r="E95">
            <v>34</v>
          </cell>
          <cell r="F95">
            <v>4</v>
          </cell>
        </row>
        <row r="96">
          <cell r="A96" t="str">
            <v>04</v>
          </cell>
          <cell r="B96" t="str">
            <v>TDA. MAS CHOLA QUE N</v>
          </cell>
          <cell r="C96" t="str">
            <v>18:45</v>
          </cell>
          <cell r="D96">
            <v>2.6</v>
          </cell>
          <cell r="E96">
            <v>28</v>
          </cell>
          <cell r="F96">
            <v>4</v>
          </cell>
        </row>
        <row r="97">
          <cell r="A97" t="str">
            <v>04</v>
          </cell>
          <cell r="B97" t="str">
            <v>TDA. NUNCA TE OLVIDA</v>
          </cell>
          <cell r="C97" t="str">
            <v>18:58</v>
          </cell>
          <cell r="D97">
            <v>1.6</v>
          </cell>
          <cell r="E97">
            <v>17</v>
          </cell>
          <cell r="F97">
            <v>19</v>
          </cell>
        </row>
        <row r="98">
          <cell r="A98" t="str">
            <v>04</v>
          </cell>
          <cell r="B98" t="str">
            <v>TDA. POR UN BESO-NO</v>
          </cell>
          <cell r="C98" t="str">
            <v>19:26</v>
          </cell>
          <cell r="D98">
            <v>2.8</v>
          </cell>
          <cell r="E98">
            <v>30</v>
          </cell>
          <cell r="F98">
            <v>19</v>
          </cell>
        </row>
        <row r="99">
          <cell r="A99" t="str">
            <v>04</v>
          </cell>
          <cell r="B99" t="str">
            <v>TDA. RISAS D AMERICA</v>
          </cell>
          <cell r="C99" t="str">
            <v>19:40</v>
          </cell>
          <cell r="D99">
            <v>3.4</v>
          </cell>
          <cell r="E99">
            <v>37</v>
          </cell>
          <cell r="F99">
            <v>4</v>
          </cell>
        </row>
        <row r="100">
          <cell r="A100" t="str">
            <v>04</v>
          </cell>
          <cell r="B100" t="str">
            <v>TDA. LA REVISTA DOMI</v>
          </cell>
          <cell r="C100" t="str">
            <v>19:47</v>
          </cell>
          <cell r="D100">
            <v>3.8</v>
          </cell>
          <cell r="E100">
            <v>41</v>
          </cell>
          <cell r="F100">
            <v>4</v>
          </cell>
        </row>
        <row r="101">
          <cell r="A101" t="str">
            <v>04</v>
          </cell>
          <cell r="B101" t="str">
            <v>TDA. LA INTRUSA-NO</v>
          </cell>
          <cell r="C101" t="str">
            <v>19:53</v>
          </cell>
          <cell r="D101">
            <v>3.7</v>
          </cell>
          <cell r="E101">
            <v>40</v>
          </cell>
          <cell r="F101">
            <v>20</v>
          </cell>
        </row>
        <row r="102">
          <cell r="A102" t="str">
            <v>04</v>
          </cell>
          <cell r="B102" t="str">
            <v>TDA. SOLEDAD-NO</v>
          </cell>
          <cell r="C102" t="str">
            <v>20:28</v>
          </cell>
          <cell r="D102">
            <v>5.6</v>
          </cell>
          <cell r="E102">
            <v>61</v>
          </cell>
          <cell r="F102">
            <v>20</v>
          </cell>
        </row>
        <row r="103">
          <cell r="A103" t="str">
            <v>04</v>
          </cell>
          <cell r="B103" t="str">
            <v>TDA. CINE-NO</v>
          </cell>
          <cell r="C103" t="str">
            <v>21:55</v>
          </cell>
          <cell r="D103">
            <v>2.2999999999999998</v>
          </cell>
          <cell r="E103">
            <v>25</v>
          </cell>
          <cell r="F103">
            <v>15</v>
          </cell>
        </row>
        <row r="104">
          <cell r="A104" t="str">
            <v>04</v>
          </cell>
          <cell r="B104" t="str">
            <v>TDA. AMERICA NOTICIA</v>
          </cell>
          <cell r="C104" t="str">
            <v>21:56</v>
          </cell>
          <cell r="D104">
            <v>3.8</v>
          </cell>
          <cell r="E104">
            <v>41</v>
          </cell>
          <cell r="F104">
            <v>17</v>
          </cell>
        </row>
        <row r="105">
          <cell r="A105" t="str">
            <v>04</v>
          </cell>
          <cell r="B105" t="str">
            <v>TDA. FUTBOL EN AMERI</v>
          </cell>
          <cell r="C105" t="str">
            <v>22:00</v>
          </cell>
          <cell r="D105">
            <v>2.8</v>
          </cell>
          <cell r="E105">
            <v>30</v>
          </cell>
          <cell r="F105">
            <v>4</v>
          </cell>
        </row>
        <row r="106">
          <cell r="A106" t="str">
            <v>04</v>
          </cell>
          <cell r="B106" t="str">
            <v>TDA. RECUENTO DAÑOS-</v>
          </cell>
          <cell r="C106" t="str">
            <v>22:06</v>
          </cell>
          <cell r="D106">
            <v>1.8</v>
          </cell>
          <cell r="E106">
            <v>19</v>
          </cell>
          <cell r="F106">
            <v>4</v>
          </cell>
        </row>
        <row r="107">
          <cell r="A107" t="str">
            <v>04</v>
          </cell>
          <cell r="B107" t="str">
            <v>TDA. PEL.DEL DOMINGO</v>
          </cell>
          <cell r="C107" t="str">
            <v>22:37</v>
          </cell>
          <cell r="D107">
            <v>3.6</v>
          </cell>
          <cell r="E107">
            <v>39</v>
          </cell>
          <cell r="F107">
            <v>4</v>
          </cell>
        </row>
        <row r="108">
          <cell r="A108" t="str">
            <v>04</v>
          </cell>
          <cell r="B108" t="str">
            <v>TDA. CINE-S-NO</v>
          </cell>
          <cell r="C108" t="str">
            <v>23:00</v>
          </cell>
          <cell r="D108">
            <v>1.7</v>
          </cell>
          <cell r="E108">
            <v>18</v>
          </cell>
          <cell r="F108">
            <v>4</v>
          </cell>
        </row>
        <row r="109">
          <cell r="A109" t="str">
            <v>04</v>
          </cell>
          <cell r="B109" t="str">
            <v>TDA. CINE AMERICA-NO</v>
          </cell>
          <cell r="C109" t="str">
            <v>23:20</v>
          </cell>
          <cell r="D109">
            <v>2.9</v>
          </cell>
          <cell r="E109">
            <v>31</v>
          </cell>
          <cell r="F109">
            <v>19</v>
          </cell>
        </row>
        <row r="112">
          <cell r="A112" t="str">
            <v>05</v>
          </cell>
          <cell r="B112" t="str">
            <v>TDA. BUENOS DIAS PER</v>
          </cell>
          <cell r="C112" t="str">
            <v>05:26</v>
          </cell>
          <cell r="D112">
            <v>4.4000000000000004</v>
          </cell>
          <cell r="E112">
            <v>48</v>
          </cell>
          <cell r="F112">
            <v>19</v>
          </cell>
        </row>
        <row r="113">
          <cell r="A113" t="str">
            <v>05</v>
          </cell>
          <cell r="B113" t="str">
            <v>TDA. MUEVETE CON JAN</v>
          </cell>
          <cell r="C113" t="str">
            <v>05:57</v>
          </cell>
          <cell r="D113">
            <v>2</v>
          </cell>
          <cell r="E113">
            <v>21</v>
          </cell>
          <cell r="F113">
            <v>4</v>
          </cell>
        </row>
        <row r="114">
          <cell r="A114" t="str">
            <v>05</v>
          </cell>
          <cell r="B114" t="str">
            <v>TDA. ALF-MA</v>
          </cell>
          <cell r="C114" t="str">
            <v>05:59</v>
          </cell>
          <cell r="D114">
            <v>0.1</v>
          </cell>
          <cell r="E114">
            <v>1</v>
          </cell>
          <cell r="F114">
            <v>1</v>
          </cell>
        </row>
        <row r="115">
          <cell r="A115" t="str">
            <v>05</v>
          </cell>
          <cell r="B115" t="str">
            <v>TDA. EL ZAPATERO Y L</v>
          </cell>
          <cell r="C115" t="str">
            <v>06:29</v>
          </cell>
          <cell r="D115">
            <v>0.4</v>
          </cell>
          <cell r="E115">
            <v>4</v>
          </cell>
          <cell r="F115">
            <v>1</v>
          </cell>
        </row>
        <row r="116">
          <cell r="A116" t="str">
            <v>05</v>
          </cell>
          <cell r="B116" t="str">
            <v>TDA. ENTRE CASEROS-D</v>
          </cell>
          <cell r="C116" t="str">
            <v>06:46</v>
          </cell>
          <cell r="D116">
            <v>1.2</v>
          </cell>
          <cell r="E116">
            <v>13</v>
          </cell>
          <cell r="F116">
            <v>4</v>
          </cell>
        </row>
        <row r="117">
          <cell r="A117" t="str">
            <v>05</v>
          </cell>
          <cell r="B117" t="str">
            <v>TDA. 24 HORAS ED.DOM</v>
          </cell>
          <cell r="C117" t="str">
            <v>07:23</v>
          </cell>
          <cell r="D117">
            <v>5.5</v>
          </cell>
          <cell r="E117">
            <v>60</v>
          </cell>
          <cell r="F117">
            <v>4</v>
          </cell>
        </row>
        <row r="118">
          <cell r="A118" t="str">
            <v>05</v>
          </cell>
          <cell r="B118" t="str">
            <v>TDA. ESP.PATO LUCAS-</v>
          </cell>
          <cell r="C118" t="str">
            <v>07:27</v>
          </cell>
          <cell r="D118">
            <v>0.5</v>
          </cell>
          <cell r="E118">
            <v>5</v>
          </cell>
          <cell r="F118">
            <v>1</v>
          </cell>
        </row>
        <row r="119">
          <cell r="A119" t="str">
            <v>05</v>
          </cell>
          <cell r="B119" t="str">
            <v>TDA. 24 HORAS-ED.SAB</v>
          </cell>
          <cell r="C119" t="str">
            <v>07:58</v>
          </cell>
          <cell r="D119">
            <v>2.9</v>
          </cell>
          <cell r="E119">
            <v>31</v>
          </cell>
          <cell r="F119">
            <v>4</v>
          </cell>
        </row>
        <row r="120">
          <cell r="A120" t="str">
            <v>05</v>
          </cell>
          <cell r="B120" t="str">
            <v>TDA. PINKY Y CEREBRO</v>
          </cell>
          <cell r="C120" t="str">
            <v>07:58</v>
          </cell>
          <cell r="D120">
            <v>0.4</v>
          </cell>
          <cell r="E120">
            <v>4</v>
          </cell>
          <cell r="F120">
            <v>1</v>
          </cell>
        </row>
        <row r="121">
          <cell r="A121" t="str">
            <v>05</v>
          </cell>
          <cell r="B121" t="str">
            <v>TDA. DIETA NAV.BUGS</v>
          </cell>
          <cell r="C121" t="str">
            <v>08:28</v>
          </cell>
          <cell r="D121">
            <v>0.7</v>
          </cell>
          <cell r="E121">
            <v>7</v>
          </cell>
          <cell r="F121">
            <v>1</v>
          </cell>
        </row>
        <row r="122">
          <cell r="A122" t="str">
            <v>05</v>
          </cell>
          <cell r="B122" t="str">
            <v>TDA. REPORTAJES-DO-M</v>
          </cell>
          <cell r="C122" t="str">
            <v>08:53</v>
          </cell>
          <cell r="D122">
            <v>4</v>
          </cell>
          <cell r="E122">
            <v>43</v>
          </cell>
          <cell r="F122">
            <v>4</v>
          </cell>
        </row>
        <row r="123">
          <cell r="A123" t="str">
            <v>05</v>
          </cell>
          <cell r="B123" t="str">
            <v>TDA. CUENT.NAV.BUGS</v>
          </cell>
          <cell r="C123" t="str">
            <v>08:54</v>
          </cell>
          <cell r="D123">
            <v>1.1000000000000001</v>
          </cell>
          <cell r="E123">
            <v>12</v>
          </cell>
          <cell r="F123">
            <v>1</v>
          </cell>
        </row>
        <row r="124">
          <cell r="A124" t="str">
            <v>05</v>
          </cell>
          <cell r="B124" t="str">
            <v>TDA. TIEMPO RECORD-S</v>
          </cell>
          <cell r="C124" t="str">
            <v>09:00</v>
          </cell>
          <cell r="D124">
            <v>1.3</v>
          </cell>
          <cell r="E124">
            <v>14</v>
          </cell>
          <cell r="F124">
            <v>4</v>
          </cell>
        </row>
        <row r="125">
          <cell r="A125" t="str">
            <v>05</v>
          </cell>
          <cell r="B125" t="str">
            <v>TDA. TINY TOONS-MA</v>
          </cell>
          <cell r="C125" t="str">
            <v>09:24</v>
          </cell>
          <cell r="D125">
            <v>1.5</v>
          </cell>
          <cell r="E125">
            <v>16</v>
          </cell>
          <cell r="F125">
            <v>1</v>
          </cell>
        </row>
        <row r="126">
          <cell r="A126" t="str">
            <v>05</v>
          </cell>
          <cell r="B126" t="str">
            <v>TDA. TRES POR TRES-M</v>
          </cell>
          <cell r="C126" t="str">
            <v>09:52</v>
          </cell>
          <cell r="D126">
            <v>3.9</v>
          </cell>
          <cell r="E126">
            <v>42</v>
          </cell>
          <cell r="F126">
            <v>1</v>
          </cell>
        </row>
        <row r="127">
          <cell r="A127" t="str">
            <v>05</v>
          </cell>
          <cell r="B127" t="str">
            <v>TDA. ROCKET POWER-S-</v>
          </cell>
          <cell r="C127" t="str">
            <v>10:03</v>
          </cell>
          <cell r="D127">
            <v>0.8</v>
          </cell>
          <cell r="E127">
            <v>8</v>
          </cell>
          <cell r="F127">
            <v>4</v>
          </cell>
        </row>
        <row r="128">
          <cell r="A128" t="str">
            <v>05</v>
          </cell>
          <cell r="B128" t="str">
            <v>TDA. PEQUEÑA LULU-MA</v>
          </cell>
          <cell r="C128" t="str">
            <v>10:22</v>
          </cell>
          <cell r="D128">
            <v>4.7</v>
          </cell>
          <cell r="E128">
            <v>51</v>
          </cell>
          <cell r="F128">
            <v>1</v>
          </cell>
        </row>
        <row r="129">
          <cell r="A129" t="str">
            <v>05</v>
          </cell>
          <cell r="B129" t="str">
            <v>TDA. REP.24 MINUTOS-</v>
          </cell>
          <cell r="C129" t="str">
            <v>10:28</v>
          </cell>
          <cell r="D129">
            <v>1.1000000000000001</v>
          </cell>
          <cell r="E129">
            <v>12</v>
          </cell>
          <cell r="F129">
            <v>18</v>
          </cell>
        </row>
        <row r="130">
          <cell r="A130" t="str">
            <v>05</v>
          </cell>
          <cell r="B130" t="str">
            <v>TDA. EL PAJARO LOCO-</v>
          </cell>
          <cell r="C130" t="str">
            <v>10:30</v>
          </cell>
          <cell r="D130">
            <v>0.1</v>
          </cell>
          <cell r="E130">
            <v>1</v>
          </cell>
          <cell r="F130">
            <v>1</v>
          </cell>
        </row>
        <row r="131">
          <cell r="A131" t="str">
            <v>05</v>
          </cell>
          <cell r="B131" t="str">
            <v>TDA. LE TEMES LA OSC</v>
          </cell>
          <cell r="C131" t="str">
            <v>10:32</v>
          </cell>
          <cell r="D131">
            <v>0.9</v>
          </cell>
          <cell r="E131">
            <v>9</v>
          </cell>
          <cell r="F131">
            <v>4</v>
          </cell>
        </row>
        <row r="132">
          <cell r="A132" t="str">
            <v>05</v>
          </cell>
          <cell r="B132" t="str">
            <v>TDA. MAGICA NAV.D SP</v>
          </cell>
          <cell r="C132" t="str">
            <v>10:48</v>
          </cell>
          <cell r="D132">
            <v>2.4</v>
          </cell>
          <cell r="E132">
            <v>26</v>
          </cell>
          <cell r="F132">
            <v>1</v>
          </cell>
        </row>
        <row r="133">
          <cell r="A133" t="str">
            <v>05</v>
          </cell>
          <cell r="B133" t="str">
            <v>TDA. PEQUEÑA LULU-S-</v>
          </cell>
          <cell r="C133" t="str">
            <v>11:02</v>
          </cell>
          <cell r="D133">
            <v>1.2</v>
          </cell>
          <cell r="E133">
            <v>13</v>
          </cell>
          <cell r="F133">
            <v>4</v>
          </cell>
        </row>
        <row r="134">
          <cell r="A134" t="str">
            <v>05</v>
          </cell>
          <cell r="B134" t="str">
            <v>TDA. CINESCAPE-D-MA</v>
          </cell>
          <cell r="C134" t="str">
            <v>11:07</v>
          </cell>
          <cell r="D134">
            <v>1.3</v>
          </cell>
          <cell r="E134">
            <v>14</v>
          </cell>
          <cell r="F134">
            <v>2</v>
          </cell>
        </row>
        <row r="135">
          <cell r="A135" t="str">
            <v>05</v>
          </cell>
          <cell r="B135" t="str">
            <v>TDA. ENTRE CASEROS-M</v>
          </cell>
          <cell r="C135" t="str">
            <v>11:18</v>
          </cell>
          <cell r="D135">
            <v>0.5</v>
          </cell>
          <cell r="E135">
            <v>5</v>
          </cell>
          <cell r="F135">
            <v>20</v>
          </cell>
        </row>
        <row r="136">
          <cell r="A136" t="str">
            <v>05</v>
          </cell>
          <cell r="B136" t="str">
            <v>TDA. SIMBAD EL MARIN</v>
          </cell>
          <cell r="C136" t="str">
            <v>11:32</v>
          </cell>
          <cell r="D136">
            <v>0.8</v>
          </cell>
          <cell r="E136">
            <v>8</v>
          </cell>
          <cell r="F136">
            <v>4</v>
          </cell>
        </row>
        <row r="137">
          <cell r="A137" t="str">
            <v>05</v>
          </cell>
          <cell r="B137" t="str">
            <v>TDA. CINESCAPE-D-TA</v>
          </cell>
          <cell r="C137" t="str">
            <v>11:48</v>
          </cell>
          <cell r="D137">
            <v>1.3</v>
          </cell>
          <cell r="E137">
            <v>14</v>
          </cell>
          <cell r="F137">
            <v>2</v>
          </cell>
        </row>
        <row r="138">
          <cell r="A138" t="str">
            <v>05</v>
          </cell>
          <cell r="B138" t="str">
            <v>TDA. RIPLEY AUNQUE U</v>
          </cell>
          <cell r="C138" t="str">
            <v>11:50</v>
          </cell>
          <cell r="D138">
            <v>0.8</v>
          </cell>
          <cell r="E138">
            <v>8</v>
          </cell>
          <cell r="F138">
            <v>19</v>
          </cell>
        </row>
        <row r="139">
          <cell r="A139" t="str">
            <v>05</v>
          </cell>
          <cell r="B139" t="str">
            <v>TDA. RIPLEY AUNQU.UD</v>
          </cell>
          <cell r="C139" t="str">
            <v>12:10</v>
          </cell>
          <cell r="D139">
            <v>1.3</v>
          </cell>
          <cell r="E139">
            <v>14</v>
          </cell>
          <cell r="F139">
            <v>3</v>
          </cell>
        </row>
        <row r="140">
          <cell r="A140" t="str">
            <v>05</v>
          </cell>
          <cell r="B140" t="str">
            <v>TDA. 24 HORAS-ED.MED</v>
          </cell>
          <cell r="C140" t="str">
            <v>12:28</v>
          </cell>
          <cell r="D140">
            <v>1</v>
          </cell>
          <cell r="E140">
            <v>10</v>
          </cell>
          <cell r="F140">
            <v>19</v>
          </cell>
        </row>
        <row r="141">
          <cell r="A141" t="str">
            <v>05</v>
          </cell>
          <cell r="B141" t="str">
            <v>TDA. ANIMANIACS-S-TA</v>
          </cell>
          <cell r="C141" t="str">
            <v>12:30</v>
          </cell>
          <cell r="D141">
            <v>0.4</v>
          </cell>
          <cell r="E141">
            <v>4</v>
          </cell>
          <cell r="F141">
            <v>4</v>
          </cell>
        </row>
        <row r="142">
          <cell r="A142" t="str">
            <v>05</v>
          </cell>
          <cell r="B142" t="str">
            <v>TDA. PASO A PASO-TA</v>
          </cell>
          <cell r="C142" t="str">
            <v>12:50</v>
          </cell>
          <cell r="D142">
            <v>1.8</v>
          </cell>
          <cell r="E142">
            <v>19</v>
          </cell>
          <cell r="F142">
            <v>1</v>
          </cell>
        </row>
        <row r="143">
          <cell r="A143" t="str">
            <v>05</v>
          </cell>
          <cell r="B143" t="str">
            <v>TDA. MATINEE-D-TA</v>
          </cell>
          <cell r="C143" t="str">
            <v>12:52</v>
          </cell>
          <cell r="D143">
            <v>1.3</v>
          </cell>
          <cell r="E143">
            <v>14</v>
          </cell>
          <cell r="F143">
            <v>4</v>
          </cell>
        </row>
        <row r="144">
          <cell r="A144" t="str">
            <v>05</v>
          </cell>
          <cell r="B144" t="str">
            <v>TDA. VIVA EL SABADO-</v>
          </cell>
          <cell r="C144" t="str">
            <v>12:55</v>
          </cell>
          <cell r="D144">
            <v>1.3</v>
          </cell>
          <cell r="E144">
            <v>14</v>
          </cell>
          <cell r="F144">
            <v>4</v>
          </cell>
        </row>
        <row r="145">
          <cell r="A145" t="str">
            <v>05</v>
          </cell>
          <cell r="B145" t="str">
            <v>TDA. BONANZA-TA</v>
          </cell>
          <cell r="C145" t="str">
            <v>12:59</v>
          </cell>
          <cell r="D145">
            <v>1.7</v>
          </cell>
          <cell r="E145">
            <v>18</v>
          </cell>
          <cell r="F145">
            <v>19</v>
          </cell>
        </row>
        <row r="146">
          <cell r="A146" t="str">
            <v>05</v>
          </cell>
          <cell r="B146" t="str">
            <v>TDA. PUERTO D LOS MI</v>
          </cell>
          <cell r="C146" t="str">
            <v>14:00</v>
          </cell>
          <cell r="D146">
            <v>2.5</v>
          </cell>
          <cell r="E146">
            <v>27</v>
          </cell>
          <cell r="F146">
            <v>19</v>
          </cell>
        </row>
        <row r="147">
          <cell r="A147" t="str">
            <v>05</v>
          </cell>
          <cell r="B147" t="str">
            <v>TDA. MATINEE-D-TA1</v>
          </cell>
          <cell r="C147" t="str">
            <v>14:32</v>
          </cell>
          <cell r="D147">
            <v>1.2</v>
          </cell>
          <cell r="E147">
            <v>13</v>
          </cell>
          <cell r="F147">
            <v>2</v>
          </cell>
        </row>
        <row r="148">
          <cell r="A148" t="str">
            <v>05</v>
          </cell>
          <cell r="B148" t="str">
            <v>TDA. CINE-TA</v>
          </cell>
          <cell r="C148" t="str">
            <v>14:44</v>
          </cell>
          <cell r="D148">
            <v>2.2999999999999998</v>
          </cell>
          <cell r="E148">
            <v>25</v>
          </cell>
          <cell r="F148">
            <v>1</v>
          </cell>
        </row>
        <row r="149">
          <cell r="A149" t="str">
            <v>05</v>
          </cell>
          <cell r="B149" t="str">
            <v>TDA. CORRECAMINOS-S-</v>
          </cell>
          <cell r="C149" t="str">
            <v>14:56</v>
          </cell>
          <cell r="D149">
            <v>1</v>
          </cell>
          <cell r="E149">
            <v>10</v>
          </cell>
          <cell r="F149">
            <v>3</v>
          </cell>
        </row>
        <row r="150">
          <cell r="A150" t="str">
            <v>05</v>
          </cell>
          <cell r="B150" t="str">
            <v>TDA. AZUL TEQUILA-TA</v>
          </cell>
          <cell r="C150" t="str">
            <v>14:57</v>
          </cell>
          <cell r="D150">
            <v>1.9</v>
          </cell>
          <cell r="E150">
            <v>20</v>
          </cell>
          <cell r="F150">
            <v>19</v>
          </cell>
        </row>
        <row r="151">
          <cell r="A151" t="str">
            <v>05</v>
          </cell>
          <cell r="B151" t="str">
            <v>TDA. AMANTES LUNA LL</v>
          </cell>
          <cell r="C151" t="str">
            <v>15:51</v>
          </cell>
          <cell r="D151">
            <v>2.7</v>
          </cell>
          <cell r="E151">
            <v>29</v>
          </cell>
          <cell r="F151">
            <v>19</v>
          </cell>
        </row>
        <row r="152">
          <cell r="A152" t="str">
            <v>05</v>
          </cell>
          <cell r="B152" t="str">
            <v>TDA. LOONEY TUNES-S-</v>
          </cell>
          <cell r="C152" t="str">
            <v>15:51</v>
          </cell>
          <cell r="D152">
            <v>0.7</v>
          </cell>
          <cell r="E152">
            <v>7</v>
          </cell>
          <cell r="F152">
            <v>3</v>
          </cell>
        </row>
        <row r="153">
          <cell r="A153" t="str">
            <v>05</v>
          </cell>
          <cell r="B153" t="str">
            <v>TDA. MATINEE-D-TA2</v>
          </cell>
          <cell r="C153" t="str">
            <v>16:19</v>
          </cell>
          <cell r="D153">
            <v>1.5</v>
          </cell>
          <cell r="E153">
            <v>16</v>
          </cell>
          <cell r="F153">
            <v>1</v>
          </cell>
        </row>
        <row r="154">
          <cell r="A154" t="str">
            <v>05</v>
          </cell>
          <cell r="B154" t="str">
            <v>TDA. EL PAJARO LOCO-</v>
          </cell>
          <cell r="C154" t="str">
            <v>16:20</v>
          </cell>
          <cell r="D154">
            <v>0.7</v>
          </cell>
          <cell r="E154">
            <v>7</v>
          </cell>
          <cell r="F154">
            <v>3</v>
          </cell>
        </row>
        <row r="155">
          <cell r="A155" t="str">
            <v>05</v>
          </cell>
          <cell r="B155" t="str">
            <v>TDA. CINE-TA1</v>
          </cell>
          <cell r="C155" t="str">
            <v>16:44</v>
          </cell>
          <cell r="D155">
            <v>2.1</v>
          </cell>
          <cell r="E155">
            <v>22</v>
          </cell>
          <cell r="F155">
            <v>1</v>
          </cell>
        </row>
        <row r="156">
          <cell r="A156" t="str">
            <v>05</v>
          </cell>
          <cell r="B156" t="str">
            <v>TDA. CINESCAPE-S-TA</v>
          </cell>
          <cell r="C156" t="str">
            <v>16:49</v>
          </cell>
          <cell r="D156">
            <v>0.9</v>
          </cell>
          <cell r="E156">
            <v>9</v>
          </cell>
          <cell r="F156">
            <v>4</v>
          </cell>
        </row>
        <row r="157">
          <cell r="A157" t="str">
            <v>05</v>
          </cell>
          <cell r="B157" t="str">
            <v>TDA. LOCADEMIA D POL</v>
          </cell>
          <cell r="C157" t="str">
            <v>16:54</v>
          </cell>
          <cell r="D157">
            <v>1.2</v>
          </cell>
          <cell r="E157">
            <v>13</v>
          </cell>
          <cell r="F157">
            <v>19</v>
          </cell>
        </row>
        <row r="158">
          <cell r="A158" t="str">
            <v>05</v>
          </cell>
          <cell r="B158" t="str">
            <v>TDA. CINE CINCO ESTR</v>
          </cell>
          <cell r="C158" t="str">
            <v>17:21</v>
          </cell>
          <cell r="D158">
            <v>2.6</v>
          </cell>
          <cell r="E158">
            <v>28</v>
          </cell>
          <cell r="F158">
            <v>3</v>
          </cell>
        </row>
        <row r="159">
          <cell r="A159" t="str">
            <v>05</v>
          </cell>
          <cell r="B159" t="str">
            <v>TDA. EL PAJARO LOCO-</v>
          </cell>
          <cell r="C159" t="str">
            <v>17:51</v>
          </cell>
          <cell r="D159">
            <v>1</v>
          </cell>
          <cell r="E159">
            <v>10</v>
          </cell>
          <cell r="F159">
            <v>16</v>
          </cell>
        </row>
        <row r="160">
          <cell r="A160" t="str">
            <v>05</v>
          </cell>
          <cell r="B160" t="str">
            <v>TDA. SUPER CINE-S-TA</v>
          </cell>
          <cell r="C160" t="str">
            <v>17:55</v>
          </cell>
          <cell r="D160">
            <v>1.4</v>
          </cell>
          <cell r="E160">
            <v>15</v>
          </cell>
          <cell r="F160">
            <v>4</v>
          </cell>
        </row>
        <row r="161">
          <cell r="A161" t="str">
            <v>05</v>
          </cell>
          <cell r="B161" t="str">
            <v>TDA. R CON E RE-TA</v>
          </cell>
          <cell r="C161" t="str">
            <v>18:20</v>
          </cell>
          <cell r="D161">
            <v>4.9000000000000004</v>
          </cell>
          <cell r="E161">
            <v>53</v>
          </cell>
          <cell r="F161">
            <v>16</v>
          </cell>
        </row>
        <row r="162">
          <cell r="A162" t="str">
            <v>05</v>
          </cell>
          <cell r="B162" t="str">
            <v>TDA. RIPLEY AUNQU.UD</v>
          </cell>
          <cell r="C162" t="str">
            <v>19:08</v>
          </cell>
          <cell r="D162">
            <v>1.2</v>
          </cell>
          <cell r="E162">
            <v>13</v>
          </cell>
          <cell r="F162">
            <v>1</v>
          </cell>
        </row>
        <row r="163">
          <cell r="A163" t="str">
            <v>05</v>
          </cell>
          <cell r="B163" t="str">
            <v>TDA. XXIV MINUTAZOS-</v>
          </cell>
          <cell r="C163" t="str">
            <v>19:50</v>
          </cell>
          <cell r="D163">
            <v>2.9</v>
          </cell>
          <cell r="E163">
            <v>31</v>
          </cell>
          <cell r="F163">
            <v>4</v>
          </cell>
        </row>
        <row r="164">
          <cell r="A164" t="str">
            <v>05</v>
          </cell>
          <cell r="B164" t="str">
            <v>TDA. PANORAMA</v>
          </cell>
          <cell r="C164" t="str">
            <v>19:51</v>
          </cell>
          <cell r="D164">
            <v>7.6</v>
          </cell>
          <cell r="E164">
            <v>83</v>
          </cell>
          <cell r="F164">
            <v>4</v>
          </cell>
        </row>
        <row r="165">
          <cell r="A165" t="str">
            <v>05</v>
          </cell>
          <cell r="B165" t="str">
            <v>TDA. 1000 OFICIOS-NO</v>
          </cell>
          <cell r="C165" t="str">
            <v>19:54</v>
          </cell>
          <cell r="D165">
            <v>10.6</v>
          </cell>
          <cell r="E165">
            <v>115</v>
          </cell>
          <cell r="F165">
            <v>20</v>
          </cell>
        </row>
        <row r="166">
          <cell r="A166" t="str">
            <v>05</v>
          </cell>
          <cell r="B166" t="str">
            <v>TDA. LAZOS DE FAMILI</v>
          </cell>
          <cell r="C166" t="str">
            <v>20:59</v>
          </cell>
          <cell r="D166">
            <v>6.5</v>
          </cell>
          <cell r="E166">
            <v>71</v>
          </cell>
          <cell r="F166">
            <v>18</v>
          </cell>
        </row>
        <row r="167">
          <cell r="A167" t="str">
            <v>05</v>
          </cell>
          <cell r="B167" t="str">
            <v>TDA. GISELA-S-NO</v>
          </cell>
          <cell r="C167" t="str">
            <v>21:29</v>
          </cell>
          <cell r="D167">
            <v>7.9</v>
          </cell>
          <cell r="E167">
            <v>86</v>
          </cell>
          <cell r="F167">
            <v>4</v>
          </cell>
        </row>
        <row r="168">
          <cell r="A168" t="str">
            <v>05</v>
          </cell>
          <cell r="B168" t="str">
            <v>TDA. 24 HORAS EDIC.C</v>
          </cell>
          <cell r="C168" t="str">
            <v>21:57</v>
          </cell>
          <cell r="D168">
            <v>6.2</v>
          </cell>
          <cell r="E168">
            <v>67</v>
          </cell>
          <cell r="F168">
            <v>18</v>
          </cell>
        </row>
        <row r="169">
          <cell r="A169" t="str">
            <v>05</v>
          </cell>
          <cell r="B169" t="str">
            <v>TDA. TELE DEPORTE-DO</v>
          </cell>
          <cell r="C169" t="str">
            <v>22:28</v>
          </cell>
          <cell r="D169">
            <v>3.2</v>
          </cell>
          <cell r="E169">
            <v>34</v>
          </cell>
          <cell r="F169">
            <v>4</v>
          </cell>
        </row>
        <row r="170">
          <cell r="A170" t="str">
            <v>05</v>
          </cell>
          <cell r="B170" t="str">
            <v>TDA. LA NOCHE ES VIR</v>
          </cell>
          <cell r="C170" t="str">
            <v>22:58</v>
          </cell>
          <cell r="D170">
            <v>7</v>
          </cell>
          <cell r="E170">
            <v>76</v>
          </cell>
          <cell r="F170">
            <v>19</v>
          </cell>
        </row>
        <row r="171">
          <cell r="A171" t="str">
            <v>05</v>
          </cell>
          <cell r="B171" t="str">
            <v>TDA. 24 MINUTOS-NO</v>
          </cell>
          <cell r="C171" t="str">
            <v>23:01</v>
          </cell>
          <cell r="D171">
            <v>3.9</v>
          </cell>
          <cell r="E171">
            <v>42</v>
          </cell>
          <cell r="F171">
            <v>18</v>
          </cell>
        </row>
        <row r="175">
          <cell r="A175" t="str">
            <v>09</v>
          </cell>
          <cell r="B175" t="str">
            <v>TDA. LA HORA MEDICA-</v>
          </cell>
          <cell r="C175" t="str">
            <v>06:59</v>
          </cell>
          <cell r="D175">
            <v>0</v>
          </cell>
          <cell r="E175">
            <v>0</v>
          </cell>
          <cell r="F175">
            <v>4</v>
          </cell>
        </row>
        <row r="176">
          <cell r="A176" t="str">
            <v>09</v>
          </cell>
          <cell r="B176" t="str">
            <v>TDA. MICKEY Y SUS AM</v>
          </cell>
          <cell r="C176" t="str">
            <v>07:58</v>
          </cell>
          <cell r="D176">
            <v>0.2</v>
          </cell>
          <cell r="E176">
            <v>2</v>
          </cell>
          <cell r="F176">
            <v>4</v>
          </cell>
        </row>
        <row r="177">
          <cell r="A177" t="str">
            <v>09</v>
          </cell>
          <cell r="B177" t="str">
            <v>TDA. MICKEY Y SUS AM</v>
          </cell>
          <cell r="C177" t="str">
            <v>07:59</v>
          </cell>
          <cell r="D177">
            <v>0.3</v>
          </cell>
          <cell r="E177">
            <v>3</v>
          </cell>
          <cell r="F177">
            <v>4</v>
          </cell>
        </row>
        <row r="178">
          <cell r="A178" t="str">
            <v>09</v>
          </cell>
          <cell r="B178" t="str">
            <v>TDA. DIABOLIK-D-MA</v>
          </cell>
          <cell r="C178" t="str">
            <v>08:26</v>
          </cell>
          <cell r="D178">
            <v>0.2</v>
          </cell>
          <cell r="E178">
            <v>2</v>
          </cell>
          <cell r="F178">
            <v>4</v>
          </cell>
        </row>
        <row r="179">
          <cell r="A179" t="str">
            <v>09</v>
          </cell>
          <cell r="B179" t="str">
            <v>TDA. DIABOLIK-S-MA</v>
          </cell>
          <cell r="C179" t="str">
            <v>08:29</v>
          </cell>
          <cell r="D179">
            <v>0.1</v>
          </cell>
          <cell r="E179">
            <v>1</v>
          </cell>
          <cell r="F179">
            <v>4</v>
          </cell>
        </row>
        <row r="180">
          <cell r="A180" t="str">
            <v>09</v>
          </cell>
          <cell r="B180" t="str">
            <v>TDA. TIMON Y PUMBA-D</v>
          </cell>
          <cell r="C180" t="str">
            <v>08:52</v>
          </cell>
          <cell r="D180">
            <v>0.4</v>
          </cell>
          <cell r="E180">
            <v>4</v>
          </cell>
          <cell r="F180">
            <v>2</v>
          </cell>
        </row>
        <row r="181">
          <cell r="A181" t="str">
            <v>09</v>
          </cell>
          <cell r="B181" t="str">
            <v>TDA. PERROS ESPIAS-D</v>
          </cell>
          <cell r="C181" t="str">
            <v>08:56</v>
          </cell>
          <cell r="D181">
            <v>0.4</v>
          </cell>
          <cell r="E181">
            <v>4</v>
          </cell>
          <cell r="F181">
            <v>2</v>
          </cell>
        </row>
        <row r="182">
          <cell r="A182" t="str">
            <v>09</v>
          </cell>
          <cell r="B182" t="str">
            <v>TDA. PERROS ESPIAS-S</v>
          </cell>
          <cell r="C182" t="str">
            <v>08:56</v>
          </cell>
          <cell r="D182">
            <v>0</v>
          </cell>
          <cell r="E182">
            <v>0</v>
          </cell>
          <cell r="F182">
            <v>3</v>
          </cell>
        </row>
        <row r="183">
          <cell r="A183" t="str">
            <v>09</v>
          </cell>
          <cell r="B183" t="str">
            <v>TDA. TIMON Y PUMBA-S</v>
          </cell>
          <cell r="C183" t="str">
            <v>08:59</v>
          </cell>
          <cell r="D183">
            <v>0.2</v>
          </cell>
          <cell r="E183">
            <v>2</v>
          </cell>
          <cell r="F183">
            <v>1</v>
          </cell>
        </row>
        <row r="184">
          <cell r="A184" t="str">
            <v>09</v>
          </cell>
          <cell r="B184" t="str">
            <v>TDA. EL PATO DARWING</v>
          </cell>
          <cell r="C184" t="str">
            <v>09:19</v>
          </cell>
          <cell r="D184">
            <v>0.2</v>
          </cell>
          <cell r="E184">
            <v>2</v>
          </cell>
          <cell r="F184">
            <v>4</v>
          </cell>
        </row>
        <row r="185">
          <cell r="A185" t="str">
            <v>09</v>
          </cell>
          <cell r="B185" t="str">
            <v>TDA. EL PATO DARWING</v>
          </cell>
          <cell r="C185" t="str">
            <v>09:25</v>
          </cell>
          <cell r="D185">
            <v>0.4</v>
          </cell>
          <cell r="E185">
            <v>4</v>
          </cell>
          <cell r="F185">
            <v>4</v>
          </cell>
        </row>
        <row r="186">
          <cell r="A186" t="str">
            <v>09</v>
          </cell>
          <cell r="B186" t="str">
            <v>TDA. LA HORA MEDICA-</v>
          </cell>
          <cell r="C186" t="str">
            <v>09:29</v>
          </cell>
          <cell r="D186">
            <v>0.1</v>
          </cell>
          <cell r="E186">
            <v>1</v>
          </cell>
          <cell r="F186">
            <v>4</v>
          </cell>
        </row>
        <row r="187">
          <cell r="A187" t="str">
            <v>09</v>
          </cell>
          <cell r="B187" t="str">
            <v>TDA. EL RECREO-D-MA</v>
          </cell>
          <cell r="C187" t="str">
            <v>09:47</v>
          </cell>
          <cell r="D187">
            <v>0.4</v>
          </cell>
          <cell r="E187">
            <v>4</v>
          </cell>
          <cell r="F187">
            <v>3</v>
          </cell>
        </row>
        <row r="188">
          <cell r="A188" t="str">
            <v>09</v>
          </cell>
          <cell r="B188" t="str">
            <v>TDA. EL RECREO-S-MA</v>
          </cell>
          <cell r="C188" t="str">
            <v>09:53</v>
          </cell>
          <cell r="D188">
            <v>0.5</v>
          </cell>
          <cell r="E188">
            <v>5</v>
          </cell>
          <cell r="F188">
            <v>3</v>
          </cell>
        </row>
        <row r="189">
          <cell r="A189" t="str">
            <v>09</v>
          </cell>
          <cell r="B189" t="str">
            <v>TDA. PEPER ANN-D-MA</v>
          </cell>
          <cell r="C189" t="str">
            <v>09:53</v>
          </cell>
          <cell r="D189">
            <v>0.2</v>
          </cell>
          <cell r="E189">
            <v>2</v>
          </cell>
          <cell r="F189">
            <v>1</v>
          </cell>
        </row>
        <row r="190">
          <cell r="A190" t="str">
            <v>09</v>
          </cell>
          <cell r="B190" t="str">
            <v>TDA. TELETUBBIES-MA</v>
          </cell>
          <cell r="C190" t="str">
            <v>09:56</v>
          </cell>
          <cell r="D190">
            <v>0.5</v>
          </cell>
          <cell r="E190">
            <v>5</v>
          </cell>
          <cell r="F190">
            <v>20</v>
          </cell>
        </row>
        <row r="191">
          <cell r="A191" t="str">
            <v>09</v>
          </cell>
          <cell r="B191" t="str">
            <v>TDA. PEPER ANN-S-MA</v>
          </cell>
          <cell r="C191" t="str">
            <v>09:58</v>
          </cell>
          <cell r="D191">
            <v>0.5</v>
          </cell>
          <cell r="E191">
            <v>5</v>
          </cell>
          <cell r="F191">
            <v>1</v>
          </cell>
        </row>
        <row r="192">
          <cell r="A192" t="str">
            <v>09</v>
          </cell>
          <cell r="B192" t="str">
            <v>TDA. PATOS AVENTURAS</v>
          </cell>
          <cell r="C192" t="str">
            <v>10:18</v>
          </cell>
          <cell r="D192">
            <v>0.5</v>
          </cell>
          <cell r="E192">
            <v>5</v>
          </cell>
          <cell r="F192">
            <v>4</v>
          </cell>
        </row>
        <row r="193">
          <cell r="A193" t="str">
            <v>09</v>
          </cell>
          <cell r="B193" t="str">
            <v>TDA. PATOS AVENTURAS</v>
          </cell>
          <cell r="C193" t="str">
            <v>10:25</v>
          </cell>
          <cell r="D193">
            <v>0.6</v>
          </cell>
          <cell r="E193">
            <v>6</v>
          </cell>
          <cell r="F193">
            <v>4</v>
          </cell>
        </row>
        <row r="194">
          <cell r="A194" t="str">
            <v>09</v>
          </cell>
          <cell r="B194" t="str">
            <v>TDA. WALTER MELON-MA</v>
          </cell>
          <cell r="C194" t="str">
            <v>10:26</v>
          </cell>
          <cell r="D194">
            <v>0.3</v>
          </cell>
          <cell r="E194">
            <v>3</v>
          </cell>
          <cell r="F194">
            <v>18</v>
          </cell>
        </row>
        <row r="195">
          <cell r="A195" t="str">
            <v>09</v>
          </cell>
          <cell r="B195" t="str">
            <v>TDA. MAD JACK PIRATA</v>
          </cell>
          <cell r="C195" t="str">
            <v>10:28</v>
          </cell>
          <cell r="D195">
            <v>0.5</v>
          </cell>
          <cell r="E195">
            <v>5</v>
          </cell>
          <cell r="F195">
            <v>1</v>
          </cell>
        </row>
        <row r="196">
          <cell r="A196" t="str">
            <v>09</v>
          </cell>
          <cell r="B196" t="str">
            <v>TDA. MICKEY Y SUS AM</v>
          </cell>
          <cell r="C196" t="str">
            <v>10:35</v>
          </cell>
          <cell r="D196">
            <v>0.5</v>
          </cell>
          <cell r="E196">
            <v>5</v>
          </cell>
          <cell r="F196">
            <v>7</v>
          </cell>
        </row>
        <row r="197">
          <cell r="A197" t="str">
            <v>09</v>
          </cell>
          <cell r="B197" t="str">
            <v>TDA. GODZILLA-D-MA</v>
          </cell>
          <cell r="C197" t="str">
            <v>10:49</v>
          </cell>
          <cell r="D197">
            <v>0.3</v>
          </cell>
          <cell r="E197">
            <v>3</v>
          </cell>
          <cell r="F197">
            <v>4</v>
          </cell>
        </row>
        <row r="198">
          <cell r="A198" t="str">
            <v>09</v>
          </cell>
          <cell r="B198" t="str">
            <v>TDA. GODZILLA-S-MA</v>
          </cell>
          <cell r="C198" t="str">
            <v>10:52</v>
          </cell>
          <cell r="D198">
            <v>0.6</v>
          </cell>
          <cell r="E198">
            <v>6</v>
          </cell>
          <cell r="F198">
            <v>4</v>
          </cell>
        </row>
        <row r="199">
          <cell r="A199" t="str">
            <v>09</v>
          </cell>
          <cell r="B199" t="str">
            <v>TDA. BEETLEBORGS-D-M</v>
          </cell>
          <cell r="C199" t="str">
            <v>10:54</v>
          </cell>
          <cell r="D199">
            <v>0.8</v>
          </cell>
          <cell r="E199">
            <v>8</v>
          </cell>
          <cell r="F199">
            <v>2</v>
          </cell>
        </row>
        <row r="200">
          <cell r="A200" t="str">
            <v>09</v>
          </cell>
          <cell r="B200" t="str">
            <v>TDA. BEETLEBORGS-SAB</v>
          </cell>
          <cell r="C200" t="str">
            <v>10:54</v>
          </cell>
          <cell r="D200">
            <v>0.6</v>
          </cell>
          <cell r="E200">
            <v>6</v>
          </cell>
          <cell r="F200">
            <v>2</v>
          </cell>
        </row>
        <row r="201">
          <cell r="A201" t="str">
            <v>09</v>
          </cell>
          <cell r="B201" t="str">
            <v>TDA. SPACE STRIKERS-</v>
          </cell>
          <cell r="C201" t="str">
            <v>10:57</v>
          </cell>
          <cell r="D201">
            <v>0.1</v>
          </cell>
          <cell r="E201">
            <v>1</v>
          </cell>
          <cell r="F201">
            <v>3</v>
          </cell>
        </row>
        <row r="202">
          <cell r="A202" t="str">
            <v>09</v>
          </cell>
          <cell r="B202" t="str">
            <v>TDA. SHERLOCK HOLMES</v>
          </cell>
          <cell r="C202" t="str">
            <v>10:58</v>
          </cell>
          <cell r="D202">
            <v>0.2</v>
          </cell>
          <cell r="E202">
            <v>2</v>
          </cell>
          <cell r="F202">
            <v>16</v>
          </cell>
        </row>
        <row r="203">
          <cell r="A203" t="str">
            <v>09</v>
          </cell>
          <cell r="B203" t="str">
            <v>TDA. PERROS ESPIAS-M</v>
          </cell>
          <cell r="C203" t="str">
            <v>11:05</v>
          </cell>
          <cell r="D203">
            <v>1.6</v>
          </cell>
          <cell r="E203">
            <v>17</v>
          </cell>
          <cell r="F203">
            <v>1</v>
          </cell>
        </row>
        <row r="204">
          <cell r="A204" t="str">
            <v>09</v>
          </cell>
          <cell r="B204" t="str">
            <v>TDA. CABALLEROS MIST</v>
          </cell>
          <cell r="C204" t="str">
            <v>11:26</v>
          </cell>
          <cell r="D204">
            <v>0.8</v>
          </cell>
          <cell r="E204">
            <v>8</v>
          </cell>
          <cell r="F204">
            <v>2</v>
          </cell>
        </row>
        <row r="205">
          <cell r="A205" t="str">
            <v>09</v>
          </cell>
          <cell r="B205" t="str">
            <v>TDA. INVASION STARSH</v>
          </cell>
          <cell r="C205" t="str">
            <v>11:26</v>
          </cell>
          <cell r="D205">
            <v>0.3</v>
          </cell>
          <cell r="E205">
            <v>3</v>
          </cell>
          <cell r="F205">
            <v>13</v>
          </cell>
        </row>
        <row r="206">
          <cell r="A206" t="str">
            <v>09</v>
          </cell>
          <cell r="B206" t="str">
            <v>TDA. CABALLEROS MIST</v>
          </cell>
          <cell r="C206" t="str">
            <v>11:28</v>
          </cell>
          <cell r="D206">
            <v>0.1</v>
          </cell>
          <cell r="E206">
            <v>1</v>
          </cell>
          <cell r="F206">
            <v>2</v>
          </cell>
        </row>
        <row r="207">
          <cell r="A207" t="str">
            <v>09</v>
          </cell>
          <cell r="B207" t="str">
            <v>TDA. EL RECREO-MA</v>
          </cell>
          <cell r="C207" t="str">
            <v>11:30</v>
          </cell>
          <cell r="D207">
            <v>0.3</v>
          </cell>
          <cell r="E207">
            <v>3</v>
          </cell>
          <cell r="F207">
            <v>1</v>
          </cell>
        </row>
        <row r="208">
          <cell r="A208" t="str">
            <v>09</v>
          </cell>
          <cell r="B208" t="str">
            <v>TDA. SECUND.A BORDO-</v>
          </cell>
          <cell r="C208" t="str">
            <v>11:56</v>
          </cell>
          <cell r="D208">
            <v>0.7</v>
          </cell>
          <cell r="E208">
            <v>7</v>
          </cell>
          <cell r="F208">
            <v>4</v>
          </cell>
        </row>
        <row r="209">
          <cell r="A209" t="str">
            <v>09</v>
          </cell>
          <cell r="B209" t="str">
            <v>TDA. ZOIDS-TA</v>
          </cell>
          <cell r="C209" t="str">
            <v>11:57</v>
          </cell>
          <cell r="D209">
            <v>0.3</v>
          </cell>
          <cell r="E209">
            <v>3</v>
          </cell>
          <cell r="F209">
            <v>19</v>
          </cell>
        </row>
        <row r="210">
          <cell r="A210" t="str">
            <v>09</v>
          </cell>
          <cell r="B210" t="str">
            <v>TDA. SECUND.A BORDO-</v>
          </cell>
          <cell r="C210" t="str">
            <v>11:58</v>
          </cell>
          <cell r="D210">
            <v>0.3</v>
          </cell>
          <cell r="E210">
            <v>3</v>
          </cell>
          <cell r="F210">
            <v>4</v>
          </cell>
        </row>
        <row r="211">
          <cell r="A211" t="str">
            <v>09</v>
          </cell>
          <cell r="B211" t="str">
            <v>TDA. BEETLEBORGS-TA</v>
          </cell>
          <cell r="C211" t="str">
            <v>11:59</v>
          </cell>
          <cell r="D211">
            <v>0.3</v>
          </cell>
          <cell r="E211">
            <v>3</v>
          </cell>
          <cell r="F211">
            <v>1</v>
          </cell>
        </row>
        <row r="212">
          <cell r="A212" t="str">
            <v>09</v>
          </cell>
          <cell r="B212" t="str">
            <v>TDA. MOESHA-D-TA</v>
          </cell>
          <cell r="C212" t="str">
            <v>12:26</v>
          </cell>
          <cell r="D212">
            <v>0.7</v>
          </cell>
          <cell r="E212">
            <v>7</v>
          </cell>
          <cell r="F212">
            <v>4</v>
          </cell>
        </row>
        <row r="213">
          <cell r="A213" t="str">
            <v>09</v>
          </cell>
          <cell r="B213" t="str">
            <v>TDA. MOESHA-TA</v>
          </cell>
          <cell r="C213" t="str">
            <v>12:27</v>
          </cell>
          <cell r="D213">
            <v>0.8</v>
          </cell>
          <cell r="E213">
            <v>8</v>
          </cell>
          <cell r="F213">
            <v>1</v>
          </cell>
        </row>
        <row r="214">
          <cell r="A214" t="str">
            <v>09</v>
          </cell>
          <cell r="B214" t="str">
            <v>TDA. CYBER CAT-TA</v>
          </cell>
          <cell r="C214" t="str">
            <v>12:27</v>
          </cell>
          <cell r="D214">
            <v>0.3</v>
          </cell>
          <cell r="E214">
            <v>3</v>
          </cell>
          <cell r="F214">
            <v>18</v>
          </cell>
        </row>
        <row r="215">
          <cell r="A215" t="str">
            <v>09</v>
          </cell>
          <cell r="B215" t="str">
            <v>TDA. MOESHA-S-TA</v>
          </cell>
          <cell r="C215" t="str">
            <v>12:28</v>
          </cell>
          <cell r="D215">
            <v>0.7</v>
          </cell>
          <cell r="E215">
            <v>7</v>
          </cell>
          <cell r="F215">
            <v>4</v>
          </cell>
        </row>
        <row r="216">
          <cell r="A216" t="str">
            <v>09</v>
          </cell>
          <cell r="B216" t="str">
            <v>TDA. FIFA WORLD P.20</v>
          </cell>
          <cell r="C216" t="str">
            <v>12:28</v>
          </cell>
          <cell r="D216">
            <v>0.1</v>
          </cell>
          <cell r="E216">
            <v>1</v>
          </cell>
          <cell r="F216">
            <v>1</v>
          </cell>
        </row>
        <row r="217">
          <cell r="A217" t="str">
            <v>09</v>
          </cell>
          <cell r="B217" t="str">
            <v>TDA. MISTER.SIN RESO</v>
          </cell>
          <cell r="C217" t="str">
            <v>12:54</v>
          </cell>
          <cell r="D217">
            <v>1.3</v>
          </cell>
          <cell r="E217">
            <v>14</v>
          </cell>
          <cell r="F217">
            <v>4</v>
          </cell>
        </row>
        <row r="218">
          <cell r="A218" t="str">
            <v>09</v>
          </cell>
          <cell r="B218" t="str">
            <v>TDA. OCURRIO ASI-TA</v>
          </cell>
          <cell r="C218" t="str">
            <v>12:56</v>
          </cell>
          <cell r="D218">
            <v>0.7</v>
          </cell>
          <cell r="E218">
            <v>7</v>
          </cell>
          <cell r="F218">
            <v>18</v>
          </cell>
        </row>
        <row r="219">
          <cell r="A219" t="str">
            <v>09</v>
          </cell>
          <cell r="B219" t="str">
            <v>TDA. MISTER.SIN RESO</v>
          </cell>
          <cell r="C219" t="str">
            <v>12:56</v>
          </cell>
          <cell r="D219">
            <v>0.3</v>
          </cell>
          <cell r="E219">
            <v>3</v>
          </cell>
          <cell r="F219">
            <v>4</v>
          </cell>
        </row>
        <row r="220">
          <cell r="A220" t="str">
            <v>09</v>
          </cell>
          <cell r="B220" t="str">
            <v>TDA. BAYWATCH-TA</v>
          </cell>
          <cell r="C220" t="str">
            <v>12:59</v>
          </cell>
          <cell r="D220">
            <v>1.6</v>
          </cell>
          <cell r="E220">
            <v>17</v>
          </cell>
          <cell r="F220">
            <v>1</v>
          </cell>
        </row>
        <row r="221">
          <cell r="A221" t="str">
            <v>09</v>
          </cell>
          <cell r="B221" t="str">
            <v>TDA. AMORES QUERER C</v>
          </cell>
          <cell r="C221" t="str">
            <v>13:55</v>
          </cell>
          <cell r="D221">
            <v>1.6</v>
          </cell>
          <cell r="E221">
            <v>17</v>
          </cell>
          <cell r="F221">
            <v>19</v>
          </cell>
        </row>
        <row r="222">
          <cell r="A222" t="str">
            <v>09</v>
          </cell>
          <cell r="B222" t="str">
            <v>TDA. BAYWATCH-D-TA</v>
          </cell>
          <cell r="C222" t="str">
            <v>13:56</v>
          </cell>
          <cell r="D222">
            <v>1.7</v>
          </cell>
          <cell r="E222">
            <v>18</v>
          </cell>
          <cell r="F222">
            <v>4</v>
          </cell>
        </row>
        <row r="223">
          <cell r="A223" t="str">
            <v>09</v>
          </cell>
          <cell r="B223" t="str">
            <v>TDA. BAYWATCH-S-TA</v>
          </cell>
          <cell r="C223" t="str">
            <v>13:57</v>
          </cell>
          <cell r="D223">
            <v>1.6</v>
          </cell>
          <cell r="E223">
            <v>17</v>
          </cell>
          <cell r="F223">
            <v>4</v>
          </cell>
        </row>
        <row r="224">
          <cell r="A224" t="str">
            <v>09</v>
          </cell>
          <cell r="B224" t="str">
            <v>TDA. CINE-TA</v>
          </cell>
          <cell r="C224" t="str">
            <v>14:56</v>
          </cell>
          <cell r="D224">
            <v>1.9</v>
          </cell>
          <cell r="E224">
            <v>20</v>
          </cell>
          <cell r="F224">
            <v>1</v>
          </cell>
        </row>
        <row r="225">
          <cell r="A225" t="str">
            <v>09</v>
          </cell>
          <cell r="B225" t="str">
            <v>TDA. SEÑOR DE BESTIA</v>
          </cell>
          <cell r="C225" t="str">
            <v>14:58</v>
          </cell>
          <cell r="D225">
            <v>1.3</v>
          </cell>
          <cell r="E225">
            <v>14</v>
          </cell>
          <cell r="F225">
            <v>2</v>
          </cell>
        </row>
        <row r="226">
          <cell r="A226" t="str">
            <v>09</v>
          </cell>
          <cell r="B226" t="str">
            <v>TDA. RELIC HUNTER-S-</v>
          </cell>
          <cell r="C226" t="str">
            <v>14:58</v>
          </cell>
          <cell r="D226">
            <v>1.1000000000000001</v>
          </cell>
          <cell r="E226">
            <v>12</v>
          </cell>
          <cell r="F226">
            <v>2</v>
          </cell>
        </row>
        <row r="227">
          <cell r="A227" t="str">
            <v>09</v>
          </cell>
          <cell r="B227" t="str">
            <v>TDA. LAS JUANAS-TA</v>
          </cell>
          <cell r="C227" t="str">
            <v>14:58</v>
          </cell>
          <cell r="D227">
            <v>1</v>
          </cell>
          <cell r="E227">
            <v>10</v>
          </cell>
          <cell r="F227">
            <v>19</v>
          </cell>
        </row>
        <row r="228">
          <cell r="A228" t="str">
            <v>09</v>
          </cell>
          <cell r="B228" t="str">
            <v>TDA. RELIC HUNTER-D-</v>
          </cell>
          <cell r="C228" t="str">
            <v>14:59</v>
          </cell>
          <cell r="D228">
            <v>1.7</v>
          </cell>
          <cell r="E228">
            <v>18</v>
          </cell>
          <cell r="F228">
            <v>2</v>
          </cell>
        </row>
        <row r="229">
          <cell r="A229" t="str">
            <v>09</v>
          </cell>
          <cell r="B229" t="str">
            <v>TDA. SEÑOR DE BESTIA</v>
          </cell>
          <cell r="C229" t="str">
            <v>14:59</v>
          </cell>
          <cell r="D229">
            <v>1.1000000000000001</v>
          </cell>
          <cell r="E229">
            <v>12</v>
          </cell>
          <cell r="F229">
            <v>2</v>
          </cell>
        </row>
        <row r="230">
          <cell r="A230" t="str">
            <v>09</v>
          </cell>
          <cell r="B230" t="str">
            <v>TDA. LA BABY SISTER-</v>
          </cell>
          <cell r="C230" t="str">
            <v>15:54</v>
          </cell>
          <cell r="D230">
            <v>0.3</v>
          </cell>
          <cell r="E230">
            <v>3</v>
          </cell>
          <cell r="F230">
            <v>19</v>
          </cell>
        </row>
        <row r="231">
          <cell r="A231" t="str">
            <v>09</v>
          </cell>
          <cell r="B231" t="str">
            <v>TDA. AMAZONAS-S-TA</v>
          </cell>
          <cell r="C231" t="str">
            <v>15:58</v>
          </cell>
          <cell r="D231">
            <v>0.7</v>
          </cell>
          <cell r="E231">
            <v>7</v>
          </cell>
          <cell r="F231">
            <v>4</v>
          </cell>
        </row>
        <row r="232">
          <cell r="A232" t="str">
            <v>09</v>
          </cell>
          <cell r="B232" t="str">
            <v>TDA. AMAZONAS-D-TA</v>
          </cell>
          <cell r="C232" t="str">
            <v>16:00</v>
          </cell>
          <cell r="D232">
            <v>1</v>
          </cell>
          <cell r="E232">
            <v>10</v>
          </cell>
          <cell r="F232">
            <v>4</v>
          </cell>
        </row>
        <row r="233">
          <cell r="A233" t="str">
            <v>09</v>
          </cell>
          <cell r="B233" t="str">
            <v>TDA. SEPTIMO CIELO-T</v>
          </cell>
          <cell r="C233" t="str">
            <v>16:55</v>
          </cell>
          <cell r="D233">
            <v>1.3</v>
          </cell>
          <cell r="E233">
            <v>14</v>
          </cell>
          <cell r="F233">
            <v>20</v>
          </cell>
        </row>
        <row r="234">
          <cell r="A234" t="str">
            <v>09</v>
          </cell>
          <cell r="B234" t="str">
            <v>TDA. RAW-S-TA</v>
          </cell>
          <cell r="C234" t="str">
            <v>16:57</v>
          </cell>
          <cell r="D234">
            <v>0.3</v>
          </cell>
          <cell r="E234">
            <v>3</v>
          </cell>
          <cell r="F234">
            <v>4</v>
          </cell>
        </row>
        <row r="235">
          <cell r="A235" t="str">
            <v>09</v>
          </cell>
          <cell r="B235" t="str">
            <v>TDA. SMACK DOWN-D-TA</v>
          </cell>
          <cell r="C235" t="str">
            <v>16:59</v>
          </cell>
          <cell r="D235">
            <v>0.2</v>
          </cell>
          <cell r="E235">
            <v>2</v>
          </cell>
          <cell r="F235">
            <v>4</v>
          </cell>
        </row>
        <row r="236">
          <cell r="A236" t="str">
            <v>09</v>
          </cell>
          <cell r="B236" t="str">
            <v>TDA. SHOW TOM Y JERR</v>
          </cell>
          <cell r="C236" t="str">
            <v>17:53</v>
          </cell>
          <cell r="D236">
            <v>0.7</v>
          </cell>
          <cell r="E236">
            <v>7</v>
          </cell>
          <cell r="F236">
            <v>19</v>
          </cell>
        </row>
        <row r="237">
          <cell r="A237" t="str">
            <v>09</v>
          </cell>
          <cell r="B237" t="str">
            <v>TDA. HORA CHUCK NORR</v>
          </cell>
          <cell r="C237" t="str">
            <v>17:54</v>
          </cell>
          <cell r="D237">
            <v>1.2</v>
          </cell>
          <cell r="E237">
            <v>13</v>
          </cell>
          <cell r="F237">
            <v>2</v>
          </cell>
        </row>
        <row r="238">
          <cell r="A238" t="str">
            <v>09</v>
          </cell>
          <cell r="B238" t="str">
            <v>TDA. HORA CHUCK NORR</v>
          </cell>
          <cell r="C238" t="str">
            <v>17:54</v>
          </cell>
          <cell r="D238">
            <v>0.9</v>
          </cell>
          <cell r="E238">
            <v>9</v>
          </cell>
          <cell r="F238">
            <v>4</v>
          </cell>
        </row>
        <row r="239">
          <cell r="A239" t="str">
            <v>09</v>
          </cell>
          <cell r="B239" t="str">
            <v>TDA. EL PATO DARWING</v>
          </cell>
          <cell r="C239" t="str">
            <v>17:58</v>
          </cell>
          <cell r="D239">
            <v>0.2</v>
          </cell>
          <cell r="E239">
            <v>2</v>
          </cell>
          <cell r="F239">
            <v>1</v>
          </cell>
        </row>
        <row r="240">
          <cell r="A240" t="str">
            <v>09</v>
          </cell>
          <cell r="B240" t="str">
            <v>TDA. LOS PICAPIEDRAS</v>
          </cell>
          <cell r="C240" t="str">
            <v>18:13</v>
          </cell>
          <cell r="D240">
            <v>0.8</v>
          </cell>
          <cell r="E240">
            <v>8</v>
          </cell>
          <cell r="F240">
            <v>20</v>
          </cell>
        </row>
        <row r="241">
          <cell r="A241" t="str">
            <v>09</v>
          </cell>
          <cell r="B241" t="str">
            <v>TDA. CINEMA ATV-NO</v>
          </cell>
          <cell r="C241" t="str">
            <v>18:47</v>
          </cell>
          <cell r="D241">
            <v>1.2</v>
          </cell>
          <cell r="E241">
            <v>13</v>
          </cell>
          <cell r="F241">
            <v>20</v>
          </cell>
        </row>
        <row r="242">
          <cell r="A242" t="str">
            <v>09</v>
          </cell>
          <cell r="B242" t="str">
            <v>TDA. MUNDO PERDIDO-D</v>
          </cell>
          <cell r="C242" t="str">
            <v>18:53</v>
          </cell>
          <cell r="D242">
            <v>1.2</v>
          </cell>
          <cell r="E242">
            <v>13</v>
          </cell>
          <cell r="F242">
            <v>4</v>
          </cell>
        </row>
        <row r="243">
          <cell r="A243" t="str">
            <v>09</v>
          </cell>
          <cell r="B243" t="str">
            <v>TDA. MUNDO PERDIDO-S</v>
          </cell>
          <cell r="C243" t="str">
            <v>18:56</v>
          </cell>
          <cell r="D243">
            <v>1</v>
          </cell>
          <cell r="E243">
            <v>10</v>
          </cell>
          <cell r="F243">
            <v>4</v>
          </cell>
        </row>
        <row r="244">
          <cell r="A244" t="str">
            <v>09</v>
          </cell>
          <cell r="B244" t="str">
            <v>TDA. RESCATES ANIMAL</v>
          </cell>
          <cell r="C244" t="str">
            <v>19:56</v>
          </cell>
          <cell r="D244">
            <v>1</v>
          </cell>
          <cell r="E244">
            <v>10</v>
          </cell>
          <cell r="F244">
            <v>2</v>
          </cell>
        </row>
        <row r="245">
          <cell r="A245" t="str">
            <v>09</v>
          </cell>
          <cell r="B245" t="str">
            <v>TDA. LA GRAN PREMIER</v>
          </cell>
          <cell r="C245" t="str">
            <v>19:57</v>
          </cell>
          <cell r="D245">
            <v>3.2</v>
          </cell>
          <cell r="E245">
            <v>34</v>
          </cell>
          <cell r="F245">
            <v>4</v>
          </cell>
        </row>
        <row r="246">
          <cell r="A246" t="str">
            <v>09</v>
          </cell>
          <cell r="B246" t="str">
            <v>TDA. LUCHA POR SOBRE</v>
          </cell>
          <cell r="C246" t="str">
            <v>19:57</v>
          </cell>
          <cell r="D246">
            <v>1.4</v>
          </cell>
          <cell r="E246">
            <v>15</v>
          </cell>
          <cell r="F246">
            <v>2</v>
          </cell>
        </row>
        <row r="247">
          <cell r="A247" t="str">
            <v>09</v>
          </cell>
          <cell r="B247" t="str">
            <v>TDA. CINE-NO</v>
          </cell>
          <cell r="C247" t="str">
            <v>20:57</v>
          </cell>
          <cell r="D247">
            <v>2.2000000000000002</v>
          </cell>
          <cell r="E247">
            <v>24</v>
          </cell>
          <cell r="F247">
            <v>1</v>
          </cell>
        </row>
        <row r="248">
          <cell r="A248" t="str">
            <v>09</v>
          </cell>
          <cell r="B248" t="str">
            <v>TDA. CINE SENSACIONA</v>
          </cell>
          <cell r="C248" t="str">
            <v>20:57</v>
          </cell>
          <cell r="D248">
            <v>2.2000000000000002</v>
          </cell>
          <cell r="E248">
            <v>24</v>
          </cell>
          <cell r="F248">
            <v>4</v>
          </cell>
        </row>
        <row r="249">
          <cell r="A249" t="str">
            <v>09</v>
          </cell>
          <cell r="B249" t="str">
            <v>TDA. MAGALY TE VE-NO</v>
          </cell>
          <cell r="C249" t="str">
            <v>20:58</v>
          </cell>
          <cell r="D249">
            <v>7.4</v>
          </cell>
          <cell r="E249">
            <v>80</v>
          </cell>
          <cell r="F249">
            <v>19</v>
          </cell>
        </row>
        <row r="250">
          <cell r="A250" t="str">
            <v>09</v>
          </cell>
          <cell r="B250" t="str">
            <v>TDA. TODO POR AMOR-N</v>
          </cell>
          <cell r="C250" t="str">
            <v>21:51</v>
          </cell>
          <cell r="D250">
            <v>7.5</v>
          </cell>
          <cell r="E250">
            <v>81</v>
          </cell>
          <cell r="F250">
            <v>19</v>
          </cell>
        </row>
        <row r="251">
          <cell r="A251" t="str">
            <v>09</v>
          </cell>
          <cell r="B251" t="str">
            <v>TDA. CINE-D-NO</v>
          </cell>
          <cell r="C251" t="str">
            <v>22:01</v>
          </cell>
          <cell r="D251">
            <v>2.1</v>
          </cell>
          <cell r="E251">
            <v>22</v>
          </cell>
          <cell r="F251">
            <v>4</v>
          </cell>
        </row>
        <row r="252">
          <cell r="A252" t="str">
            <v>09</v>
          </cell>
          <cell r="B252" t="str">
            <v>TDA. CINE-NO1</v>
          </cell>
          <cell r="C252" t="str">
            <v>22:51</v>
          </cell>
          <cell r="D252">
            <v>2.1</v>
          </cell>
          <cell r="E252">
            <v>22</v>
          </cell>
          <cell r="F252">
            <v>1</v>
          </cell>
        </row>
        <row r="253">
          <cell r="A253" t="str">
            <v>09</v>
          </cell>
          <cell r="B253" t="str">
            <v>TDA. HORA CHUCK NORR</v>
          </cell>
          <cell r="C253" t="str">
            <v>22:56</v>
          </cell>
          <cell r="D253">
            <v>2</v>
          </cell>
          <cell r="E253">
            <v>21</v>
          </cell>
          <cell r="F253">
            <v>1</v>
          </cell>
        </row>
        <row r="254">
          <cell r="A254" t="str">
            <v>09</v>
          </cell>
          <cell r="B254" t="str">
            <v>TDA. ATV NOTICIAS-NO</v>
          </cell>
          <cell r="C254" t="str">
            <v>22:58</v>
          </cell>
          <cell r="D254">
            <v>3.2</v>
          </cell>
          <cell r="E254">
            <v>34</v>
          </cell>
          <cell r="F254">
            <v>18</v>
          </cell>
        </row>
        <row r="255">
          <cell r="A255" t="str">
            <v>09</v>
          </cell>
          <cell r="B255" t="str">
            <v>TDA. ESP.NATI.GEOGRA</v>
          </cell>
          <cell r="C255" t="str">
            <v>23:07</v>
          </cell>
          <cell r="D255">
            <v>0.8</v>
          </cell>
          <cell r="E255">
            <v>8</v>
          </cell>
          <cell r="F255">
            <v>4</v>
          </cell>
        </row>
        <row r="256">
          <cell r="A256" t="str">
            <v>09</v>
          </cell>
          <cell r="B256" t="str">
            <v>TDA. OCURRIO ASI-NO</v>
          </cell>
          <cell r="C256" t="str">
            <v>23:28</v>
          </cell>
          <cell r="D256">
            <v>1.9</v>
          </cell>
          <cell r="E256">
            <v>20</v>
          </cell>
          <cell r="F256">
            <v>3</v>
          </cell>
        </row>
        <row r="257">
          <cell r="A257" t="str">
            <v>09</v>
          </cell>
          <cell r="B257" t="str">
            <v>TDA. DUDAS RAZONABLE</v>
          </cell>
          <cell r="C257" t="str">
            <v>23:39</v>
          </cell>
          <cell r="D257">
            <v>1.1000000000000001</v>
          </cell>
          <cell r="E257">
            <v>12</v>
          </cell>
          <cell r="F257">
            <v>15</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k"/>
      <sheetName val="Pauta"/>
      <sheetName val="Curva50en50"/>
      <sheetName val="Curva25en25"/>
      <sheetName val="channel"/>
      <sheetName val="Tarifas"/>
      <sheetName val="Rank TV Target"/>
      <sheetName val="RANK1"/>
      <sheetName val="Personnel Cost (InlotdePeru)"/>
      <sheetName val="Rank_TV_Target"/>
      <sheetName val="Personnel_Cost_(InlotdePeru)"/>
    </sheetNames>
    <sheetDataSet>
      <sheetData sheetId="0" refreshError="1">
        <row r="5">
          <cell r="A5" t="str">
            <v>Can</v>
          </cell>
          <cell r="B5" t="str">
            <v>Programa</v>
          </cell>
          <cell r="C5" t="str">
            <v>HoraI</v>
          </cell>
          <cell r="D5" t="str">
            <v>HoraF</v>
          </cell>
          <cell r="E5" t="str">
            <v>Rat</v>
          </cell>
          <cell r="F5" t="str">
            <v>Lun</v>
          </cell>
          <cell r="G5" t="str">
            <v>Mar</v>
          </cell>
          <cell r="H5" t="str">
            <v>Mie</v>
          </cell>
          <cell r="I5" t="str">
            <v>Jue</v>
          </cell>
          <cell r="J5" t="str">
            <v>Vie</v>
          </cell>
          <cell r="K5" t="str">
            <v>Sab</v>
          </cell>
          <cell r="L5" t="str">
            <v>Dom</v>
          </cell>
          <cell r="M5" t="str">
            <v>Costo</v>
          </cell>
          <cell r="N5" t="str">
            <v>CtoPto</v>
          </cell>
        </row>
        <row r="6">
          <cell r="A6" t="str">
            <v>02</v>
          </cell>
          <cell r="B6" t="str">
            <v>TDA. EL NARRADOR D C</v>
          </cell>
          <cell r="C6" t="str">
            <v>18:23</v>
          </cell>
          <cell r="D6" t="str">
            <v>19:00</v>
          </cell>
          <cell r="E6">
            <v>7.8</v>
          </cell>
          <cell r="L6">
            <v>7.8</v>
          </cell>
          <cell r="M6">
            <v>300</v>
          </cell>
          <cell r="N6">
            <v>38.46153846153846</v>
          </cell>
        </row>
        <row r="7">
          <cell r="A7" t="str">
            <v>02</v>
          </cell>
          <cell r="B7" t="str">
            <v>TDA. LA PEQUEÑA MARA</v>
          </cell>
          <cell r="C7" t="str">
            <v>18:56</v>
          </cell>
          <cell r="D7" t="str">
            <v>19:28</v>
          </cell>
          <cell r="E7">
            <v>6.6</v>
          </cell>
          <cell r="L7">
            <v>6.6</v>
          </cell>
          <cell r="M7">
            <v>300</v>
          </cell>
          <cell r="N7">
            <v>45.45454545454546</v>
          </cell>
        </row>
        <row r="8">
          <cell r="A8" t="str">
            <v>02</v>
          </cell>
          <cell r="B8" t="str">
            <v>TDA. FUNCION ESTELAR</v>
          </cell>
          <cell r="C8" t="str">
            <v>12:56</v>
          </cell>
          <cell r="D8" t="str">
            <v>14:47</v>
          </cell>
          <cell r="E8">
            <v>3.8</v>
          </cell>
          <cell r="K8">
            <v>3.8</v>
          </cell>
          <cell r="M8">
            <v>200</v>
          </cell>
          <cell r="N8">
            <v>52.631578947368425</v>
          </cell>
        </row>
        <row r="9">
          <cell r="A9" t="str">
            <v>02</v>
          </cell>
          <cell r="B9" t="str">
            <v>TDA. FUNCION ESTELAR</v>
          </cell>
          <cell r="C9" t="str">
            <v>16:53</v>
          </cell>
          <cell r="D9" t="str">
            <v>18:55</v>
          </cell>
          <cell r="E9">
            <v>3.4</v>
          </cell>
          <cell r="K9">
            <v>3.4</v>
          </cell>
          <cell r="M9">
            <v>200</v>
          </cell>
          <cell r="N9">
            <v>58.82352941176471</v>
          </cell>
        </row>
        <row r="10">
          <cell r="A10" t="str">
            <v>02</v>
          </cell>
          <cell r="B10" t="str">
            <v>TDA. XENA LA PRINCES</v>
          </cell>
          <cell r="C10" t="str">
            <v>14:27</v>
          </cell>
          <cell r="D10" t="str">
            <v>15:24</v>
          </cell>
          <cell r="E10">
            <v>4.5</v>
          </cell>
          <cell r="L10">
            <v>4.5</v>
          </cell>
          <cell r="M10">
            <v>300</v>
          </cell>
          <cell r="N10">
            <v>66.666666666666671</v>
          </cell>
        </row>
        <row r="11">
          <cell r="A11" t="str">
            <v>02</v>
          </cell>
          <cell r="B11" t="str">
            <v>TDA. CINE D-TA</v>
          </cell>
          <cell r="C11" t="str">
            <v>16:24</v>
          </cell>
          <cell r="D11" t="str">
            <v>18:29</v>
          </cell>
          <cell r="E11">
            <v>4.5</v>
          </cell>
          <cell r="L11">
            <v>4.5</v>
          </cell>
          <cell r="M11">
            <v>300</v>
          </cell>
          <cell r="N11">
            <v>66.666666666666671</v>
          </cell>
        </row>
        <row r="12">
          <cell r="A12" t="str">
            <v>02</v>
          </cell>
          <cell r="B12" t="str">
            <v>TDA. FUNCION ESTELAR</v>
          </cell>
          <cell r="C12" t="str">
            <v>14:48</v>
          </cell>
          <cell r="D12" t="str">
            <v>16:54</v>
          </cell>
          <cell r="E12">
            <v>2.7</v>
          </cell>
          <cell r="K12">
            <v>2.7</v>
          </cell>
          <cell r="M12">
            <v>200</v>
          </cell>
          <cell r="N12">
            <v>74.074074074074076</v>
          </cell>
        </row>
        <row r="13">
          <cell r="A13" t="str">
            <v>02</v>
          </cell>
          <cell r="B13" t="str">
            <v>TDA. AYER Y HOY-D-MA</v>
          </cell>
          <cell r="C13" t="str">
            <v>11:11</v>
          </cell>
          <cell r="D13" t="str">
            <v>12:38</v>
          </cell>
          <cell r="E13">
            <v>3.3</v>
          </cell>
          <cell r="L13">
            <v>3.3</v>
          </cell>
          <cell r="M13">
            <v>250</v>
          </cell>
          <cell r="N13">
            <v>75.757575757575765</v>
          </cell>
        </row>
        <row r="14">
          <cell r="A14" t="str">
            <v>02</v>
          </cell>
          <cell r="B14" t="str">
            <v>TDA. LOS RUGRATS-D-T</v>
          </cell>
          <cell r="C14" t="str">
            <v>13:02</v>
          </cell>
          <cell r="D14" t="str">
            <v>13:30</v>
          </cell>
          <cell r="E14">
            <v>2.1</v>
          </cell>
          <cell r="L14">
            <v>2.1</v>
          </cell>
          <cell r="M14">
            <v>200</v>
          </cell>
          <cell r="N14">
            <v>95.238095238095241</v>
          </cell>
        </row>
        <row r="15">
          <cell r="A15" t="str">
            <v>02</v>
          </cell>
          <cell r="B15" t="str">
            <v>TDA. JB NOTICIAS-S-N</v>
          </cell>
          <cell r="C15" t="str">
            <v>18:55</v>
          </cell>
          <cell r="D15" t="str">
            <v>19:49</v>
          </cell>
          <cell r="E15">
            <v>2.1</v>
          </cell>
          <cell r="K15">
            <v>2.1</v>
          </cell>
          <cell r="M15">
            <v>200</v>
          </cell>
          <cell r="N15">
            <v>95.238095238095241</v>
          </cell>
        </row>
        <row r="16">
          <cell r="A16" t="str">
            <v>02</v>
          </cell>
          <cell r="B16" t="str">
            <v>TDA. PAISANA JACINTA</v>
          </cell>
          <cell r="C16" t="str">
            <v>17:54</v>
          </cell>
          <cell r="D16" t="str">
            <v>19:01</v>
          </cell>
          <cell r="E16">
            <v>2.6</v>
          </cell>
          <cell r="F16">
            <v>3</v>
          </cell>
          <cell r="G16">
            <v>1.9</v>
          </cell>
          <cell r="H16">
            <v>1.6</v>
          </cell>
          <cell r="I16">
            <v>3.7</v>
          </cell>
          <cell r="J16">
            <v>2.8</v>
          </cell>
          <cell r="M16">
            <v>300</v>
          </cell>
          <cell r="N16">
            <v>115.38461538461539</v>
          </cell>
        </row>
        <row r="17">
          <cell r="A17" t="str">
            <v>02</v>
          </cell>
          <cell r="B17" t="str">
            <v>TDA. EQUIPO DE GOLES</v>
          </cell>
          <cell r="C17" t="str">
            <v>23:18</v>
          </cell>
          <cell r="D17" t="str">
            <v>00:13</v>
          </cell>
          <cell r="E17">
            <v>2.1</v>
          </cell>
          <cell r="L17">
            <v>2.1</v>
          </cell>
          <cell r="M17">
            <v>250</v>
          </cell>
          <cell r="N17">
            <v>119.04761904761904</v>
          </cell>
        </row>
        <row r="18">
          <cell r="A18" t="str">
            <v>02</v>
          </cell>
          <cell r="B18" t="str">
            <v>TDA. PAISANA JACINTA</v>
          </cell>
          <cell r="C18" t="str">
            <v>19:28</v>
          </cell>
          <cell r="D18" t="str">
            <v>20:59</v>
          </cell>
          <cell r="E18">
            <v>4.3</v>
          </cell>
          <cell r="L18">
            <v>4.3</v>
          </cell>
          <cell r="M18">
            <v>600</v>
          </cell>
          <cell r="N18">
            <v>139.53488372093022</v>
          </cell>
        </row>
        <row r="19">
          <cell r="A19" t="str">
            <v>02</v>
          </cell>
          <cell r="B19" t="str">
            <v>TDA. VALE LA PENA SO</v>
          </cell>
          <cell r="C19" t="str">
            <v>21:56</v>
          </cell>
          <cell r="D19" t="str">
            <v>01:08</v>
          </cell>
          <cell r="E19">
            <v>5.2</v>
          </cell>
          <cell r="K19">
            <v>5.2</v>
          </cell>
          <cell r="M19">
            <v>750</v>
          </cell>
          <cell r="N19">
            <v>144.23076923076923</v>
          </cell>
        </row>
        <row r="20">
          <cell r="A20" t="str">
            <v>02</v>
          </cell>
          <cell r="B20" t="str">
            <v>TDA. CINE MILLONARIO</v>
          </cell>
          <cell r="C20" t="str">
            <v>20:54</v>
          </cell>
          <cell r="D20" t="str">
            <v>23:26</v>
          </cell>
          <cell r="E20">
            <v>6.1</v>
          </cell>
          <cell r="L20">
            <v>6.1</v>
          </cell>
          <cell r="M20">
            <v>900</v>
          </cell>
          <cell r="N20">
            <v>147.54098360655738</v>
          </cell>
        </row>
        <row r="21">
          <cell r="A21" t="str">
            <v>02</v>
          </cell>
          <cell r="B21" t="str">
            <v>TDA. NADIE SE DUERMA</v>
          </cell>
          <cell r="C21" t="str">
            <v>22:58</v>
          </cell>
          <cell r="D21" t="str">
            <v>00:30</v>
          </cell>
          <cell r="E21">
            <v>4</v>
          </cell>
          <cell r="F21">
            <v>6.1</v>
          </cell>
          <cell r="G21">
            <v>3.9</v>
          </cell>
          <cell r="H21">
            <v>4.7</v>
          </cell>
          <cell r="I21">
            <v>2.4</v>
          </cell>
          <cell r="J21">
            <v>2.5</v>
          </cell>
          <cell r="M21">
            <v>600</v>
          </cell>
          <cell r="N21">
            <v>150</v>
          </cell>
        </row>
        <row r="22">
          <cell r="A22" t="str">
            <v>02</v>
          </cell>
          <cell r="B22" t="str">
            <v>TDA. PATACLAUN-TA</v>
          </cell>
          <cell r="C22" t="str">
            <v>16:51</v>
          </cell>
          <cell r="D22" t="str">
            <v>18:02</v>
          </cell>
          <cell r="E22">
            <v>1.9</v>
          </cell>
          <cell r="F22">
            <v>1.8</v>
          </cell>
          <cell r="G22">
            <v>1.9</v>
          </cell>
          <cell r="H22">
            <v>1.5</v>
          </cell>
          <cell r="I22">
            <v>2.6</v>
          </cell>
          <cell r="J22">
            <v>1.7</v>
          </cell>
          <cell r="M22">
            <v>300</v>
          </cell>
          <cell r="N22">
            <v>157.89473684210526</v>
          </cell>
        </row>
        <row r="23">
          <cell r="A23" t="str">
            <v>02</v>
          </cell>
          <cell r="B23" t="str">
            <v>TDA. YAGO PASION MORENA</v>
          </cell>
          <cell r="C23" t="str">
            <v>18:50</v>
          </cell>
          <cell r="D23" t="str">
            <v>21:03</v>
          </cell>
          <cell r="E23">
            <v>2.7</v>
          </cell>
          <cell r="F23">
            <v>4.4000000000000004</v>
          </cell>
          <cell r="G23">
            <v>2.2999999999999998</v>
          </cell>
          <cell r="H23">
            <v>1.5</v>
          </cell>
          <cell r="I23">
            <v>2.2999999999999998</v>
          </cell>
          <cell r="J23">
            <v>2.9</v>
          </cell>
          <cell r="M23">
            <v>450</v>
          </cell>
          <cell r="N23">
            <v>166.66666666666666</v>
          </cell>
        </row>
        <row r="24">
          <cell r="A24" t="str">
            <v>02</v>
          </cell>
          <cell r="B24" t="str">
            <v>TDA. CONAN-D-TA</v>
          </cell>
          <cell r="C24" t="str">
            <v>15:23</v>
          </cell>
          <cell r="D24" t="str">
            <v>16:23</v>
          </cell>
          <cell r="E24">
            <v>1.8</v>
          </cell>
          <cell r="L24">
            <v>1.8</v>
          </cell>
          <cell r="M24">
            <v>300</v>
          </cell>
          <cell r="N24">
            <v>166.66666666666666</v>
          </cell>
        </row>
        <row r="25">
          <cell r="A25" t="str">
            <v>02</v>
          </cell>
          <cell r="B25" t="str">
            <v>TDA. MAS CHOLA LATIN</v>
          </cell>
          <cell r="C25" t="str">
            <v>19:49</v>
          </cell>
          <cell r="D25" t="str">
            <v>21:56</v>
          </cell>
          <cell r="E25">
            <v>2.5</v>
          </cell>
          <cell r="K25">
            <v>2.5</v>
          </cell>
          <cell r="M25">
            <v>450</v>
          </cell>
          <cell r="N25">
            <v>180</v>
          </cell>
        </row>
        <row r="26">
          <cell r="A26" t="str">
            <v>02</v>
          </cell>
          <cell r="B26" t="str">
            <v>TDA. CONTRAPUNTO</v>
          </cell>
          <cell r="C26" t="str">
            <v>08:58</v>
          </cell>
          <cell r="D26" t="str">
            <v>11:21</v>
          </cell>
          <cell r="E26">
            <v>3.1</v>
          </cell>
          <cell r="L26">
            <v>3.1</v>
          </cell>
          <cell r="M26">
            <v>800</v>
          </cell>
          <cell r="N26">
            <v>258.06451612903226</v>
          </cell>
        </row>
        <row r="27">
          <cell r="A27" t="str">
            <v>02</v>
          </cell>
          <cell r="B27" t="str">
            <v>TDA. HASTA AQUI NOMA</v>
          </cell>
          <cell r="C27" t="str">
            <v>20:58</v>
          </cell>
          <cell r="D27" t="str">
            <v>22:17</v>
          </cell>
          <cell r="E27">
            <v>2.4</v>
          </cell>
          <cell r="F27">
            <v>2.9</v>
          </cell>
          <cell r="G27">
            <v>2.2999999999999998</v>
          </cell>
          <cell r="H27">
            <v>2.2000000000000002</v>
          </cell>
          <cell r="I27">
            <v>2.2999999999999998</v>
          </cell>
          <cell r="J27">
            <v>2.1</v>
          </cell>
          <cell r="M27">
            <v>725</v>
          </cell>
          <cell r="N27">
            <v>302.08333333333337</v>
          </cell>
        </row>
        <row r="28">
          <cell r="A28" t="str">
            <v>02</v>
          </cell>
          <cell r="B28" t="str">
            <v>TDA. 90 SEGUNDOS-NO</v>
          </cell>
          <cell r="C28" t="str">
            <v>22:03</v>
          </cell>
          <cell r="D28" t="str">
            <v>23:05</v>
          </cell>
          <cell r="E28">
            <v>1.7</v>
          </cell>
          <cell r="F28">
            <v>1.4</v>
          </cell>
          <cell r="G28">
            <v>2.5</v>
          </cell>
          <cell r="H28">
            <v>2.2999999999999998</v>
          </cell>
          <cell r="I28">
            <v>1.2</v>
          </cell>
          <cell r="J28">
            <v>1.3</v>
          </cell>
          <cell r="M28">
            <v>725</v>
          </cell>
          <cell r="N28">
            <v>426.47058823529414</v>
          </cell>
        </row>
        <row r="30">
          <cell r="A30" t="str">
            <v>04</v>
          </cell>
          <cell r="B30" t="str">
            <v>TDA. VIDEOS MAS SORP</v>
          </cell>
          <cell r="C30" t="str">
            <v>23:32</v>
          </cell>
          <cell r="D30" t="str">
            <v>23:59</v>
          </cell>
          <cell r="E30">
            <v>2.9</v>
          </cell>
          <cell r="H30">
            <v>2.9</v>
          </cell>
          <cell r="M30">
            <v>255</v>
          </cell>
          <cell r="N30">
            <v>87.931034482758619</v>
          </cell>
        </row>
        <row r="31">
          <cell r="A31" t="str">
            <v>04</v>
          </cell>
          <cell r="B31" t="str">
            <v>TDA. CINE AMERICA-NO</v>
          </cell>
          <cell r="C31" t="str">
            <v>23:27</v>
          </cell>
          <cell r="D31" t="str">
            <v>01:37</v>
          </cell>
          <cell r="E31">
            <v>2.8</v>
          </cell>
          <cell r="F31">
            <v>2</v>
          </cell>
          <cell r="G31">
            <v>6.4</v>
          </cell>
          <cell r="H31">
            <v>2.2999999999999998</v>
          </cell>
          <cell r="I31">
            <v>3.1</v>
          </cell>
          <cell r="J31">
            <v>1.6</v>
          </cell>
          <cell r="M31">
            <v>255</v>
          </cell>
          <cell r="N31">
            <v>91.071428571428584</v>
          </cell>
        </row>
        <row r="32">
          <cell r="A32" t="str">
            <v>04</v>
          </cell>
          <cell r="B32" t="str">
            <v>TDA. MATINEE DOMINGO</v>
          </cell>
          <cell r="C32" t="str">
            <v>13:29</v>
          </cell>
          <cell r="D32" t="str">
            <v>16:54</v>
          </cell>
          <cell r="E32">
            <v>4.2</v>
          </cell>
          <cell r="L32">
            <v>4.2</v>
          </cell>
          <cell r="M32">
            <v>425</v>
          </cell>
          <cell r="N32">
            <v>101.19047619047619</v>
          </cell>
        </row>
        <row r="33">
          <cell r="A33" t="str">
            <v>04</v>
          </cell>
          <cell r="B33" t="str">
            <v>TDA. SOÑADORAS-TA</v>
          </cell>
          <cell r="C33" t="str">
            <v>15:57</v>
          </cell>
          <cell r="D33" t="str">
            <v>16:57</v>
          </cell>
          <cell r="E33">
            <v>3.2</v>
          </cell>
          <cell r="F33">
            <v>1.7</v>
          </cell>
          <cell r="G33">
            <v>2.4</v>
          </cell>
          <cell r="H33">
            <v>3.6</v>
          </cell>
          <cell r="I33">
            <v>5.5</v>
          </cell>
          <cell r="J33">
            <v>2.9</v>
          </cell>
          <cell r="M33">
            <v>425</v>
          </cell>
          <cell r="N33">
            <v>132.8125</v>
          </cell>
        </row>
        <row r="34">
          <cell r="A34" t="str">
            <v>04</v>
          </cell>
          <cell r="B34" t="str">
            <v>TDA. MATINEE DOMINGO</v>
          </cell>
          <cell r="C34" t="str">
            <v>11:58</v>
          </cell>
          <cell r="D34" t="str">
            <v>14:57</v>
          </cell>
          <cell r="E34">
            <v>3.2</v>
          </cell>
          <cell r="L34">
            <v>3.2</v>
          </cell>
          <cell r="M34">
            <v>425</v>
          </cell>
          <cell r="N34">
            <v>132.8125</v>
          </cell>
        </row>
        <row r="35">
          <cell r="A35" t="str">
            <v>04</v>
          </cell>
          <cell r="B35" t="str">
            <v>TDA. AMIGAS Y RIVALE</v>
          </cell>
          <cell r="C35" t="str">
            <v>14:48</v>
          </cell>
          <cell r="D35" t="str">
            <v>16:06</v>
          </cell>
          <cell r="E35">
            <v>3.7</v>
          </cell>
          <cell r="F35">
            <v>2.7</v>
          </cell>
          <cell r="G35">
            <v>1.7</v>
          </cell>
          <cell r="H35">
            <v>4.0999999999999996</v>
          </cell>
          <cell r="I35">
            <v>5.7</v>
          </cell>
          <cell r="J35">
            <v>4.3</v>
          </cell>
          <cell r="M35">
            <v>510</v>
          </cell>
          <cell r="N35">
            <v>137.83783783783784</v>
          </cell>
        </row>
        <row r="36">
          <cell r="A36" t="str">
            <v>04</v>
          </cell>
          <cell r="B36" t="str">
            <v>TDA. PEL.DEL DOMINGO</v>
          </cell>
          <cell r="C36" t="str">
            <v>22:33</v>
          </cell>
          <cell r="D36" t="str">
            <v>00:55</v>
          </cell>
          <cell r="E36">
            <v>4.5999999999999996</v>
          </cell>
          <cell r="L36">
            <v>4.5999999999999996</v>
          </cell>
          <cell r="M36">
            <v>680</v>
          </cell>
          <cell r="N36">
            <v>147.82608695652175</v>
          </cell>
        </row>
        <row r="37">
          <cell r="A37" t="str">
            <v>04</v>
          </cell>
          <cell r="B37" t="str">
            <v>TDA. CHESPIRITO-SAB</v>
          </cell>
          <cell r="C37" t="str">
            <v>13:00</v>
          </cell>
          <cell r="D37" t="str">
            <v>16:03</v>
          </cell>
          <cell r="E37">
            <v>2.7</v>
          </cell>
          <cell r="K37">
            <v>2.7</v>
          </cell>
          <cell r="M37">
            <v>425</v>
          </cell>
          <cell r="N37">
            <v>157.40740740740739</v>
          </cell>
        </row>
        <row r="38">
          <cell r="A38" t="str">
            <v>04</v>
          </cell>
          <cell r="B38" t="str">
            <v>TDA. MA.PIA Y TIMOTE</v>
          </cell>
          <cell r="C38" t="str">
            <v>08:59</v>
          </cell>
          <cell r="D38" t="str">
            <v>12:59</v>
          </cell>
          <cell r="E38">
            <v>1.5</v>
          </cell>
          <cell r="K38">
            <v>1.5</v>
          </cell>
          <cell r="M38">
            <v>255</v>
          </cell>
          <cell r="N38">
            <v>170</v>
          </cell>
        </row>
        <row r="39">
          <cell r="A39" t="str">
            <v>04</v>
          </cell>
          <cell r="B39" t="str">
            <v>TDA. MATINEE DOMINGO</v>
          </cell>
          <cell r="C39" t="str">
            <v>15:10</v>
          </cell>
          <cell r="D39" t="str">
            <v>17:03</v>
          </cell>
          <cell r="E39">
            <v>2.4</v>
          </cell>
          <cell r="L39">
            <v>2.4</v>
          </cell>
          <cell r="M39">
            <v>425</v>
          </cell>
          <cell r="N39">
            <v>177.08333333333334</v>
          </cell>
        </row>
        <row r="40">
          <cell r="A40" t="str">
            <v>04</v>
          </cell>
          <cell r="B40" t="str">
            <v>TDA. SOLEDAD-NO</v>
          </cell>
          <cell r="C40" t="str">
            <v>20:55</v>
          </cell>
          <cell r="D40" t="str">
            <v>22:00</v>
          </cell>
          <cell r="E40">
            <v>3.6</v>
          </cell>
          <cell r="F40">
            <v>2.2999999999999998</v>
          </cell>
          <cell r="G40">
            <v>4.8</v>
          </cell>
          <cell r="H40">
            <v>2.5</v>
          </cell>
          <cell r="I40">
            <v>5.8</v>
          </cell>
          <cell r="J40">
            <v>2.7</v>
          </cell>
          <cell r="M40">
            <v>680</v>
          </cell>
          <cell r="N40">
            <v>188.88888888888889</v>
          </cell>
        </row>
        <row r="41">
          <cell r="A41" t="str">
            <v>04</v>
          </cell>
          <cell r="B41" t="str">
            <v>TDA. SHOW D LA REFUR</v>
          </cell>
          <cell r="C41" t="str">
            <v>16:56</v>
          </cell>
          <cell r="D41" t="str">
            <v>17:58</v>
          </cell>
          <cell r="E41">
            <v>1.8</v>
          </cell>
          <cell r="F41">
            <v>0.9</v>
          </cell>
          <cell r="G41">
            <v>2.2999999999999998</v>
          </cell>
          <cell r="H41">
            <v>3.4</v>
          </cell>
          <cell r="I41">
            <v>1.7</v>
          </cell>
          <cell r="J41">
            <v>0.9</v>
          </cell>
          <cell r="M41">
            <v>425</v>
          </cell>
          <cell r="N41">
            <v>236.11111111111111</v>
          </cell>
        </row>
        <row r="42">
          <cell r="A42" t="str">
            <v>04</v>
          </cell>
          <cell r="B42" t="str">
            <v>TDA. POBRE NIÑA RICA</v>
          </cell>
          <cell r="C42" t="str">
            <v>13:51</v>
          </cell>
          <cell r="D42" t="str">
            <v>14:59</v>
          </cell>
          <cell r="E42">
            <v>2.1</v>
          </cell>
          <cell r="F42">
            <v>0.7</v>
          </cell>
          <cell r="G42">
            <v>2</v>
          </cell>
          <cell r="H42">
            <v>1.1000000000000001</v>
          </cell>
          <cell r="I42">
            <v>3.9</v>
          </cell>
          <cell r="J42">
            <v>2.6</v>
          </cell>
          <cell r="M42">
            <v>510</v>
          </cell>
          <cell r="N42">
            <v>242.85714285714283</v>
          </cell>
        </row>
        <row r="43">
          <cell r="A43" t="str">
            <v>04</v>
          </cell>
          <cell r="B43" t="str">
            <v>TDA. SHOW DE LA RISA</v>
          </cell>
          <cell r="C43" t="str">
            <v>16:55</v>
          </cell>
          <cell r="D43" t="str">
            <v>19:01</v>
          </cell>
          <cell r="E43">
            <v>1.7</v>
          </cell>
          <cell r="L43">
            <v>1.7</v>
          </cell>
          <cell r="M43">
            <v>425</v>
          </cell>
          <cell r="N43">
            <v>250</v>
          </cell>
        </row>
        <row r="44">
          <cell r="A44" t="str">
            <v>04</v>
          </cell>
          <cell r="B44" t="str">
            <v>TDA. ESP.NATIONAL GE</v>
          </cell>
          <cell r="C44" t="str">
            <v>18:57</v>
          </cell>
          <cell r="D44" t="str">
            <v>20:10</v>
          </cell>
          <cell r="E44">
            <v>2.7</v>
          </cell>
          <cell r="L44">
            <v>2.7</v>
          </cell>
          <cell r="M44">
            <v>680</v>
          </cell>
          <cell r="N44">
            <v>251.85185185185185</v>
          </cell>
        </row>
        <row r="45">
          <cell r="A45" t="str">
            <v>04</v>
          </cell>
          <cell r="B45" t="str">
            <v>TDA. ANASTASIA-D-TA</v>
          </cell>
          <cell r="C45" t="str">
            <v>12:00</v>
          </cell>
          <cell r="D45" t="str">
            <v>13:03</v>
          </cell>
          <cell r="E45">
            <v>1.5</v>
          </cell>
          <cell r="L45">
            <v>1.5</v>
          </cell>
          <cell r="M45">
            <v>425</v>
          </cell>
          <cell r="N45">
            <v>283.33333333333331</v>
          </cell>
        </row>
        <row r="46">
          <cell r="A46" t="str">
            <v>04</v>
          </cell>
          <cell r="B46" t="str">
            <v>TDA. AMERICA NOTICIA</v>
          </cell>
          <cell r="C46" t="str">
            <v>21:58</v>
          </cell>
          <cell r="D46" t="str">
            <v>23:59</v>
          </cell>
          <cell r="E46">
            <v>2.2999999999999998</v>
          </cell>
          <cell r="F46">
            <v>2.1</v>
          </cell>
          <cell r="G46">
            <v>4.3</v>
          </cell>
          <cell r="H46">
            <v>2.2999999999999998</v>
          </cell>
          <cell r="I46">
            <v>1.7</v>
          </cell>
          <cell r="J46">
            <v>1.1000000000000001</v>
          </cell>
          <cell r="M46">
            <v>680</v>
          </cell>
          <cell r="N46">
            <v>295.6521739130435</v>
          </cell>
        </row>
        <row r="47">
          <cell r="A47" t="str">
            <v>04</v>
          </cell>
          <cell r="B47" t="str">
            <v>TDA. CINE DRAMA-D-NO</v>
          </cell>
          <cell r="C47" t="str">
            <v>20:09</v>
          </cell>
          <cell r="D47" t="str">
            <v>21:57</v>
          </cell>
          <cell r="E47">
            <v>2</v>
          </cell>
          <cell r="L47">
            <v>2</v>
          </cell>
          <cell r="M47">
            <v>680</v>
          </cell>
          <cell r="N47">
            <v>340</v>
          </cell>
        </row>
        <row r="48">
          <cell r="A48" t="str">
            <v>04</v>
          </cell>
          <cell r="B48" t="str">
            <v>TDA. AMERICA NOTICIA</v>
          </cell>
          <cell r="C48" t="str">
            <v>18:58</v>
          </cell>
          <cell r="D48" t="str">
            <v>20:00</v>
          </cell>
          <cell r="E48">
            <v>1.8</v>
          </cell>
          <cell r="K48">
            <v>1.8</v>
          </cell>
          <cell r="M48">
            <v>680</v>
          </cell>
          <cell r="N48">
            <v>377.77777777777777</v>
          </cell>
        </row>
        <row r="50">
          <cell r="A50" t="str">
            <v>05</v>
          </cell>
          <cell r="B50" t="str">
            <v>TDA. REPORTAJES-DO-M</v>
          </cell>
          <cell r="C50" t="str">
            <v>08:54</v>
          </cell>
          <cell r="D50" t="str">
            <v>11:25</v>
          </cell>
          <cell r="E50">
            <v>3.2</v>
          </cell>
          <cell r="L50">
            <v>3.2</v>
          </cell>
          <cell r="M50">
            <v>115</v>
          </cell>
          <cell r="N50">
            <v>35.9375</v>
          </cell>
        </row>
        <row r="51">
          <cell r="A51" t="str">
            <v>05</v>
          </cell>
          <cell r="B51" t="str">
            <v>TDA. LO MEJ.LA NOCHE</v>
          </cell>
          <cell r="C51" t="str">
            <v>00:09</v>
          </cell>
          <cell r="D51" t="str">
            <v>01:10</v>
          </cell>
          <cell r="E51">
            <v>4.8</v>
          </cell>
          <cell r="K51">
            <v>4.8</v>
          </cell>
          <cell r="M51">
            <v>250</v>
          </cell>
          <cell r="N51">
            <v>52.083333333333336</v>
          </cell>
        </row>
        <row r="52">
          <cell r="A52" t="str">
            <v>05</v>
          </cell>
          <cell r="B52" t="str">
            <v>TDA. MATRIM.CON HIJO</v>
          </cell>
          <cell r="C52" t="str">
            <v>00:42</v>
          </cell>
          <cell r="D52" t="str">
            <v>01:31</v>
          </cell>
          <cell r="E52">
            <v>3.6</v>
          </cell>
          <cell r="F52">
            <v>3.3</v>
          </cell>
          <cell r="G52">
            <v>3.1</v>
          </cell>
          <cell r="H52">
            <v>3.9</v>
          </cell>
          <cell r="I52">
            <v>4.3</v>
          </cell>
          <cell r="J52">
            <v>3.3</v>
          </cell>
          <cell r="M52">
            <v>250</v>
          </cell>
          <cell r="N52">
            <v>69.444444444444443</v>
          </cell>
        </row>
        <row r="53">
          <cell r="A53" t="str">
            <v>05</v>
          </cell>
          <cell r="B53" t="str">
            <v>TDA. 24 MINUTOS-NO</v>
          </cell>
          <cell r="C53" t="str">
            <v>23:58</v>
          </cell>
          <cell r="D53" t="str">
            <v>01:04</v>
          </cell>
          <cell r="E53">
            <v>4.5</v>
          </cell>
          <cell r="F53">
            <v>3.9</v>
          </cell>
          <cell r="G53">
            <v>3.7</v>
          </cell>
          <cell r="H53">
            <v>5.3</v>
          </cell>
          <cell r="I53">
            <v>4.4000000000000004</v>
          </cell>
          <cell r="J53">
            <v>5.4</v>
          </cell>
          <cell r="M53">
            <v>350</v>
          </cell>
          <cell r="N53">
            <v>77.777777777777771</v>
          </cell>
        </row>
        <row r="54">
          <cell r="A54" t="str">
            <v>05</v>
          </cell>
          <cell r="B54" t="str">
            <v>TDA. BUENOS DIAS PER</v>
          </cell>
          <cell r="C54" t="str">
            <v>05:47</v>
          </cell>
          <cell r="D54" t="str">
            <v>12:21</v>
          </cell>
          <cell r="E54">
            <v>2.5</v>
          </cell>
          <cell r="F54">
            <v>2.2000000000000002</v>
          </cell>
          <cell r="G54">
            <v>3.1</v>
          </cell>
          <cell r="H54">
            <v>2.5</v>
          </cell>
          <cell r="I54">
            <v>2.1</v>
          </cell>
          <cell r="J54">
            <v>2.5</v>
          </cell>
          <cell r="M54">
            <v>200</v>
          </cell>
          <cell r="N54">
            <v>80</v>
          </cell>
        </row>
        <row r="55">
          <cell r="A55" t="str">
            <v>05</v>
          </cell>
          <cell r="B55" t="str">
            <v>TDA. RIPLEY AUNQU.UD</v>
          </cell>
          <cell r="C55" t="str">
            <v>11:51</v>
          </cell>
          <cell r="D55" t="str">
            <v>14:58</v>
          </cell>
          <cell r="E55">
            <v>2.9</v>
          </cell>
          <cell r="L55">
            <v>2.9</v>
          </cell>
          <cell r="M55">
            <v>250</v>
          </cell>
          <cell r="N55">
            <v>86.206896551724142</v>
          </cell>
        </row>
        <row r="56">
          <cell r="A56" t="str">
            <v>05</v>
          </cell>
          <cell r="B56" t="str">
            <v>TDA. 1000 OFICIOS-NO</v>
          </cell>
          <cell r="C56" t="str">
            <v>19:56</v>
          </cell>
          <cell r="D56" t="str">
            <v>21:05</v>
          </cell>
          <cell r="E56">
            <v>6</v>
          </cell>
          <cell r="F56">
            <v>6.3</v>
          </cell>
          <cell r="G56">
            <v>8.9</v>
          </cell>
          <cell r="H56">
            <v>5.7</v>
          </cell>
          <cell r="I56">
            <v>6</v>
          </cell>
          <cell r="J56">
            <v>4.3</v>
          </cell>
          <cell r="M56">
            <v>740</v>
          </cell>
          <cell r="N56">
            <v>123.33333333333333</v>
          </cell>
        </row>
        <row r="57">
          <cell r="A57" t="str">
            <v>05</v>
          </cell>
          <cell r="B57" t="str">
            <v>TDA. TERRA NOSTRA-NO</v>
          </cell>
          <cell r="C57" t="str">
            <v>20:57</v>
          </cell>
          <cell r="D57" t="str">
            <v>21:59</v>
          </cell>
          <cell r="E57">
            <v>5.8</v>
          </cell>
          <cell r="F57">
            <v>6.2</v>
          </cell>
          <cell r="G57">
            <v>8.6</v>
          </cell>
          <cell r="H57">
            <v>5.5</v>
          </cell>
          <cell r="I57">
            <v>5.7</v>
          </cell>
          <cell r="J57">
            <v>4.4000000000000004</v>
          </cell>
          <cell r="M57">
            <v>875</v>
          </cell>
          <cell r="N57">
            <v>150.86206896551724</v>
          </cell>
        </row>
        <row r="58">
          <cell r="A58" t="str">
            <v>05</v>
          </cell>
          <cell r="B58" t="str">
            <v>TDA. LA NOCHE ES VIR</v>
          </cell>
          <cell r="C58" t="str">
            <v>22:59</v>
          </cell>
          <cell r="D58" t="str">
            <v>00:06</v>
          </cell>
          <cell r="E58">
            <v>6.8</v>
          </cell>
          <cell r="F58">
            <v>8.3000000000000007</v>
          </cell>
          <cell r="G58">
            <v>6.8</v>
          </cell>
          <cell r="H58">
            <v>6.4</v>
          </cell>
          <cell r="I58">
            <v>7.3</v>
          </cell>
          <cell r="J58">
            <v>5.3</v>
          </cell>
          <cell r="M58">
            <v>1030</v>
          </cell>
          <cell r="N58">
            <v>151.47058823529412</v>
          </cell>
        </row>
        <row r="59">
          <cell r="A59" t="str">
            <v>05</v>
          </cell>
          <cell r="B59" t="str">
            <v>TDA. CINE CINCO ESTR</v>
          </cell>
          <cell r="C59" t="str">
            <v>17:03</v>
          </cell>
          <cell r="D59" t="str">
            <v>19:39</v>
          </cell>
          <cell r="E59">
            <v>2.9</v>
          </cell>
          <cell r="L59">
            <v>2.9</v>
          </cell>
          <cell r="M59">
            <v>440</v>
          </cell>
          <cell r="N59">
            <v>151.72413793103448</v>
          </cell>
        </row>
        <row r="60">
          <cell r="A60" t="str">
            <v>05</v>
          </cell>
          <cell r="B60" t="str">
            <v>TDA. GISELA-S-NO</v>
          </cell>
          <cell r="C60" t="str">
            <v>21:29</v>
          </cell>
          <cell r="D60" t="str">
            <v>00:08</v>
          </cell>
          <cell r="E60">
            <v>6.1</v>
          </cell>
          <cell r="K60">
            <v>6.1</v>
          </cell>
          <cell r="M60">
            <v>1030</v>
          </cell>
          <cell r="N60">
            <v>168.85245901639345</v>
          </cell>
        </row>
        <row r="61">
          <cell r="A61" t="str">
            <v>05</v>
          </cell>
          <cell r="B61" t="str">
            <v>TDA. 24 HORAS EDIC.C</v>
          </cell>
          <cell r="C61" t="str">
            <v>19:58</v>
          </cell>
          <cell r="D61" t="str">
            <v>23:04</v>
          </cell>
          <cell r="E61">
            <v>6</v>
          </cell>
          <cell r="F61">
            <v>6.6</v>
          </cell>
          <cell r="G61">
            <v>7.4</v>
          </cell>
          <cell r="H61">
            <v>4.8</v>
          </cell>
          <cell r="I61">
            <v>7.4</v>
          </cell>
          <cell r="J61">
            <v>3.8</v>
          </cell>
          <cell r="M61">
            <v>1030</v>
          </cell>
          <cell r="N61">
            <v>171.66666666666666</v>
          </cell>
        </row>
        <row r="62">
          <cell r="A62" t="str">
            <v>05</v>
          </cell>
          <cell r="B62" t="str">
            <v>TDA. R CON E RE-TA</v>
          </cell>
          <cell r="C62" t="str">
            <v>18:29</v>
          </cell>
          <cell r="D62" t="str">
            <v>20:00</v>
          </cell>
          <cell r="E62">
            <v>3.3</v>
          </cell>
          <cell r="F62">
            <v>3.3</v>
          </cell>
          <cell r="G62">
            <v>3.4</v>
          </cell>
          <cell r="H62">
            <v>3.2</v>
          </cell>
          <cell r="I62">
            <v>4.0999999999999996</v>
          </cell>
          <cell r="J62">
            <v>2.5</v>
          </cell>
          <cell r="M62">
            <v>575</v>
          </cell>
          <cell r="N62">
            <v>174.24242424242425</v>
          </cell>
        </row>
        <row r="63">
          <cell r="A63" t="str">
            <v>05</v>
          </cell>
          <cell r="B63" t="str">
            <v>TDA. XXIV MINUTAZOS-</v>
          </cell>
          <cell r="C63" t="str">
            <v>19:55</v>
          </cell>
          <cell r="D63" t="str">
            <v>21:29</v>
          </cell>
          <cell r="E63">
            <v>3.8</v>
          </cell>
          <cell r="K63">
            <v>3.8</v>
          </cell>
          <cell r="M63">
            <v>1025</v>
          </cell>
          <cell r="N63">
            <v>269.73684210526318</v>
          </cell>
        </row>
        <row r="64">
          <cell r="A64" t="str">
            <v>05</v>
          </cell>
          <cell r="B64" t="str">
            <v>TDA. TELE DEPORTE-DO</v>
          </cell>
          <cell r="C64" t="str">
            <v>22:56</v>
          </cell>
          <cell r="D64" t="str">
            <v>00:31</v>
          </cell>
          <cell r="E64">
            <v>2.5</v>
          </cell>
          <cell r="L64">
            <v>2.5</v>
          </cell>
          <cell r="M64">
            <v>675</v>
          </cell>
          <cell r="N64">
            <v>270</v>
          </cell>
        </row>
        <row r="65">
          <cell r="A65" t="str">
            <v>05</v>
          </cell>
          <cell r="B65" t="str">
            <v>TDA. PANORAMA</v>
          </cell>
          <cell r="C65" t="str">
            <v>19:50</v>
          </cell>
          <cell r="D65" t="str">
            <v>23:00</v>
          </cell>
          <cell r="E65">
            <v>4.8</v>
          </cell>
          <cell r="L65">
            <v>4.8</v>
          </cell>
          <cell r="M65">
            <v>1500</v>
          </cell>
          <cell r="N65">
            <v>312.5</v>
          </cell>
        </row>
        <row r="66">
          <cell r="N66" t="str">
            <v xml:space="preserve"> </v>
          </cell>
        </row>
        <row r="67">
          <cell r="A67" t="str">
            <v>09</v>
          </cell>
          <cell r="B67" t="str">
            <v>TDA. TODO POR AMOR-N</v>
          </cell>
          <cell r="C67" t="str">
            <v>21:58</v>
          </cell>
          <cell r="D67" t="str">
            <v>23:05</v>
          </cell>
          <cell r="E67">
            <v>4.9000000000000004</v>
          </cell>
          <cell r="F67">
            <v>5.5</v>
          </cell>
          <cell r="G67">
            <v>5</v>
          </cell>
          <cell r="H67">
            <v>6.3</v>
          </cell>
          <cell r="I67">
            <v>4.9000000000000004</v>
          </cell>
          <cell r="J67">
            <v>2.9</v>
          </cell>
          <cell r="M67">
            <v>416.50000000000006</v>
          </cell>
          <cell r="N67">
            <v>85</v>
          </cell>
        </row>
        <row r="68">
          <cell r="A68" t="str">
            <v>09</v>
          </cell>
          <cell r="B68" t="str">
            <v>TDA. MAGALY TE VE-NO</v>
          </cell>
          <cell r="C68" t="str">
            <v>20:58</v>
          </cell>
          <cell r="D68" t="str">
            <v>22:05</v>
          </cell>
          <cell r="E68">
            <v>4</v>
          </cell>
          <cell r="F68">
            <v>5.3</v>
          </cell>
          <cell r="G68">
            <v>2.8</v>
          </cell>
          <cell r="H68">
            <v>4.2</v>
          </cell>
          <cell r="I68">
            <v>5.3</v>
          </cell>
          <cell r="J68">
            <v>2.5</v>
          </cell>
          <cell r="M68">
            <v>340</v>
          </cell>
          <cell r="N68">
            <v>85</v>
          </cell>
        </row>
        <row r="69">
          <cell r="A69" t="str">
            <v>09</v>
          </cell>
          <cell r="B69" t="str">
            <v>TDA. AMAZONAS-D-NO</v>
          </cell>
          <cell r="C69" t="str">
            <v>18:57</v>
          </cell>
          <cell r="D69" t="str">
            <v>19:57</v>
          </cell>
          <cell r="E69">
            <v>3.6</v>
          </cell>
          <cell r="L69">
            <v>3.6</v>
          </cell>
          <cell r="M69">
            <v>306</v>
          </cell>
          <cell r="N69">
            <v>85</v>
          </cell>
        </row>
        <row r="70">
          <cell r="A70" t="str">
            <v>09</v>
          </cell>
          <cell r="B70" t="str">
            <v>TDA. RAW-S-TA</v>
          </cell>
          <cell r="C70" t="str">
            <v>16:01</v>
          </cell>
          <cell r="D70" t="str">
            <v>18:57</v>
          </cell>
          <cell r="E70">
            <v>3.4</v>
          </cell>
          <cell r="K70">
            <v>3.4</v>
          </cell>
          <cell r="M70">
            <v>289</v>
          </cell>
          <cell r="N70">
            <v>85</v>
          </cell>
        </row>
        <row r="71">
          <cell r="A71" t="str">
            <v>09</v>
          </cell>
          <cell r="B71" t="str">
            <v>TDA. HECHICERAS-D-TA</v>
          </cell>
          <cell r="C71" t="str">
            <v>15:56</v>
          </cell>
          <cell r="D71" t="str">
            <v>16:59</v>
          </cell>
          <cell r="E71">
            <v>2.7</v>
          </cell>
          <cell r="L71">
            <v>2.7</v>
          </cell>
          <cell r="M71">
            <v>229.50000000000003</v>
          </cell>
          <cell r="N71">
            <v>85</v>
          </cell>
        </row>
        <row r="72">
          <cell r="A72" t="str">
            <v>09</v>
          </cell>
          <cell r="B72" t="str">
            <v>TDA. ATV NOTICIAS-NO</v>
          </cell>
          <cell r="C72" t="str">
            <v>23:00</v>
          </cell>
          <cell r="D72" t="str">
            <v>23:42</v>
          </cell>
          <cell r="E72">
            <v>2.4</v>
          </cell>
          <cell r="F72">
            <v>1.7</v>
          </cell>
          <cell r="G72">
            <v>2.6</v>
          </cell>
          <cell r="H72">
            <v>1.8</v>
          </cell>
          <cell r="I72">
            <v>3.1</v>
          </cell>
          <cell r="J72">
            <v>3</v>
          </cell>
          <cell r="M72">
            <v>204</v>
          </cell>
          <cell r="N72">
            <v>85</v>
          </cell>
        </row>
        <row r="73">
          <cell r="A73" t="str">
            <v>09</v>
          </cell>
          <cell r="B73" t="str">
            <v>TDA. AMAZONAS-S-NO</v>
          </cell>
          <cell r="C73" t="str">
            <v>18:58</v>
          </cell>
          <cell r="D73" t="str">
            <v>19:56</v>
          </cell>
          <cell r="E73">
            <v>2.4</v>
          </cell>
          <cell r="K73">
            <v>2.4</v>
          </cell>
          <cell r="M73">
            <v>204</v>
          </cell>
          <cell r="N73">
            <v>85</v>
          </cell>
        </row>
        <row r="74">
          <cell r="A74" t="str">
            <v>09</v>
          </cell>
          <cell r="B74" t="str">
            <v>TDA. LA GRAN PREMIER</v>
          </cell>
          <cell r="C74" t="str">
            <v>19:57</v>
          </cell>
          <cell r="D74" t="str">
            <v>22:10</v>
          </cell>
          <cell r="E74">
            <v>2.2999999999999998</v>
          </cell>
          <cell r="L74">
            <v>2.2999999999999998</v>
          </cell>
          <cell r="M74">
            <v>195.49999999999997</v>
          </cell>
          <cell r="N74">
            <v>85</v>
          </cell>
        </row>
        <row r="75">
          <cell r="A75" t="str">
            <v>09</v>
          </cell>
          <cell r="B75" t="str">
            <v>TDA. CINE-D-NO</v>
          </cell>
          <cell r="C75" t="str">
            <v>22:03</v>
          </cell>
          <cell r="D75" t="str">
            <v>00:06</v>
          </cell>
          <cell r="E75">
            <v>2.1</v>
          </cell>
          <cell r="L75">
            <v>2.1</v>
          </cell>
          <cell r="M75">
            <v>178.5</v>
          </cell>
          <cell r="N75">
            <v>85</v>
          </cell>
        </row>
        <row r="76">
          <cell r="A76" t="str">
            <v>09</v>
          </cell>
          <cell r="B76" t="str">
            <v>TDA. MUNDO PERDIDO-S</v>
          </cell>
          <cell r="C76" t="str">
            <v>18:57</v>
          </cell>
          <cell r="D76" t="str">
            <v>19:58</v>
          </cell>
          <cell r="E76">
            <v>2</v>
          </cell>
          <cell r="K76">
            <v>2</v>
          </cell>
          <cell r="M76">
            <v>170</v>
          </cell>
          <cell r="N76">
            <v>85</v>
          </cell>
        </row>
        <row r="77">
          <cell r="A77" t="str">
            <v>09</v>
          </cell>
          <cell r="B77" t="str">
            <v>TDA. LUCHA POR SOBRE</v>
          </cell>
          <cell r="C77" t="str">
            <v>19:57</v>
          </cell>
          <cell r="D77" t="str">
            <v>21:00</v>
          </cell>
          <cell r="E77">
            <v>1.5</v>
          </cell>
          <cell r="K77">
            <v>1.5</v>
          </cell>
          <cell r="M77">
            <v>127.5</v>
          </cell>
          <cell r="N77">
            <v>85</v>
          </cell>
        </row>
        <row r="78">
          <cell r="A78" t="str">
            <v>09</v>
          </cell>
          <cell r="B78" t="str">
            <v>TDA. SMACK DOWN-D-TA</v>
          </cell>
          <cell r="C78" t="str">
            <v>17:00</v>
          </cell>
          <cell r="D78" t="str">
            <v>18:56</v>
          </cell>
          <cell r="E78">
            <v>1.5</v>
          </cell>
          <cell r="L78">
            <v>1.5</v>
          </cell>
          <cell r="M78">
            <v>127.5</v>
          </cell>
          <cell r="N78">
            <v>85</v>
          </cell>
        </row>
        <row r="79">
          <cell r="A79" t="str">
            <v>09</v>
          </cell>
          <cell r="B79" t="str">
            <v>TDA. AMORES QUERER C</v>
          </cell>
          <cell r="C79" t="str">
            <v>19:57</v>
          </cell>
          <cell r="D79" t="str">
            <v>20:58</v>
          </cell>
          <cell r="E79">
            <v>1.3</v>
          </cell>
          <cell r="F79">
            <v>1.2</v>
          </cell>
          <cell r="G79">
            <v>0.8</v>
          </cell>
          <cell r="H79">
            <v>2.2000000000000002</v>
          </cell>
          <cell r="I79">
            <v>1.8</v>
          </cell>
          <cell r="J79">
            <v>0.7</v>
          </cell>
          <cell r="M79">
            <v>110.5</v>
          </cell>
          <cell r="N79">
            <v>85</v>
          </cell>
        </row>
        <row r="80">
          <cell r="A80" t="str">
            <v>09</v>
          </cell>
          <cell r="B80" t="str">
            <v>TDA. IRON MAN-MA</v>
          </cell>
          <cell r="C80" t="str">
            <v>10:59</v>
          </cell>
          <cell r="D80" t="str">
            <v>11:27</v>
          </cell>
          <cell r="E80">
            <v>1.2</v>
          </cell>
          <cell r="F80">
            <v>1.2</v>
          </cell>
          <cell r="M80">
            <v>102</v>
          </cell>
          <cell r="N80">
            <v>85</v>
          </cell>
        </row>
        <row r="81">
          <cell r="A81" t="str">
            <v>09</v>
          </cell>
          <cell r="B81" t="str">
            <v>TDA. XICA DA SILVA-N</v>
          </cell>
          <cell r="C81" t="str">
            <v>23:39</v>
          </cell>
          <cell r="D81" t="str">
            <v>00:32</v>
          </cell>
          <cell r="E81">
            <v>1</v>
          </cell>
          <cell r="F81">
            <v>0.5</v>
          </cell>
          <cell r="G81">
            <v>1.3</v>
          </cell>
          <cell r="H81">
            <v>0</v>
          </cell>
          <cell r="I81">
            <v>2</v>
          </cell>
          <cell r="J81">
            <v>0.7</v>
          </cell>
          <cell r="M81">
            <v>85</v>
          </cell>
          <cell r="N81">
            <v>85</v>
          </cell>
        </row>
        <row r="82">
          <cell r="A82" t="str">
            <v>09</v>
          </cell>
          <cell r="B82" t="str">
            <v>TDA. MOESHA-D-TA</v>
          </cell>
          <cell r="C82" t="str">
            <v>12:27</v>
          </cell>
          <cell r="D82" t="str">
            <v>12:57</v>
          </cell>
          <cell r="E82">
            <v>1</v>
          </cell>
          <cell r="L82">
            <v>1</v>
          </cell>
          <cell r="M82">
            <v>85</v>
          </cell>
          <cell r="N82">
            <v>85</v>
          </cell>
        </row>
        <row r="83">
          <cell r="A83" t="str">
            <v>09</v>
          </cell>
          <cell r="B83" t="str">
            <v>TDA. HORA CHUCK NORR</v>
          </cell>
          <cell r="C83" t="str">
            <v>16:59</v>
          </cell>
          <cell r="D83" t="str">
            <v>17:59</v>
          </cell>
          <cell r="E83">
            <v>0.9</v>
          </cell>
          <cell r="K83">
            <v>0.9</v>
          </cell>
          <cell r="M83">
            <v>76.5</v>
          </cell>
          <cell r="N83">
            <v>85</v>
          </cell>
        </row>
        <row r="84">
          <cell r="A84" t="str">
            <v>09</v>
          </cell>
          <cell r="B84" t="str">
            <v>TDA. MEJ.GLADIADORES</v>
          </cell>
          <cell r="C84" t="str">
            <v>16:55</v>
          </cell>
          <cell r="D84" t="str">
            <v>17:56</v>
          </cell>
          <cell r="E84">
            <v>0.9</v>
          </cell>
          <cell r="F84">
            <v>0.7</v>
          </cell>
          <cell r="G84">
            <v>0.5</v>
          </cell>
          <cell r="H84">
            <v>1.7</v>
          </cell>
          <cell r="I84">
            <v>0.5</v>
          </cell>
          <cell r="J84">
            <v>0.8</v>
          </cell>
          <cell r="M84">
            <v>76.5</v>
          </cell>
          <cell r="N84">
            <v>85</v>
          </cell>
        </row>
        <row r="85">
          <cell r="A85" t="str">
            <v>09</v>
          </cell>
          <cell r="B85" t="str">
            <v>TDA. LOS PICAPIEDRAS</v>
          </cell>
          <cell r="C85" t="str">
            <v>16:28</v>
          </cell>
          <cell r="D85" t="str">
            <v>16:59</v>
          </cell>
          <cell r="E85">
            <v>0.9</v>
          </cell>
          <cell r="L85">
            <v>0.9</v>
          </cell>
          <cell r="M85">
            <v>76.5</v>
          </cell>
          <cell r="N85">
            <v>85</v>
          </cell>
        </row>
        <row r="86">
          <cell r="A86" t="str">
            <v>09</v>
          </cell>
          <cell r="B86" t="str">
            <v>TDA. MISTER.SIN RESO</v>
          </cell>
          <cell r="C86" t="str">
            <v>12:56</v>
          </cell>
          <cell r="D86" t="str">
            <v>14:01</v>
          </cell>
          <cell r="E86">
            <v>0.9</v>
          </cell>
          <cell r="K86">
            <v>0.9</v>
          </cell>
          <cell r="M86">
            <v>76.5</v>
          </cell>
          <cell r="N86">
            <v>85</v>
          </cell>
        </row>
        <row r="87">
          <cell r="A87" t="str">
            <v>09</v>
          </cell>
          <cell r="B87" t="str">
            <v>TDA. MISTER.SIN RESO</v>
          </cell>
          <cell r="C87" t="str">
            <v>12:56</v>
          </cell>
          <cell r="D87" t="str">
            <v>13:58</v>
          </cell>
          <cell r="E87">
            <v>0.9</v>
          </cell>
          <cell r="L87">
            <v>0.9</v>
          </cell>
          <cell r="M87">
            <v>76.5</v>
          </cell>
          <cell r="N87">
            <v>85</v>
          </cell>
        </row>
        <row r="88">
          <cell r="A88" t="str">
            <v>09</v>
          </cell>
          <cell r="B88" t="str">
            <v>TDA. MOESHA-S-TA</v>
          </cell>
          <cell r="C88" t="str">
            <v>12:27</v>
          </cell>
          <cell r="D88" t="str">
            <v>12:59</v>
          </cell>
          <cell r="E88">
            <v>0.9</v>
          </cell>
          <cell r="K88">
            <v>0.9</v>
          </cell>
          <cell r="M88">
            <v>76.5</v>
          </cell>
          <cell r="N88">
            <v>85</v>
          </cell>
        </row>
        <row r="89">
          <cell r="A89" t="str">
            <v>09</v>
          </cell>
          <cell r="B89" t="str">
            <v>TDA. EL HOMBRE ARAÑA</v>
          </cell>
          <cell r="C89" t="str">
            <v>08:59</v>
          </cell>
          <cell r="D89" t="str">
            <v>09:30</v>
          </cell>
          <cell r="E89">
            <v>0.8</v>
          </cell>
          <cell r="K89">
            <v>0.8</v>
          </cell>
          <cell r="M89">
            <v>68</v>
          </cell>
          <cell r="N89">
            <v>85</v>
          </cell>
        </row>
        <row r="90">
          <cell r="A90" t="str">
            <v>09</v>
          </cell>
          <cell r="B90" t="str">
            <v>TDA. TIMON Y PUMBA-D</v>
          </cell>
          <cell r="C90" t="str">
            <v>09:56</v>
          </cell>
          <cell r="D90" t="str">
            <v>10:26</v>
          </cell>
          <cell r="E90">
            <v>0.8</v>
          </cell>
          <cell r="L90">
            <v>0.8</v>
          </cell>
          <cell r="M90">
            <v>68</v>
          </cell>
          <cell r="N90">
            <v>85</v>
          </cell>
        </row>
      </sheetData>
      <sheetData sheetId="1"/>
      <sheetData sheetId="2"/>
      <sheetData sheetId="3"/>
      <sheetData sheetId="4" refreshError="1"/>
      <sheetData sheetId="5" refreshError="1"/>
      <sheetData sheetId="6" refreshError="1"/>
      <sheetData sheetId="7" refreshError="1"/>
      <sheetData sheetId="8" refreshError="1"/>
      <sheetData sheetId="9"/>
      <sheetData sheetId="1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W  "/>
      <sheetName val="PRENSA TOTAL"/>
      <sheetName val="PRENSA REV 1"/>
      <sheetName val="PRENSA REV 2"/>
      <sheetName val="TV FLIGTH-GANADO"/>
      <sheetName val="TV PAQUETES"/>
      <sheetName val="TV FLIGTH-ACUM"/>
      <sheetName val="RADIO P. GANADO"/>
      <sheetName val="RADIO P.ACUMULADO"/>
      <sheetName val="DETALLE CF"/>
      <sheetName val="Alcan y Frec TOTAL 3 Semanas"/>
      <sheetName val="POST EVALUACION"/>
      <sheetName val="RADIO P.ACUMULADO (2)"/>
      <sheetName val="gye"/>
      <sheetName val="uio"/>
      <sheetName val="GYE AAA"/>
      <sheetName val="UIO AAA"/>
      <sheetName val="TOP 20 Prog"/>
      <sheetName val="Rk"/>
      <sheetName val="FLOW__"/>
      <sheetName val="PRENSA_TOTAL"/>
      <sheetName val="PRENSA_REV_1"/>
      <sheetName val="PRENSA_REV_2"/>
      <sheetName val="TV_FLIGTH-GANADO"/>
      <sheetName val="TV_PAQUETES"/>
      <sheetName val="TV_FLIGTH-ACUM"/>
      <sheetName val="RADIO_P__GANADO"/>
      <sheetName val="RADIO_P_ACUMULADO"/>
      <sheetName val="DETALLE_CF"/>
      <sheetName val="Alcan_y_Frec_TOTAL_3_Semanas"/>
      <sheetName val="POST_EVALUACION"/>
      <sheetName val="RADIO_P_ACUMULADO_(2)"/>
      <sheetName val="GYE_AAA"/>
      <sheetName val="UIO_AAA"/>
      <sheetName val="TOP_20_Pr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8">
          <cell r="B18" t="str">
            <v>Frecuencia</v>
          </cell>
          <cell r="C18" t="str">
            <v>de Impactados</v>
          </cell>
          <cell r="D18" t="str">
            <v>Demográfico</v>
          </cell>
          <cell r="E18" t="str">
            <v>Acumulado</v>
          </cell>
          <cell r="F18" t="str">
            <v>Acumulada</v>
          </cell>
        </row>
        <row r="20">
          <cell r="B20">
            <v>1</v>
          </cell>
          <cell r="C20">
            <v>92043</v>
          </cell>
          <cell r="D20">
            <v>3.6</v>
          </cell>
          <cell r="E20">
            <v>93.2</v>
          </cell>
          <cell r="F20" t="str">
            <v>1+</v>
          </cell>
        </row>
        <row r="21">
          <cell r="B21">
            <v>2</v>
          </cell>
          <cell r="C21">
            <v>89487</v>
          </cell>
          <cell r="D21">
            <v>3.5</v>
          </cell>
          <cell r="E21">
            <v>89.6</v>
          </cell>
          <cell r="F21" t="str">
            <v>2+</v>
          </cell>
        </row>
        <row r="22">
          <cell r="B22">
            <v>3</v>
          </cell>
          <cell r="C22">
            <v>112498</v>
          </cell>
          <cell r="D22">
            <v>4.4000000000000004</v>
          </cell>
          <cell r="E22">
            <v>86.1</v>
          </cell>
          <cell r="F22" t="str">
            <v>3+</v>
          </cell>
        </row>
        <row r="23">
          <cell r="B23">
            <v>4</v>
          </cell>
          <cell r="C23">
            <v>112498</v>
          </cell>
          <cell r="D23">
            <v>4.4000000000000004</v>
          </cell>
          <cell r="E23">
            <v>81.7</v>
          </cell>
          <cell r="F23" t="str">
            <v>4+</v>
          </cell>
        </row>
        <row r="24">
          <cell r="B24">
            <v>5</v>
          </cell>
          <cell r="C24">
            <v>125281</v>
          </cell>
          <cell r="D24">
            <v>4.9000000000000004</v>
          </cell>
          <cell r="E24">
            <v>77.3</v>
          </cell>
          <cell r="F24" t="str">
            <v>5+</v>
          </cell>
        </row>
        <row r="25">
          <cell r="B25">
            <v>6</v>
          </cell>
          <cell r="C25">
            <v>122725</v>
          </cell>
          <cell r="D25">
            <v>4.8</v>
          </cell>
          <cell r="E25">
            <v>72.5</v>
          </cell>
          <cell r="F25" t="str">
            <v>6+</v>
          </cell>
        </row>
        <row r="26">
          <cell r="B26">
            <v>7</v>
          </cell>
          <cell r="C26">
            <v>99714</v>
          </cell>
          <cell r="D26">
            <v>3.9</v>
          </cell>
          <cell r="E26">
            <v>67.599999999999994</v>
          </cell>
          <cell r="F26" t="str">
            <v>7+</v>
          </cell>
        </row>
        <row r="27">
          <cell r="B27">
            <v>8</v>
          </cell>
          <cell r="C27">
            <v>109941</v>
          </cell>
          <cell r="D27">
            <v>4.3</v>
          </cell>
          <cell r="E27">
            <v>63.8</v>
          </cell>
          <cell r="F27" t="str">
            <v>8+</v>
          </cell>
        </row>
        <row r="28">
          <cell r="B28">
            <v>9</v>
          </cell>
          <cell r="C28">
            <v>115054</v>
          </cell>
          <cell r="D28">
            <v>4.5</v>
          </cell>
          <cell r="E28">
            <v>59.5</v>
          </cell>
          <cell r="F28" t="str">
            <v>9+</v>
          </cell>
        </row>
        <row r="29">
          <cell r="B29">
            <v>10</v>
          </cell>
          <cell r="C29">
            <v>99714</v>
          </cell>
          <cell r="D29">
            <v>3.9</v>
          </cell>
          <cell r="E29">
            <v>55</v>
          </cell>
          <cell r="F29" t="str">
            <v>10+</v>
          </cell>
        </row>
        <row r="30">
          <cell r="B30">
            <v>11</v>
          </cell>
          <cell r="C30">
            <v>97157</v>
          </cell>
          <cell r="D30">
            <v>3.8</v>
          </cell>
          <cell r="E30">
            <v>51.1</v>
          </cell>
          <cell r="F30" t="str">
            <v>11+</v>
          </cell>
        </row>
        <row r="31">
          <cell r="B31">
            <v>12</v>
          </cell>
          <cell r="C31">
            <v>132952</v>
          </cell>
          <cell r="D31">
            <v>5.2</v>
          </cell>
          <cell r="E31">
            <v>47.3</v>
          </cell>
          <cell r="F31" t="str">
            <v>12+</v>
          </cell>
        </row>
        <row r="32">
          <cell r="B32">
            <v>13</v>
          </cell>
          <cell r="C32">
            <v>102271</v>
          </cell>
          <cell r="D32">
            <v>4</v>
          </cell>
          <cell r="E32">
            <v>42.1</v>
          </cell>
          <cell r="F32" t="str">
            <v>13+</v>
          </cell>
        </row>
        <row r="33">
          <cell r="B33">
            <v>14</v>
          </cell>
          <cell r="C33">
            <v>69032</v>
          </cell>
          <cell r="D33">
            <v>2.7</v>
          </cell>
          <cell r="E33">
            <v>38.1</v>
          </cell>
          <cell r="F33" t="str">
            <v>14+</v>
          </cell>
        </row>
        <row r="34">
          <cell r="B34">
            <v>15</v>
          </cell>
          <cell r="C34">
            <v>66476</v>
          </cell>
          <cell r="D34">
            <v>2.6</v>
          </cell>
          <cell r="E34">
            <v>35.4</v>
          </cell>
          <cell r="F34" t="str">
            <v>15+</v>
          </cell>
        </row>
        <row r="35">
          <cell r="B35">
            <v>16</v>
          </cell>
          <cell r="C35">
            <v>61362</v>
          </cell>
          <cell r="D35">
            <v>2.4</v>
          </cell>
          <cell r="E35">
            <v>32.799999999999997</v>
          </cell>
          <cell r="F35" t="str">
            <v>16+</v>
          </cell>
        </row>
        <row r="36">
          <cell r="B36">
            <v>17</v>
          </cell>
          <cell r="C36">
            <v>71589</v>
          </cell>
          <cell r="D36">
            <v>2.8</v>
          </cell>
          <cell r="E36">
            <v>30.3</v>
          </cell>
          <cell r="F36" t="str">
            <v>17+</v>
          </cell>
        </row>
        <row r="37">
          <cell r="B37">
            <v>18</v>
          </cell>
          <cell r="C37">
            <v>53692</v>
          </cell>
          <cell r="D37">
            <v>2.1</v>
          </cell>
          <cell r="E37">
            <v>27.6</v>
          </cell>
          <cell r="F37" t="str">
            <v>18+</v>
          </cell>
        </row>
        <row r="38">
          <cell r="B38">
            <v>19</v>
          </cell>
          <cell r="C38">
            <v>51135</v>
          </cell>
          <cell r="D38">
            <v>2</v>
          </cell>
          <cell r="E38">
            <v>25.5</v>
          </cell>
          <cell r="F38" t="str">
            <v>19+</v>
          </cell>
        </row>
        <row r="39">
          <cell r="B39">
            <v>20</v>
          </cell>
          <cell r="C39">
            <v>53692</v>
          </cell>
          <cell r="D39">
            <v>2.1</v>
          </cell>
          <cell r="E39">
            <v>23.5</v>
          </cell>
          <cell r="F39" t="str">
            <v>20+</v>
          </cell>
        </row>
        <row r="40">
          <cell r="B40" t="str">
            <v>21</v>
          </cell>
          <cell r="C40">
            <v>40908</v>
          </cell>
          <cell r="D40">
            <v>1.6</v>
          </cell>
          <cell r="E40">
            <v>21.4</v>
          </cell>
          <cell r="F40" t="str">
            <v>21+</v>
          </cell>
        </row>
        <row r="41">
          <cell r="B41" t="str">
            <v>22</v>
          </cell>
          <cell r="C41">
            <v>25567</v>
          </cell>
          <cell r="D41">
            <v>1</v>
          </cell>
          <cell r="E41">
            <v>19.8</v>
          </cell>
          <cell r="F41" t="str">
            <v>22+</v>
          </cell>
        </row>
        <row r="42">
          <cell r="B42" t="str">
            <v>23</v>
          </cell>
          <cell r="C42">
            <v>35794</v>
          </cell>
          <cell r="D42">
            <v>1.4</v>
          </cell>
          <cell r="E42">
            <v>18.8</v>
          </cell>
          <cell r="F42" t="str">
            <v>23+</v>
          </cell>
        </row>
        <row r="43">
          <cell r="B43" t="str">
            <v>24</v>
          </cell>
          <cell r="C43">
            <v>33238</v>
          </cell>
          <cell r="D43">
            <v>1.3</v>
          </cell>
          <cell r="E43">
            <v>17.3</v>
          </cell>
          <cell r="F43" t="str">
            <v>24+</v>
          </cell>
        </row>
        <row r="44">
          <cell r="B44" t="str">
            <v>25</v>
          </cell>
          <cell r="C44">
            <v>35794</v>
          </cell>
          <cell r="D44">
            <v>1.4</v>
          </cell>
          <cell r="E44">
            <v>16</v>
          </cell>
          <cell r="F44" t="str">
            <v>25+</v>
          </cell>
        </row>
        <row r="45">
          <cell r="B45" t="str">
            <v>26</v>
          </cell>
          <cell r="C45">
            <v>38351</v>
          </cell>
          <cell r="D45">
            <v>1.5</v>
          </cell>
          <cell r="E45">
            <v>14.7</v>
          </cell>
          <cell r="F45" t="str">
            <v>26+</v>
          </cell>
        </row>
        <row r="46">
          <cell r="B46" t="str">
            <v>27</v>
          </cell>
          <cell r="C46">
            <v>40908</v>
          </cell>
          <cell r="D46">
            <v>1.6</v>
          </cell>
          <cell r="E46">
            <v>13.2</v>
          </cell>
          <cell r="F46" t="str">
            <v>27+</v>
          </cell>
        </row>
        <row r="47">
          <cell r="B47" t="str">
            <v>28</v>
          </cell>
          <cell r="C47">
            <v>17897</v>
          </cell>
          <cell r="D47">
            <v>0.7</v>
          </cell>
          <cell r="E47">
            <v>11.6</v>
          </cell>
          <cell r="F47" t="str">
            <v>28+</v>
          </cell>
        </row>
        <row r="48">
          <cell r="B48" t="str">
            <v>29</v>
          </cell>
          <cell r="C48">
            <v>23011</v>
          </cell>
          <cell r="D48">
            <v>0.9</v>
          </cell>
          <cell r="E48">
            <v>10.9</v>
          </cell>
          <cell r="F48" t="str">
            <v>29+</v>
          </cell>
        </row>
        <row r="49">
          <cell r="B49" t="str">
            <v>30</v>
          </cell>
          <cell r="C49">
            <v>15340</v>
          </cell>
          <cell r="D49">
            <v>0.6</v>
          </cell>
          <cell r="E49">
            <v>10</v>
          </cell>
          <cell r="F49" t="str">
            <v>30+</v>
          </cell>
        </row>
        <row r="50">
          <cell r="B50" t="str">
            <v>31</v>
          </cell>
          <cell r="C50">
            <v>40908</v>
          </cell>
          <cell r="D50">
            <v>1.6</v>
          </cell>
          <cell r="E50">
            <v>9.4</v>
          </cell>
          <cell r="F50" t="str">
            <v>31+</v>
          </cell>
        </row>
        <row r="51">
          <cell r="B51" t="str">
            <v>32</v>
          </cell>
          <cell r="C51">
            <v>7670</v>
          </cell>
          <cell r="D51">
            <v>0.3</v>
          </cell>
          <cell r="E51">
            <v>7.8</v>
          </cell>
          <cell r="F51" t="str">
            <v>32+</v>
          </cell>
        </row>
        <row r="52">
          <cell r="B52" t="str">
            <v>33</v>
          </cell>
          <cell r="C52">
            <v>15340</v>
          </cell>
          <cell r="D52">
            <v>0.6</v>
          </cell>
          <cell r="E52">
            <v>7.5</v>
          </cell>
          <cell r="F52" t="str">
            <v>33+</v>
          </cell>
        </row>
        <row r="53">
          <cell r="B53" t="str">
            <v>34</v>
          </cell>
          <cell r="C53">
            <v>20454</v>
          </cell>
          <cell r="D53">
            <v>0.8</v>
          </cell>
          <cell r="E53">
            <v>7</v>
          </cell>
          <cell r="F53" t="str">
            <v>34+</v>
          </cell>
        </row>
        <row r="54">
          <cell r="B54" t="str">
            <v>35</v>
          </cell>
          <cell r="C54">
            <v>12783</v>
          </cell>
          <cell r="D54">
            <v>0.5</v>
          </cell>
          <cell r="E54">
            <v>6.1</v>
          </cell>
          <cell r="F54" t="str">
            <v>35+</v>
          </cell>
        </row>
        <row r="55">
          <cell r="B55" t="str">
            <v>36</v>
          </cell>
          <cell r="C55">
            <v>15340</v>
          </cell>
          <cell r="D55">
            <v>0.6</v>
          </cell>
          <cell r="E55">
            <v>5.7</v>
          </cell>
          <cell r="F55" t="str">
            <v>36+</v>
          </cell>
        </row>
        <row r="56">
          <cell r="B56" t="str">
            <v>37</v>
          </cell>
          <cell r="C56">
            <v>12783</v>
          </cell>
          <cell r="D56">
            <v>0.5</v>
          </cell>
          <cell r="E56">
            <v>5.0999999999999996</v>
          </cell>
          <cell r="F56" t="str">
            <v>37+</v>
          </cell>
        </row>
        <row r="57">
          <cell r="B57" t="str">
            <v>38</v>
          </cell>
          <cell r="C57">
            <v>17897</v>
          </cell>
          <cell r="D57">
            <v>0.7</v>
          </cell>
          <cell r="E57">
            <v>4.5999999999999996</v>
          </cell>
          <cell r="F57" t="str">
            <v>38+</v>
          </cell>
        </row>
        <row r="58">
          <cell r="B58" t="str">
            <v>39</v>
          </cell>
          <cell r="C58">
            <v>10227</v>
          </cell>
          <cell r="D58">
            <v>0.4</v>
          </cell>
          <cell r="E58">
            <v>3.9</v>
          </cell>
          <cell r="F58" t="str">
            <v>39+</v>
          </cell>
        </row>
        <row r="59">
          <cell r="B59" t="str">
            <v>40</v>
          </cell>
          <cell r="C59">
            <v>89487</v>
          </cell>
          <cell r="D59">
            <v>3.5</v>
          </cell>
          <cell r="E59">
            <v>3.5</v>
          </cell>
          <cell r="F59" t="str">
            <v>40+</v>
          </cell>
        </row>
        <row r="60">
          <cell r="B60" t="str">
            <v>41</v>
          </cell>
          <cell r="C60">
            <v>0</v>
          </cell>
          <cell r="D60">
            <v>0</v>
          </cell>
          <cell r="E60">
            <v>0</v>
          </cell>
          <cell r="F60" t="str">
            <v>41+</v>
          </cell>
        </row>
      </sheetData>
      <sheetData sheetId="11">
        <row r="18">
          <cell r="B18" t="str">
            <v>Frecuencia</v>
          </cell>
          <cell r="C18" t="str">
            <v>de Impactados</v>
          </cell>
          <cell r="D18" t="str">
            <v>Demográfico</v>
          </cell>
          <cell r="E18" t="str">
            <v>Acumulado</v>
          </cell>
          <cell r="F18" t="str">
            <v>Acumulada</v>
          </cell>
        </row>
        <row r="20">
          <cell r="B20">
            <v>1</v>
          </cell>
          <cell r="C20">
            <v>51135</v>
          </cell>
          <cell r="D20">
            <v>2</v>
          </cell>
          <cell r="E20">
            <v>94.8</v>
          </cell>
          <cell r="F20" t="str">
            <v>1+</v>
          </cell>
        </row>
        <row r="21">
          <cell r="B21">
            <v>2</v>
          </cell>
          <cell r="C21">
            <v>56249</v>
          </cell>
          <cell r="D21">
            <v>2.2000000000000002</v>
          </cell>
          <cell r="E21">
            <v>92.8</v>
          </cell>
          <cell r="F21" t="str">
            <v>2+</v>
          </cell>
        </row>
        <row r="22">
          <cell r="B22">
            <v>3</v>
          </cell>
          <cell r="C22">
            <v>38351</v>
          </cell>
          <cell r="D22">
            <v>1.5</v>
          </cell>
          <cell r="E22">
            <v>90.6</v>
          </cell>
          <cell r="F22" t="str">
            <v>3+</v>
          </cell>
        </row>
        <row r="23">
          <cell r="B23">
            <v>4</v>
          </cell>
          <cell r="C23">
            <v>35794</v>
          </cell>
          <cell r="D23">
            <v>1.4</v>
          </cell>
          <cell r="E23">
            <v>89.1</v>
          </cell>
          <cell r="F23" t="str">
            <v>4+</v>
          </cell>
        </row>
        <row r="24">
          <cell r="B24">
            <v>5</v>
          </cell>
          <cell r="C24">
            <v>28124</v>
          </cell>
          <cell r="D24">
            <v>1.1000000000000001</v>
          </cell>
          <cell r="E24">
            <v>87.7</v>
          </cell>
          <cell r="F24" t="str">
            <v>5+</v>
          </cell>
        </row>
        <row r="25">
          <cell r="B25">
            <v>6</v>
          </cell>
          <cell r="C25">
            <v>86930</v>
          </cell>
          <cell r="D25">
            <v>3.4</v>
          </cell>
          <cell r="E25">
            <v>86.6</v>
          </cell>
          <cell r="F25" t="str">
            <v>6+</v>
          </cell>
        </row>
        <row r="26">
          <cell r="B26">
            <v>7</v>
          </cell>
          <cell r="C26">
            <v>51135</v>
          </cell>
          <cell r="D26">
            <v>2</v>
          </cell>
          <cell r="E26">
            <v>83.2</v>
          </cell>
          <cell r="F26" t="str">
            <v>7+</v>
          </cell>
        </row>
        <row r="27">
          <cell r="B27">
            <v>8</v>
          </cell>
          <cell r="C27">
            <v>51135</v>
          </cell>
          <cell r="D27">
            <v>2</v>
          </cell>
          <cell r="E27">
            <v>81.2</v>
          </cell>
          <cell r="F27" t="str">
            <v>8+</v>
          </cell>
        </row>
        <row r="28">
          <cell r="B28">
            <v>9</v>
          </cell>
          <cell r="C28">
            <v>56249</v>
          </cell>
          <cell r="D28">
            <v>2.2000000000000002</v>
          </cell>
          <cell r="E28">
            <v>79.099999999999994</v>
          </cell>
          <cell r="F28" t="str">
            <v>9+</v>
          </cell>
        </row>
        <row r="29">
          <cell r="B29">
            <v>10</v>
          </cell>
          <cell r="C29">
            <v>51135</v>
          </cell>
          <cell r="D29">
            <v>2</v>
          </cell>
          <cell r="E29">
            <v>77</v>
          </cell>
          <cell r="F29" t="str">
            <v>10+</v>
          </cell>
        </row>
        <row r="30">
          <cell r="B30">
            <v>11</v>
          </cell>
          <cell r="C30">
            <v>81816</v>
          </cell>
          <cell r="D30">
            <v>3.2</v>
          </cell>
          <cell r="E30">
            <v>75</v>
          </cell>
          <cell r="F30" t="str">
            <v>11+</v>
          </cell>
        </row>
        <row r="31">
          <cell r="B31">
            <v>12</v>
          </cell>
          <cell r="C31">
            <v>58805</v>
          </cell>
          <cell r="D31">
            <v>2.2999999999999998</v>
          </cell>
          <cell r="E31">
            <v>71.8</v>
          </cell>
          <cell r="F31" t="str">
            <v>12+</v>
          </cell>
        </row>
        <row r="32">
          <cell r="B32">
            <v>13</v>
          </cell>
          <cell r="C32">
            <v>48578</v>
          </cell>
          <cell r="D32">
            <v>1.9</v>
          </cell>
          <cell r="E32">
            <v>69.5</v>
          </cell>
          <cell r="F32" t="str">
            <v>13+</v>
          </cell>
        </row>
        <row r="33">
          <cell r="B33">
            <v>14</v>
          </cell>
          <cell r="C33">
            <v>51135</v>
          </cell>
          <cell r="D33">
            <v>2</v>
          </cell>
          <cell r="E33">
            <v>67.599999999999994</v>
          </cell>
          <cell r="F33" t="str">
            <v>14+</v>
          </cell>
        </row>
        <row r="34">
          <cell r="B34">
            <v>15</v>
          </cell>
          <cell r="C34">
            <v>35794</v>
          </cell>
          <cell r="D34">
            <v>1.4</v>
          </cell>
          <cell r="E34">
            <v>65.599999999999994</v>
          </cell>
          <cell r="F34" t="str">
            <v>15+</v>
          </cell>
        </row>
        <row r="35">
          <cell r="B35">
            <v>16</v>
          </cell>
          <cell r="C35">
            <v>63919</v>
          </cell>
          <cell r="D35">
            <v>2.5</v>
          </cell>
          <cell r="E35">
            <v>64.099999999999994</v>
          </cell>
          <cell r="F35" t="str">
            <v>16+</v>
          </cell>
        </row>
        <row r="36">
          <cell r="B36">
            <v>17</v>
          </cell>
          <cell r="C36">
            <v>48578</v>
          </cell>
          <cell r="D36">
            <v>1.9</v>
          </cell>
          <cell r="E36">
            <v>61.7</v>
          </cell>
          <cell r="F36" t="str">
            <v>17+</v>
          </cell>
        </row>
        <row r="37">
          <cell r="B37">
            <v>18</v>
          </cell>
          <cell r="C37">
            <v>76703</v>
          </cell>
          <cell r="D37">
            <v>3</v>
          </cell>
          <cell r="E37">
            <v>59.8</v>
          </cell>
          <cell r="F37" t="str">
            <v>18+</v>
          </cell>
        </row>
        <row r="38">
          <cell r="B38">
            <v>19</v>
          </cell>
          <cell r="C38">
            <v>66476</v>
          </cell>
          <cell r="D38">
            <v>2.6</v>
          </cell>
          <cell r="E38">
            <v>56.7</v>
          </cell>
          <cell r="F38" t="str">
            <v>19+</v>
          </cell>
        </row>
        <row r="39">
          <cell r="B39">
            <v>20</v>
          </cell>
          <cell r="C39">
            <v>71589</v>
          </cell>
          <cell r="D39">
            <v>2.8</v>
          </cell>
          <cell r="E39">
            <v>54.1</v>
          </cell>
          <cell r="F39" t="str">
            <v>20+</v>
          </cell>
        </row>
        <row r="40">
          <cell r="B40">
            <v>21</v>
          </cell>
          <cell r="C40">
            <v>58805</v>
          </cell>
          <cell r="D40">
            <v>2.2999999999999998</v>
          </cell>
          <cell r="E40">
            <v>51.4</v>
          </cell>
          <cell r="F40" t="str">
            <v>21+</v>
          </cell>
        </row>
        <row r="41">
          <cell r="B41">
            <v>22</v>
          </cell>
          <cell r="C41">
            <v>40908</v>
          </cell>
          <cell r="D41">
            <v>1.6</v>
          </cell>
          <cell r="E41">
            <v>49.1</v>
          </cell>
          <cell r="F41" t="str">
            <v>22+</v>
          </cell>
        </row>
        <row r="42">
          <cell r="B42">
            <v>23</v>
          </cell>
          <cell r="C42">
            <v>61362</v>
          </cell>
          <cell r="D42">
            <v>2.4</v>
          </cell>
          <cell r="E42">
            <v>47.4</v>
          </cell>
          <cell r="F42" t="str">
            <v>23+</v>
          </cell>
        </row>
        <row r="43">
          <cell r="B43">
            <v>24</v>
          </cell>
          <cell r="C43">
            <v>48578</v>
          </cell>
          <cell r="D43">
            <v>1.9</v>
          </cell>
          <cell r="E43">
            <v>45</v>
          </cell>
          <cell r="F43" t="str">
            <v>24+</v>
          </cell>
        </row>
        <row r="44">
          <cell r="B44">
            <v>25</v>
          </cell>
          <cell r="C44">
            <v>28124</v>
          </cell>
          <cell r="D44">
            <v>1.1000000000000001</v>
          </cell>
          <cell r="E44">
            <v>43.1</v>
          </cell>
          <cell r="F44" t="str">
            <v>25+</v>
          </cell>
        </row>
        <row r="45">
          <cell r="B45">
            <v>26</v>
          </cell>
          <cell r="C45">
            <v>40908</v>
          </cell>
          <cell r="D45">
            <v>1.6</v>
          </cell>
          <cell r="E45">
            <v>42</v>
          </cell>
          <cell r="F45" t="str">
            <v>26+</v>
          </cell>
        </row>
        <row r="46">
          <cell r="B46">
            <v>27</v>
          </cell>
          <cell r="C46">
            <v>38351</v>
          </cell>
          <cell r="D46">
            <v>1.5</v>
          </cell>
          <cell r="E46">
            <v>40.4</v>
          </cell>
          <cell r="F46" t="str">
            <v>27+</v>
          </cell>
        </row>
        <row r="47">
          <cell r="B47">
            <v>28</v>
          </cell>
          <cell r="C47">
            <v>30681</v>
          </cell>
          <cell r="D47">
            <v>1.2</v>
          </cell>
          <cell r="E47">
            <v>38.9</v>
          </cell>
          <cell r="F47" t="str">
            <v>28+</v>
          </cell>
        </row>
        <row r="48">
          <cell r="B48">
            <v>29</v>
          </cell>
          <cell r="C48">
            <v>33238</v>
          </cell>
          <cell r="D48">
            <v>1.3</v>
          </cell>
          <cell r="E48">
            <v>37.700000000000003</v>
          </cell>
          <cell r="F48" t="str">
            <v>29+</v>
          </cell>
        </row>
        <row r="49">
          <cell r="B49">
            <v>30</v>
          </cell>
          <cell r="C49">
            <v>46021</v>
          </cell>
          <cell r="D49">
            <v>1.8</v>
          </cell>
          <cell r="E49">
            <v>36.4</v>
          </cell>
          <cell r="F49" t="str">
            <v>30+</v>
          </cell>
        </row>
        <row r="50">
          <cell r="B50">
            <v>31</v>
          </cell>
          <cell r="C50">
            <v>33238</v>
          </cell>
          <cell r="D50">
            <v>1.3</v>
          </cell>
          <cell r="E50">
            <v>34.6</v>
          </cell>
          <cell r="F50" t="str">
            <v>31+</v>
          </cell>
        </row>
        <row r="51">
          <cell r="B51">
            <v>32</v>
          </cell>
          <cell r="C51">
            <v>23011</v>
          </cell>
          <cell r="D51">
            <v>0.9</v>
          </cell>
          <cell r="E51">
            <v>33.299999999999997</v>
          </cell>
          <cell r="F51" t="str">
            <v>32+</v>
          </cell>
        </row>
        <row r="52">
          <cell r="B52">
            <v>33</v>
          </cell>
          <cell r="C52">
            <v>38351</v>
          </cell>
          <cell r="D52">
            <v>1.5</v>
          </cell>
          <cell r="E52">
            <v>32.4</v>
          </cell>
          <cell r="F52" t="str">
            <v>33+</v>
          </cell>
        </row>
        <row r="53">
          <cell r="B53">
            <v>34</v>
          </cell>
          <cell r="C53">
            <v>20454</v>
          </cell>
          <cell r="D53">
            <v>0.8</v>
          </cell>
          <cell r="E53">
            <v>30.9</v>
          </cell>
          <cell r="F53" t="str">
            <v>34+</v>
          </cell>
        </row>
        <row r="54">
          <cell r="B54">
            <v>35</v>
          </cell>
          <cell r="C54">
            <v>25567</v>
          </cell>
          <cell r="D54">
            <v>1</v>
          </cell>
          <cell r="E54">
            <v>30.1</v>
          </cell>
          <cell r="F54" t="str">
            <v>35+</v>
          </cell>
        </row>
        <row r="55">
          <cell r="B55">
            <v>36</v>
          </cell>
          <cell r="C55">
            <v>17897</v>
          </cell>
          <cell r="D55">
            <v>0.7</v>
          </cell>
          <cell r="E55">
            <v>29.1</v>
          </cell>
          <cell r="F55" t="str">
            <v>36+</v>
          </cell>
        </row>
        <row r="56">
          <cell r="B56">
            <v>37</v>
          </cell>
          <cell r="C56">
            <v>33238</v>
          </cell>
          <cell r="D56">
            <v>1.3</v>
          </cell>
          <cell r="E56">
            <v>28.3</v>
          </cell>
          <cell r="F56" t="str">
            <v>37+</v>
          </cell>
        </row>
        <row r="57">
          <cell r="B57">
            <v>38</v>
          </cell>
          <cell r="C57">
            <v>17897</v>
          </cell>
          <cell r="D57">
            <v>0.7</v>
          </cell>
          <cell r="E57">
            <v>27</v>
          </cell>
          <cell r="F57" t="str">
            <v>38+</v>
          </cell>
        </row>
        <row r="58">
          <cell r="B58">
            <v>39</v>
          </cell>
          <cell r="C58">
            <v>15340</v>
          </cell>
          <cell r="D58">
            <v>0.6</v>
          </cell>
          <cell r="E58">
            <v>26.3</v>
          </cell>
          <cell r="F58" t="str">
            <v>39+</v>
          </cell>
        </row>
        <row r="59">
          <cell r="B59">
            <v>40</v>
          </cell>
          <cell r="C59">
            <v>659647</v>
          </cell>
          <cell r="D59">
            <v>25.8</v>
          </cell>
          <cell r="E59">
            <v>25.8</v>
          </cell>
          <cell r="F59" t="str">
            <v>40+</v>
          </cell>
        </row>
        <row r="60">
          <cell r="B60">
            <v>41</v>
          </cell>
          <cell r="C60">
            <v>0</v>
          </cell>
          <cell r="D60">
            <v>0</v>
          </cell>
          <cell r="E60">
            <v>0</v>
          </cell>
          <cell r="F60" t="str">
            <v>41+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TAS"/>
      <sheetName val="RADIOS"/>
      <sheetName val="RK-CABLE"/>
      <sheetName val="CABLE"/>
      <sheetName val="REACH"/>
      <sheetName val="VISUAL"/>
      <sheetName val="VISUAL (2)"/>
      <sheetName val="CURVA"/>
      <sheetName val="50"/>
      <sheetName val="100"/>
      <sheetName val="150"/>
      <sheetName val="200"/>
      <sheetName val="250"/>
      <sheetName val="300"/>
      <sheetName val="350"/>
      <sheetName val="400"/>
      <sheetName val="450"/>
      <sheetName val="500"/>
      <sheetName val="daypart"/>
      <sheetName val="channel"/>
      <sheetName val="POST EVALUACION"/>
      <sheetName val="Alcan y Frec TOTAL 3 Semanas"/>
      <sheetName val="Rk"/>
      <sheetName val="VISUAL_(2)"/>
      <sheetName val="Ranking Planeta"/>
      <sheetName val="RANK1"/>
      <sheetName val="VISUAL_(2)1"/>
      <sheetName val="Personnel Cost (InlotdePeru)"/>
      <sheetName val="POST_EVALUACION"/>
      <sheetName val="Alcan_y_Frec_TOTAL_3_Semanas"/>
    </sheetNames>
    <sheetDataSet>
      <sheetData sheetId="0">
        <row r="9">
          <cell r="A9" t="str">
            <v>CANAL</v>
          </cell>
        </row>
      </sheetData>
      <sheetData sheetId="1">
        <row r="9">
          <cell r="A9" t="str">
            <v>CANAL</v>
          </cell>
        </row>
      </sheetData>
      <sheetData sheetId="2">
        <row r="9">
          <cell r="A9" t="str">
            <v>CANAL</v>
          </cell>
        </row>
      </sheetData>
      <sheetData sheetId="3">
        <row r="9">
          <cell r="A9" t="str">
            <v>CANAL</v>
          </cell>
        </row>
      </sheetData>
      <sheetData sheetId="4">
        <row r="9">
          <cell r="A9" t="str">
            <v>CANAL</v>
          </cell>
        </row>
      </sheetData>
      <sheetData sheetId="5">
        <row r="9">
          <cell r="A9" t="str">
            <v>CANAL</v>
          </cell>
        </row>
      </sheetData>
      <sheetData sheetId="6">
        <row r="9">
          <cell r="A9" t="str">
            <v>CANAL</v>
          </cell>
        </row>
      </sheetData>
      <sheetData sheetId="7">
        <row r="9">
          <cell r="A9" t="str">
            <v>CANAL</v>
          </cell>
        </row>
      </sheetData>
      <sheetData sheetId="8">
        <row r="9">
          <cell r="A9" t="str">
            <v>CANAL</v>
          </cell>
        </row>
      </sheetData>
      <sheetData sheetId="9">
        <row r="9">
          <cell r="A9" t="str">
            <v>CANAL</v>
          </cell>
        </row>
      </sheetData>
      <sheetData sheetId="10">
        <row r="9">
          <cell r="A9" t="str">
            <v>CANAL</v>
          </cell>
        </row>
      </sheetData>
      <sheetData sheetId="11">
        <row r="9">
          <cell r="A9" t="str">
            <v>CANAL</v>
          </cell>
        </row>
      </sheetData>
      <sheetData sheetId="12">
        <row r="9">
          <cell r="A9" t="str">
            <v>CANAL</v>
          </cell>
        </row>
      </sheetData>
      <sheetData sheetId="13">
        <row r="9">
          <cell r="A9" t="str">
            <v>CANAL</v>
          </cell>
        </row>
      </sheetData>
      <sheetData sheetId="14">
        <row r="9">
          <cell r="A9" t="str">
            <v>CANAL</v>
          </cell>
        </row>
      </sheetData>
      <sheetData sheetId="15">
        <row r="9">
          <cell r="A9" t="str">
            <v>CANAL</v>
          </cell>
        </row>
      </sheetData>
      <sheetData sheetId="16">
        <row r="9">
          <cell r="A9" t="str">
            <v>CANAL</v>
          </cell>
        </row>
      </sheetData>
      <sheetData sheetId="17">
        <row r="9">
          <cell r="A9" t="str">
            <v>CANAL</v>
          </cell>
        </row>
      </sheetData>
      <sheetData sheetId="18">
        <row r="9">
          <cell r="A9" t="str">
            <v>CANAL</v>
          </cell>
        </row>
      </sheetData>
      <sheetData sheetId="19" refreshError="1">
        <row r="9">
          <cell r="A9" t="str">
            <v>CANAL</v>
          </cell>
          <cell r="B9" t="str">
            <v>PROGRAMA</v>
          </cell>
          <cell r="C9" t="str">
            <v>HORA</v>
          </cell>
          <cell r="D9" t="str">
            <v>HoraF</v>
          </cell>
          <cell r="E9" t="str">
            <v>RATING</v>
          </cell>
          <cell r="G9" t="str">
            <v>MILES</v>
          </cell>
        </row>
        <row r="12">
          <cell r="A12" t="str">
            <v>02</v>
          </cell>
          <cell r="B12" t="str">
            <v>TDA. ESPEC.DE MARITE</v>
          </cell>
          <cell r="C12" t="str">
            <v>22:03</v>
          </cell>
          <cell r="D12" t="str">
            <v>23:52</v>
          </cell>
          <cell r="E12">
            <v>10.1</v>
          </cell>
          <cell r="G12">
            <v>77</v>
          </cell>
        </row>
        <row r="13">
          <cell r="A13" t="str">
            <v>02</v>
          </cell>
          <cell r="B13" t="str">
            <v>TDA. EL FOLKLORE DE</v>
          </cell>
          <cell r="C13" t="str">
            <v>06:54</v>
          </cell>
          <cell r="D13" t="str">
            <v>08:02</v>
          </cell>
          <cell r="E13">
            <v>2</v>
          </cell>
          <cell r="G13">
            <v>15</v>
          </cell>
        </row>
        <row r="14">
          <cell r="A14" t="str">
            <v>02</v>
          </cell>
          <cell r="B14" t="str">
            <v>TDA. CARNECITAS-SAB</v>
          </cell>
          <cell r="C14" t="str">
            <v>07:59</v>
          </cell>
          <cell r="D14" t="str">
            <v>09:00</v>
          </cell>
          <cell r="E14">
            <v>1.9</v>
          </cell>
          <cell r="G14">
            <v>14</v>
          </cell>
        </row>
        <row r="15">
          <cell r="A15" t="str">
            <v>02</v>
          </cell>
          <cell r="B15" t="str">
            <v>TDA. DIALOGO</v>
          </cell>
          <cell r="C15" t="str">
            <v>08:59</v>
          </cell>
          <cell r="D15" t="str">
            <v>10:07</v>
          </cell>
          <cell r="E15">
            <v>5.5</v>
          </cell>
          <cell r="G15">
            <v>41</v>
          </cell>
        </row>
        <row r="16">
          <cell r="A16" t="str">
            <v>02</v>
          </cell>
          <cell r="B16" t="str">
            <v>TDA. DIALOGO-DOM.</v>
          </cell>
          <cell r="C16" t="str">
            <v>07:55</v>
          </cell>
          <cell r="D16" t="str">
            <v>09:00</v>
          </cell>
          <cell r="E16">
            <v>5.4</v>
          </cell>
          <cell r="G16">
            <v>41</v>
          </cell>
        </row>
        <row r="17">
          <cell r="A17" t="str">
            <v>02</v>
          </cell>
          <cell r="B17" t="str">
            <v>TDA. POKEMON-DOM</v>
          </cell>
          <cell r="C17" t="str">
            <v>14:26</v>
          </cell>
          <cell r="D17" t="str">
            <v>18:58</v>
          </cell>
          <cell r="E17">
            <v>2.9</v>
          </cell>
          <cell r="G17">
            <v>22</v>
          </cell>
        </row>
        <row r="18">
          <cell r="A18" t="str">
            <v>02</v>
          </cell>
          <cell r="B18" t="str">
            <v>TDA. LA COCINA DE DO</v>
          </cell>
          <cell r="C18" t="str">
            <v>10:01</v>
          </cell>
          <cell r="D18" t="str">
            <v>11:04</v>
          </cell>
          <cell r="E18">
            <v>3.3</v>
          </cell>
          <cell r="G18">
            <v>25</v>
          </cell>
        </row>
        <row r="19">
          <cell r="A19" t="str">
            <v>02</v>
          </cell>
          <cell r="B19" t="str">
            <v>TDA. RUGRATS-DOM</v>
          </cell>
          <cell r="C19" t="str">
            <v>13:53</v>
          </cell>
          <cell r="D19" t="str">
            <v>18:31</v>
          </cell>
          <cell r="E19">
            <v>2.6</v>
          </cell>
          <cell r="G19">
            <v>19</v>
          </cell>
        </row>
        <row r="20">
          <cell r="A20" t="str">
            <v>02</v>
          </cell>
          <cell r="B20" t="str">
            <v>TDA. SHOW COMICOS AM</v>
          </cell>
          <cell r="C20" t="str">
            <v>22:03</v>
          </cell>
          <cell r="D20" t="str">
            <v>00:09</v>
          </cell>
          <cell r="E20">
            <v>7.5</v>
          </cell>
          <cell r="G20">
            <v>57</v>
          </cell>
        </row>
        <row r="21">
          <cell r="A21" t="str">
            <v>02</v>
          </cell>
          <cell r="B21" t="str">
            <v>TDA. 90 SEGUNDOS L-V</v>
          </cell>
          <cell r="C21" t="str">
            <v>20:57</v>
          </cell>
          <cell r="D21" t="str">
            <v>22:59</v>
          </cell>
          <cell r="E21">
            <v>6.8</v>
          </cell>
          <cell r="G21">
            <v>51</v>
          </cell>
        </row>
        <row r="22">
          <cell r="A22" t="str">
            <v>02</v>
          </cell>
          <cell r="B22" t="str">
            <v>TDA. PAISANA JACINTA</v>
          </cell>
          <cell r="C22" t="str">
            <v>22:00</v>
          </cell>
          <cell r="D22" t="str">
            <v>23:42</v>
          </cell>
          <cell r="E22">
            <v>7.4</v>
          </cell>
          <cell r="G22">
            <v>56</v>
          </cell>
        </row>
        <row r="23">
          <cell r="A23" t="str">
            <v>02</v>
          </cell>
          <cell r="B23" t="str">
            <v>TDA. MIRADA DE MUJER</v>
          </cell>
          <cell r="C23" t="str">
            <v>18:57</v>
          </cell>
          <cell r="D23" t="str">
            <v>20:00</v>
          </cell>
          <cell r="E23">
            <v>6</v>
          </cell>
          <cell r="G23">
            <v>45</v>
          </cell>
        </row>
        <row r="24">
          <cell r="A24" t="str">
            <v>02</v>
          </cell>
          <cell r="B24" t="str">
            <v>TDA. CINE II-DOM</v>
          </cell>
          <cell r="C24" t="str">
            <v>16:56</v>
          </cell>
          <cell r="D24" t="str">
            <v>18:55</v>
          </cell>
          <cell r="E24">
            <v>4.2</v>
          </cell>
          <cell r="G24">
            <v>32</v>
          </cell>
        </row>
        <row r="25">
          <cell r="A25" t="str">
            <v>02</v>
          </cell>
          <cell r="B25" t="str">
            <v>TDA. POKEMON-TARDE</v>
          </cell>
          <cell r="C25" t="str">
            <v>16:21</v>
          </cell>
          <cell r="D25" t="str">
            <v>17:56</v>
          </cell>
          <cell r="E25">
            <v>3</v>
          </cell>
          <cell r="G25">
            <v>22</v>
          </cell>
        </row>
        <row r="26">
          <cell r="A26" t="str">
            <v>02</v>
          </cell>
          <cell r="B26" t="str">
            <v>TDA. REP.90 SEGUNDOS</v>
          </cell>
          <cell r="C26" t="str">
            <v>06:57</v>
          </cell>
          <cell r="D26" t="str">
            <v>08:02</v>
          </cell>
          <cell r="E26">
            <v>1.2</v>
          </cell>
          <cell r="G26">
            <v>9</v>
          </cell>
        </row>
        <row r="27">
          <cell r="A27" t="str">
            <v>02</v>
          </cell>
          <cell r="B27" t="str">
            <v>TDA. MILLENIUM-D-NO</v>
          </cell>
          <cell r="C27" t="str">
            <v>22:01</v>
          </cell>
          <cell r="D27" t="str">
            <v>23:31</v>
          </cell>
          <cell r="E27">
            <v>6.4</v>
          </cell>
          <cell r="G27">
            <v>48</v>
          </cell>
        </row>
        <row r="28">
          <cell r="A28" t="str">
            <v>02</v>
          </cell>
          <cell r="B28" t="str">
            <v>TDA. MAGALY TV</v>
          </cell>
          <cell r="C28" t="str">
            <v>19:56</v>
          </cell>
          <cell r="D28" t="str">
            <v>21:58</v>
          </cell>
          <cell r="E28">
            <v>8</v>
          </cell>
          <cell r="G28">
            <v>61</v>
          </cell>
        </row>
        <row r="29">
          <cell r="A29" t="str">
            <v>02</v>
          </cell>
          <cell r="B29" t="str">
            <v>TDA. RUGRATS-TARDE</v>
          </cell>
          <cell r="C29" t="str">
            <v>15:54</v>
          </cell>
          <cell r="D29" t="str">
            <v>16:58</v>
          </cell>
          <cell r="E29">
            <v>2.8</v>
          </cell>
          <cell r="G29">
            <v>21</v>
          </cell>
        </row>
        <row r="30">
          <cell r="A30" t="str">
            <v>02</v>
          </cell>
          <cell r="B30" t="str">
            <v>TDA. CHINA EN ACCION</v>
          </cell>
          <cell r="C30" t="str">
            <v>22:04</v>
          </cell>
          <cell r="D30" t="str">
            <v>00:04</v>
          </cell>
          <cell r="E30">
            <v>5.4</v>
          </cell>
          <cell r="G30">
            <v>41</v>
          </cell>
        </row>
        <row r="31">
          <cell r="A31" t="str">
            <v>02</v>
          </cell>
          <cell r="B31" t="str">
            <v>TDA. ULTIMA FUNCION-</v>
          </cell>
          <cell r="C31" t="str">
            <v>23:18</v>
          </cell>
          <cell r="D31" t="str">
            <v>01:59</v>
          </cell>
          <cell r="E31">
            <v>1.9</v>
          </cell>
          <cell r="G31">
            <v>14</v>
          </cell>
        </row>
        <row r="32">
          <cell r="A32" t="str">
            <v>02</v>
          </cell>
          <cell r="B32" t="str">
            <v>TDA. CONTRAPUNTO</v>
          </cell>
          <cell r="C32" t="str">
            <v>08:59</v>
          </cell>
          <cell r="D32" t="str">
            <v>11:27</v>
          </cell>
          <cell r="E32">
            <v>7.6</v>
          </cell>
          <cell r="G32">
            <v>58</v>
          </cell>
        </row>
        <row r="33">
          <cell r="A33" t="str">
            <v>02</v>
          </cell>
          <cell r="B33" t="str">
            <v>TDA. POKEMON-S-TA</v>
          </cell>
          <cell r="C33" t="str">
            <v>14:17</v>
          </cell>
          <cell r="D33" t="str">
            <v>15:58</v>
          </cell>
          <cell r="E33">
            <v>2.2000000000000002</v>
          </cell>
          <cell r="G33">
            <v>16</v>
          </cell>
        </row>
        <row r="34">
          <cell r="A34" t="str">
            <v>02</v>
          </cell>
          <cell r="B34" t="str">
            <v>TDA. JB NOTICIAS-NOC</v>
          </cell>
          <cell r="C34" t="str">
            <v>22:05</v>
          </cell>
          <cell r="D34" t="str">
            <v>23:14</v>
          </cell>
          <cell r="E34">
            <v>5.9</v>
          </cell>
          <cell r="G34">
            <v>45</v>
          </cell>
        </row>
        <row r="35">
          <cell r="A35" t="str">
            <v>02</v>
          </cell>
          <cell r="B35" t="str">
            <v>TDA. CONTRAPUNTO-MAÑ</v>
          </cell>
          <cell r="C35" t="str">
            <v>06:46</v>
          </cell>
          <cell r="D35" t="str">
            <v>09:00</v>
          </cell>
          <cell r="E35">
            <v>1.9</v>
          </cell>
          <cell r="G35">
            <v>14</v>
          </cell>
        </row>
        <row r="36">
          <cell r="A36" t="str">
            <v>02</v>
          </cell>
          <cell r="B36" t="str">
            <v>TDA. TARDES ESPECTAC</v>
          </cell>
          <cell r="C36" t="str">
            <v>16:52</v>
          </cell>
          <cell r="D36" t="str">
            <v>19:01</v>
          </cell>
          <cell r="E36">
            <v>2.2000000000000002</v>
          </cell>
          <cell r="G36">
            <v>16</v>
          </cell>
        </row>
        <row r="37">
          <cell r="A37" t="str">
            <v>02</v>
          </cell>
          <cell r="B37" t="str">
            <v>TDA. LA COCINA DE DO</v>
          </cell>
          <cell r="C37" t="str">
            <v>08:58</v>
          </cell>
          <cell r="D37" t="str">
            <v>10:06</v>
          </cell>
          <cell r="E37">
            <v>2.2000000000000002</v>
          </cell>
          <cell r="G37">
            <v>16</v>
          </cell>
        </row>
        <row r="38">
          <cell r="A38" t="str">
            <v>02</v>
          </cell>
          <cell r="B38" t="str">
            <v>TDA. APRENDIENDO A V</v>
          </cell>
          <cell r="C38" t="str">
            <v>11:28</v>
          </cell>
          <cell r="D38" t="str">
            <v>12:06</v>
          </cell>
          <cell r="E38">
            <v>1.3</v>
          </cell>
          <cell r="G38">
            <v>9</v>
          </cell>
        </row>
        <row r="39">
          <cell r="A39" t="str">
            <v>02</v>
          </cell>
          <cell r="B39" t="str">
            <v>TDA. POKEMON-MA</v>
          </cell>
          <cell r="C39" t="str">
            <v>11:28</v>
          </cell>
          <cell r="D39" t="str">
            <v>12:04</v>
          </cell>
          <cell r="E39">
            <v>1.3</v>
          </cell>
          <cell r="G39">
            <v>9</v>
          </cell>
        </row>
        <row r="40">
          <cell r="A40" t="str">
            <v>02</v>
          </cell>
          <cell r="B40" t="str">
            <v>TDA. SUPER ACCION-SA</v>
          </cell>
          <cell r="C40" t="str">
            <v>14:45</v>
          </cell>
          <cell r="D40" t="str">
            <v>17:05</v>
          </cell>
          <cell r="E40">
            <v>1.9</v>
          </cell>
          <cell r="G40">
            <v>14</v>
          </cell>
        </row>
        <row r="41">
          <cell r="A41" t="str">
            <v>02</v>
          </cell>
          <cell r="B41" t="str">
            <v>TDA. EXPED.SECRETOS-</v>
          </cell>
          <cell r="C41" t="str">
            <v>21:00</v>
          </cell>
          <cell r="D41" t="str">
            <v>22:24</v>
          </cell>
          <cell r="E41">
            <v>4.5</v>
          </cell>
          <cell r="G41">
            <v>34</v>
          </cell>
        </row>
        <row r="42">
          <cell r="A42" t="str">
            <v>02</v>
          </cell>
          <cell r="B42" t="str">
            <v>TDA. MARITERE</v>
          </cell>
          <cell r="C42" t="str">
            <v>21:56</v>
          </cell>
          <cell r="D42" t="str">
            <v>00:29</v>
          </cell>
          <cell r="E42">
            <v>6.3</v>
          </cell>
          <cell r="G42">
            <v>48</v>
          </cell>
        </row>
        <row r="43">
          <cell r="A43" t="str">
            <v>02</v>
          </cell>
          <cell r="B43" t="str">
            <v>TDA. RUGRATS-SAB</v>
          </cell>
          <cell r="C43" t="str">
            <v>13:50</v>
          </cell>
          <cell r="D43" t="str">
            <v>15:02</v>
          </cell>
          <cell r="E43">
            <v>1.7</v>
          </cell>
          <cell r="G43">
            <v>12</v>
          </cell>
        </row>
        <row r="44">
          <cell r="A44" t="str">
            <v>02</v>
          </cell>
          <cell r="B44" t="str">
            <v>TDA. MEJ.MAGIA MUNDO</v>
          </cell>
          <cell r="C44" t="str">
            <v>11:18</v>
          </cell>
          <cell r="D44" t="str">
            <v>12:19</v>
          </cell>
          <cell r="E44">
            <v>2.7</v>
          </cell>
          <cell r="G44">
            <v>20</v>
          </cell>
        </row>
        <row r="45">
          <cell r="A45" t="str">
            <v>02</v>
          </cell>
          <cell r="B45" t="str">
            <v>TDA. LEY MARCIAL-D-N</v>
          </cell>
          <cell r="C45" t="str">
            <v>18:56</v>
          </cell>
          <cell r="D45" t="str">
            <v>20:27</v>
          </cell>
          <cell r="E45">
            <v>4.2</v>
          </cell>
          <cell r="G45">
            <v>32</v>
          </cell>
        </row>
        <row r="46">
          <cell r="A46" t="str">
            <v>02</v>
          </cell>
          <cell r="B46" t="str">
            <v>TDA. CINE I-DOM</v>
          </cell>
          <cell r="C46" t="str">
            <v>14:56</v>
          </cell>
          <cell r="D46" t="str">
            <v>17:03</v>
          </cell>
          <cell r="E46">
            <v>2.4</v>
          </cell>
          <cell r="G46">
            <v>18</v>
          </cell>
        </row>
        <row r="47">
          <cell r="A47" t="str">
            <v>02</v>
          </cell>
          <cell r="B47" t="str">
            <v>TDA. CLUB DISNEY-SAB</v>
          </cell>
          <cell r="C47" t="str">
            <v>11:59</v>
          </cell>
          <cell r="D47" t="str">
            <v>13:33</v>
          </cell>
          <cell r="E47">
            <v>1.7</v>
          </cell>
          <cell r="G47">
            <v>12</v>
          </cell>
        </row>
        <row r="48">
          <cell r="A48" t="str">
            <v>02</v>
          </cell>
          <cell r="B48" t="str">
            <v>TDA. SECRETOS-TA</v>
          </cell>
          <cell r="C48" t="str">
            <v>12:54</v>
          </cell>
          <cell r="D48" t="str">
            <v>15:06</v>
          </cell>
          <cell r="E48">
            <v>1.7</v>
          </cell>
          <cell r="G48">
            <v>12</v>
          </cell>
        </row>
        <row r="49">
          <cell r="A49" t="str">
            <v>02</v>
          </cell>
          <cell r="B49" t="str">
            <v>TDA. PAIS DE LAS MUJ</v>
          </cell>
          <cell r="C49" t="str">
            <v>14:57</v>
          </cell>
          <cell r="D49" t="str">
            <v>16:04</v>
          </cell>
          <cell r="E49">
            <v>1.7</v>
          </cell>
          <cell r="G49">
            <v>12</v>
          </cell>
        </row>
        <row r="50">
          <cell r="A50" t="str">
            <v>02</v>
          </cell>
          <cell r="B50" t="str">
            <v>TDA. ALTO RIESGO</v>
          </cell>
          <cell r="C50" t="str">
            <v>23:34</v>
          </cell>
          <cell r="D50" t="str">
            <v>00:45</v>
          </cell>
          <cell r="E50">
            <v>2.7</v>
          </cell>
          <cell r="G50">
            <v>20</v>
          </cell>
        </row>
        <row r="51">
          <cell r="A51" t="str">
            <v>02</v>
          </cell>
          <cell r="B51" t="str">
            <v>TDA. TERROR EN CIELO</v>
          </cell>
          <cell r="C51" t="str">
            <v>23:12</v>
          </cell>
          <cell r="D51" t="str">
            <v>00:29</v>
          </cell>
          <cell r="E51">
            <v>2.7</v>
          </cell>
          <cell r="G51">
            <v>20</v>
          </cell>
        </row>
        <row r="52">
          <cell r="A52" t="str">
            <v>02</v>
          </cell>
          <cell r="B52" t="str">
            <v>TDA. AMOR FRATERNAL-</v>
          </cell>
          <cell r="C52" t="str">
            <v>11:00</v>
          </cell>
          <cell r="D52" t="str">
            <v>11:35</v>
          </cell>
          <cell r="E52">
            <v>1</v>
          </cell>
          <cell r="G52">
            <v>7</v>
          </cell>
        </row>
        <row r="53">
          <cell r="A53" t="str">
            <v>02</v>
          </cell>
          <cell r="B53" t="str">
            <v>TDA. SUPER ACCION II</v>
          </cell>
          <cell r="C53" t="str">
            <v>16:48</v>
          </cell>
          <cell r="D53" t="str">
            <v>18:58</v>
          </cell>
          <cell r="E53">
            <v>3.3</v>
          </cell>
          <cell r="G53">
            <v>25</v>
          </cell>
        </row>
        <row r="54">
          <cell r="A54" t="str">
            <v>02</v>
          </cell>
          <cell r="B54" t="str">
            <v>TDA. OGGY Y LAS CUCA</v>
          </cell>
          <cell r="C54" t="str">
            <v>13:26</v>
          </cell>
          <cell r="D54" t="str">
            <v>13:59</v>
          </cell>
          <cell r="E54">
            <v>1.6</v>
          </cell>
          <cell r="G54">
            <v>12</v>
          </cell>
        </row>
        <row r="55">
          <cell r="A55" t="str">
            <v>02</v>
          </cell>
          <cell r="B55" t="str">
            <v>TDA. OGGY Y LAS CUCA</v>
          </cell>
          <cell r="C55" t="str">
            <v>13:23</v>
          </cell>
          <cell r="D55" t="str">
            <v>13:59</v>
          </cell>
          <cell r="E55">
            <v>1.5</v>
          </cell>
          <cell r="G55">
            <v>11</v>
          </cell>
        </row>
        <row r="56">
          <cell r="A56" t="str">
            <v>02</v>
          </cell>
          <cell r="B56" t="str">
            <v>TDA. SHOW COMICOS AM</v>
          </cell>
          <cell r="C56" t="str">
            <v>19:49</v>
          </cell>
          <cell r="D56" t="str">
            <v>23:03</v>
          </cell>
          <cell r="E56">
            <v>3.5</v>
          </cell>
          <cell r="G56">
            <v>26</v>
          </cell>
        </row>
        <row r="57">
          <cell r="A57" t="str">
            <v>02</v>
          </cell>
          <cell r="B57" t="str">
            <v>TDA. REP.90 SEGUNDOS</v>
          </cell>
          <cell r="C57" t="str">
            <v>06:36</v>
          </cell>
          <cell r="D57" t="str">
            <v>08:01</v>
          </cell>
          <cell r="E57">
            <v>1.1000000000000001</v>
          </cell>
          <cell r="G57">
            <v>8</v>
          </cell>
        </row>
        <row r="58">
          <cell r="A58" t="str">
            <v>02</v>
          </cell>
          <cell r="B58" t="str">
            <v>TDA. MARIELENA</v>
          </cell>
          <cell r="C58" t="str">
            <v>11:55</v>
          </cell>
          <cell r="D58" t="str">
            <v>13:04</v>
          </cell>
          <cell r="E58">
            <v>1.3</v>
          </cell>
          <cell r="G58">
            <v>9</v>
          </cell>
        </row>
        <row r="59">
          <cell r="A59" t="str">
            <v>02</v>
          </cell>
          <cell r="B59" t="str">
            <v>TDA. CHICAGO HOPE-NO</v>
          </cell>
          <cell r="C59" t="str">
            <v>23:19</v>
          </cell>
          <cell r="D59" t="str">
            <v>00:48</v>
          </cell>
          <cell r="E59">
            <v>2.5</v>
          </cell>
          <cell r="G59">
            <v>19</v>
          </cell>
        </row>
        <row r="60">
          <cell r="A60" t="str">
            <v>02</v>
          </cell>
          <cell r="B60" t="str">
            <v>TDA. RUGRATS-MA</v>
          </cell>
          <cell r="C60" t="str">
            <v>10:55</v>
          </cell>
          <cell r="D60" t="str">
            <v>11:35</v>
          </cell>
          <cell r="E60">
            <v>0.7</v>
          </cell>
          <cell r="G60">
            <v>5</v>
          </cell>
        </row>
        <row r="61">
          <cell r="A61" t="str">
            <v>02</v>
          </cell>
          <cell r="B61" t="str">
            <v>TDA. PATACLAUN-DOM</v>
          </cell>
          <cell r="C61" t="str">
            <v>19:55</v>
          </cell>
          <cell r="D61" t="str">
            <v>21:23</v>
          </cell>
          <cell r="E61">
            <v>4.0999999999999996</v>
          </cell>
          <cell r="G61">
            <v>31</v>
          </cell>
        </row>
        <row r="62">
          <cell r="A62" t="str">
            <v>02</v>
          </cell>
          <cell r="B62" t="str">
            <v>TDA. CLUB DISNEY-DOM</v>
          </cell>
          <cell r="C62" t="str">
            <v>12:03</v>
          </cell>
          <cell r="D62" t="str">
            <v>13:31</v>
          </cell>
          <cell r="E62">
            <v>1.1000000000000001</v>
          </cell>
          <cell r="G62">
            <v>8</v>
          </cell>
        </row>
        <row r="63">
          <cell r="A63" t="str">
            <v>02</v>
          </cell>
          <cell r="B63" t="str">
            <v>TDA. CRIMEN PRIMER G</v>
          </cell>
          <cell r="C63" t="str">
            <v>23:05</v>
          </cell>
          <cell r="D63" t="str">
            <v>00:09</v>
          </cell>
          <cell r="E63">
            <v>1.7</v>
          </cell>
          <cell r="G63">
            <v>12</v>
          </cell>
        </row>
        <row r="64">
          <cell r="A64" t="str">
            <v>02</v>
          </cell>
          <cell r="B64" t="str">
            <v>TDA. BUFFY LA CAZAVA</v>
          </cell>
          <cell r="C64" t="str">
            <v>23:31</v>
          </cell>
          <cell r="D64" t="str">
            <v>00:39</v>
          </cell>
          <cell r="E64">
            <v>1.7</v>
          </cell>
          <cell r="G64">
            <v>12</v>
          </cell>
        </row>
        <row r="65">
          <cell r="A65" t="str">
            <v>02</v>
          </cell>
          <cell r="B65" t="str">
            <v>TDA. SHOW DE KOKO GI</v>
          </cell>
          <cell r="C65" t="str">
            <v>07:56</v>
          </cell>
          <cell r="D65" t="str">
            <v>09:02</v>
          </cell>
          <cell r="E65">
            <v>0.7</v>
          </cell>
          <cell r="G65">
            <v>5</v>
          </cell>
        </row>
        <row r="66">
          <cell r="A66" t="str">
            <v>02</v>
          </cell>
          <cell r="B66" t="str">
            <v>TDA. EL USURPADOR-NO</v>
          </cell>
          <cell r="C66" t="str">
            <v>23:08</v>
          </cell>
          <cell r="D66" t="str">
            <v>00:07</v>
          </cell>
          <cell r="E66">
            <v>1.9</v>
          </cell>
          <cell r="G66">
            <v>14</v>
          </cell>
        </row>
        <row r="67">
          <cell r="A67" t="str">
            <v>02</v>
          </cell>
          <cell r="B67" t="str">
            <v>TDA. AVENT.DE DOUG-M</v>
          </cell>
          <cell r="C67" t="str">
            <v>09:58</v>
          </cell>
          <cell r="D67" t="str">
            <v>10:33</v>
          </cell>
          <cell r="E67">
            <v>0.4</v>
          </cell>
          <cell r="G67">
            <v>3</v>
          </cell>
        </row>
        <row r="68">
          <cell r="A68" t="str">
            <v>02</v>
          </cell>
          <cell r="B68" t="str">
            <v>TDA. PENSACOLA ALAS-</v>
          </cell>
          <cell r="C68" t="str">
            <v>18:47</v>
          </cell>
          <cell r="D68" t="str">
            <v>19:57</v>
          </cell>
          <cell r="E68">
            <v>1</v>
          </cell>
          <cell r="G68">
            <v>7</v>
          </cell>
        </row>
        <row r="69">
          <cell r="A69" t="str">
            <v>02</v>
          </cell>
          <cell r="B69" t="str">
            <v>TDA. GARGOYLES-MA</v>
          </cell>
          <cell r="C69" t="str">
            <v>10:26</v>
          </cell>
          <cell r="D69" t="str">
            <v>11:00</v>
          </cell>
          <cell r="E69">
            <v>0.2</v>
          </cell>
          <cell r="G69">
            <v>1</v>
          </cell>
        </row>
        <row r="70">
          <cell r="E70">
            <v>2.9226107226107225</v>
          </cell>
        </row>
        <row r="72">
          <cell r="A72" t="str">
            <v>04</v>
          </cell>
          <cell r="B72" t="str">
            <v>TDA. ALMA REBELDE-TA</v>
          </cell>
          <cell r="C72" t="str">
            <v>13:59</v>
          </cell>
          <cell r="D72" t="str">
            <v>15:07</v>
          </cell>
          <cell r="E72">
            <v>13.9</v>
          </cell>
          <cell r="G72">
            <v>106</v>
          </cell>
        </row>
        <row r="73">
          <cell r="A73" t="str">
            <v>04</v>
          </cell>
          <cell r="B73" t="str">
            <v>TDA. TRES MUJERES</v>
          </cell>
          <cell r="C73" t="str">
            <v>15:01</v>
          </cell>
          <cell r="D73" t="str">
            <v>16:06</v>
          </cell>
          <cell r="E73">
            <v>10.8</v>
          </cell>
          <cell r="G73">
            <v>82</v>
          </cell>
        </row>
        <row r="74">
          <cell r="A74" t="str">
            <v>04</v>
          </cell>
          <cell r="B74" t="str">
            <v>TDA. MEJ.LAURA EN AM</v>
          </cell>
          <cell r="C74" t="str">
            <v>12:53</v>
          </cell>
          <cell r="D74" t="str">
            <v>14:03</v>
          </cell>
          <cell r="E74">
            <v>10.199999999999999</v>
          </cell>
          <cell r="G74">
            <v>77</v>
          </cell>
        </row>
        <row r="75">
          <cell r="A75" t="str">
            <v>04</v>
          </cell>
          <cell r="B75" t="str">
            <v>TDA. PRIMER IMPACTO</v>
          </cell>
          <cell r="C75" t="str">
            <v>21:59</v>
          </cell>
          <cell r="D75" t="str">
            <v>23:02</v>
          </cell>
          <cell r="E75">
            <v>9.1</v>
          </cell>
          <cell r="G75">
            <v>69</v>
          </cell>
        </row>
        <row r="76">
          <cell r="A76" t="str">
            <v>04</v>
          </cell>
          <cell r="B76" t="str">
            <v>TDA. PRIMERA EDICION</v>
          </cell>
          <cell r="C76" t="str">
            <v>06:00</v>
          </cell>
          <cell r="D76" t="str">
            <v>09:31</v>
          </cell>
          <cell r="E76">
            <v>4.8</v>
          </cell>
          <cell r="G76">
            <v>36</v>
          </cell>
        </row>
        <row r="77">
          <cell r="A77" t="str">
            <v>04</v>
          </cell>
          <cell r="B77" t="str">
            <v>TDA. REP.LAURA EN AM</v>
          </cell>
          <cell r="C77" t="str">
            <v>21:31</v>
          </cell>
          <cell r="D77" t="str">
            <v>23:31</v>
          </cell>
          <cell r="E77">
            <v>8.1999999999999993</v>
          </cell>
          <cell r="G77">
            <v>62</v>
          </cell>
        </row>
        <row r="78">
          <cell r="A78" t="str">
            <v>04</v>
          </cell>
          <cell r="B78" t="str">
            <v>TDA. LABERINTO DE PA</v>
          </cell>
          <cell r="C78" t="str">
            <v>20:59</v>
          </cell>
          <cell r="D78" t="str">
            <v>22:10</v>
          </cell>
          <cell r="E78">
            <v>7.9</v>
          </cell>
          <cell r="G78">
            <v>60</v>
          </cell>
        </row>
        <row r="79">
          <cell r="A79" t="str">
            <v>04</v>
          </cell>
          <cell r="B79" t="str">
            <v>TDA. ESP.DISCOVERY C</v>
          </cell>
          <cell r="C79" t="str">
            <v>22:01</v>
          </cell>
          <cell r="D79" t="str">
            <v>23:01</v>
          </cell>
          <cell r="E79">
            <v>7.7</v>
          </cell>
          <cell r="G79">
            <v>58</v>
          </cell>
        </row>
        <row r="80">
          <cell r="A80" t="str">
            <v>04</v>
          </cell>
          <cell r="B80" t="str">
            <v>TDA. MATINEE SABADO</v>
          </cell>
          <cell r="C80" t="str">
            <v>18:00</v>
          </cell>
          <cell r="D80" t="str">
            <v>19:54</v>
          </cell>
          <cell r="E80">
            <v>4</v>
          </cell>
          <cell r="G80">
            <v>30</v>
          </cell>
        </row>
        <row r="81">
          <cell r="A81" t="str">
            <v>04</v>
          </cell>
          <cell r="B81" t="str">
            <v>TDA. VARIEDADES AMER</v>
          </cell>
          <cell r="C81" t="str">
            <v>22:01</v>
          </cell>
          <cell r="D81" t="str">
            <v>23:44</v>
          </cell>
          <cell r="E81">
            <v>6.9</v>
          </cell>
          <cell r="G81">
            <v>52</v>
          </cell>
        </row>
        <row r="82">
          <cell r="A82" t="str">
            <v>04</v>
          </cell>
          <cell r="B82" t="str">
            <v>TDA. LUZ CLARITA-TA</v>
          </cell>
          <cell r="C82" t="str">
            <v>16:00</v>
          </cell>
          <cell r="D82" t="str">
            <v>17:04</v>
          </cell>
          <cell r="E82">
            <v>6.9</v>
          </cell>
          <cell r="G82">
            <v>52</v>
          </cell>
        </row>
        <row r="83">
          <cell r="A83" t="str">
            <v>04</v>
          </cell>
          <cell r="B83" t="str">
            <v>TDA. GRANDES MINISER</v>
          </cell>
          <cell r="C83" t="str">
            <v>22:00</v>
          </cell>
          <cell r="D83" t="str">
            <v>01:21</v>
          </cell>
          <cell r="E83">
            <v>6.3</v>
          </cell>
          <cell r="G83">
            <v>48</v>
          </cell>
        </row>
        <row r="84">
          <cell r="A84" t="str">
            <v>04</v>
          </cell>
          <cell r="B84" t="str">
            <v>TDA. CRISTINA-NOCHE</v>
          </cell>
          <cell r="C84" t="str">
            <v>22:00</v>
          </cell>
          <cell r="D84" t="str">
            <v>22:59</v>
          </cell>
          <cell r="E84">
            <v>6.2</v>
          </cell>
          <cell r="G84">
            <v>47</v>
          </cell>
        </row>
        <row r="85">
          <cell r="A85" t="str">
            <v>04</v>
          </cell>
          <cell r="B85" t="str">
            <v>TDA. NUESTRO CINE-NO</v>
          </cell>
          <cell r="C85" t="str">
            <v>21:57</v>
          </cell>
          <cell r="D85" t="str">
            <v>00:19</v>
          </cell>
          <cell r="E85">
            <v>5.9</v>
          </cell>
          <cell r="G85">
            <v>45</v>
          </cell>
        </row>
        <row r="86">
          <cell r="A86" t="str">
            <v>04</v>
          </cell>
          <cell r="B86" t="str">
            <v>TDA. CINE AMERICA-DO</v>
          </cell>
          <cell r="C86" t="str">
            <v>20:38</v>
          </cell>
          <cell r="D86" t="str">
            <v>23:38</v>
          </cell>
          <cell r="E86">
            <v>5.8</v>
          </cell>
          <cell r="G86">
            <v>44</v>
          </cell>
        </row>
        <row r="87">
          <cell r="A87" t="str">
            <v>04</v>
          </cell>
          <cell r="B87" t="str">
            <v>TDA. MAS CHOLA QUE N</v>
          </cell>
          <cell r="C87" t="str">
            <v>19:53</v>
          </cell>
          <cell r="D87" t="str">
            <v>21:31</v>
          </cell>
          <cell r="E87">
            <v>7</v>
          </cell>
          <cell r="G87">
            <v>53</v>
          </cell>
        </row>
        <row r="88">
          <cell r="A88" t="str">
            <v>04</v>
          </cell>
          <cell r="B88" t="str">
            <v>TDA. DRAGON BALL Z</v>
          </cell>
          <cell r="C88" t="str">
            <v>09:59</v>
          </cell>
          <cell r="D88" t="str">
            <v>10:36</v>
          </cell>
          <cell r="E88">
            <v>2.6</v>
          </cell>
          <cell r="G88">
            <v>19</v>
          </cell>
        </row>
        <row r="89">
          <cell r="A89" t="str">
            <v>04</v>
          </cell>
          <cell r="B89" t="str">
            <v>TDA. CINE AMERICA</v>
          </cell>
          <cell r="C89" t="str">
            <v>22:00</v>
          </cell>
          <cell r="D89" t="str">
            <v>01:59</v>
          </cell>
          <cell r="E89">
            <v>4.7</v>
          </cell>
          <cell r="G89">
            <v>35</v>
          </cell>
        </row>
        <row r="90">
          <cell r="A90" t="str">
            <v>04</v>
          </cell>
          <cell r="B90" t="str">
            <v>TDA. MARIA EMILIA-QU</v>
          </cell>
          <cell r="C90" t="str">
            <v>18:26</v>
          </cell>
          <cell r="D90" t="str">
            <v>20:10</v>
          </cell>
          <cell r="E90">
            <v>7.1</v>
          </cell>
          <cell r="G90">
            <v>54</v>
          </cell>
        </row>
        <row r="91">
          <cell r="A91" t="str">
            <v>04</v>
          </cell>
          <cell r="B91" t="str">
            <v>TDA. EL SHOW DEL CHA</v>
          </cell>
          <cell r="C91" t="str">
            <v>16:31</v>
          </cell>
          <cell r="D91" t="str">
            <v>19:08</v>
          </cell>
          <cell r="E91">
            <v>2.4</v>
          </cell>
          <cell r="G91">
            <v>18</v>
          </cell>
        </row>
        <row r="92">
          <cell r="A92" t="str">
            <v>04</v>
          </cell>
          <cell r="B92" t="str">
            <v>TDA. ESP.DEL CHAVO D</v>
          </cell>
          <cell r="C92" t="str">
            <v>17:19</v>
          </cell>
          <cell r="D92" t="str">
            <v>18:59</v>
          </cell>
          <cell r="E92">
            <v>2.4</v>
          </cell>
          <cell r="G92">
            <v>18</v>
          </cell>
        </row>
        <row r="93">
          <cell r="A93" t="str">
            <v>04</v>
          </cell>
          <cell r="B93" t="str">
            <v>TDA. MATINEE DOMINGO</v>
          </cell>
          <cell r="C93" t="str">
            <v>15:29</v>
          </cell>
          <cell r="D93" t="str">
            <v>18:05</v>
          </cell>
          <cell r="E93">
            <v>4.3</v>
          </cell>
          <cell r="G93">
            <v>32</v>
          </cell>
        </row>
        <row r="94">
          <cell r="A94" t="str">
            <v>04</v>
          </cell>
          <cell r="B94" t="str">
            <v>TDA. AMERICA NOTICIA</v>
          </cell>
          <cell r="C94" t="str">
            <v>20:02</v>
          </cell>
          <cell r="D94" t="str">
            <v>22:30</v>
          </cell>
          <cell r="E94">
            <v>5.3</v>
          </cell>
          <cell r="G94">
            <v>40</v>
          </cell>
        </row>
        <row r="95">
          <cell r="A95" t="str">
            <v>04</v>
          </cell>
          <cell r="B95" t="str">
            <v>TDA. SABRINA LA BRUJ</v>
          </cell>
          <cell r="C95" t="str">
            <v>10:30</v>
          </cell>
          <cell r="D95" t="str">
            <v>11:00</v>
          </cell>
          <cell r="E95">
            <v>2.1</v>
          </cell>
          <cell r="G95">
            <v>16</v>
          </cell>
        </row>
        <row r="96">
          <cell r="A96" t="str">
            <v>04</v>
          </cell>
          <cell r="B96" t="str">
            <v>TDA. THUNDERCATS-MA</v>
          </cell>
          <cell r="C96" t="str">
            <v>10:33</v>
          </cell>
          <cell r="D96" t="str">
            <v>11:05</v>
          </cell>
          <cell r="E96">
            <v>2.1</v>
          </cell>
          <cell r="G96">
            <v>16</v>
          </cell>
        </row>
        <row r="97">
          <cell r="A97" t="str">
            <v>04</v>
          </cell>
          <cell r="B97" t="str">
            <v>TDA. MATINEE DOMINGO</v>
          </cell>
          <cell r="C97" t="str">
            <v>11:59</v>
          </cell>
          <cell r="D97" t="str">
            <v>13:52</v>
          </cell>
          <cell r="E97">
            <v>3.7</v>
          </cell>
          <cell r="G97">
            <v>28</v>
          </cell>
        </row>
        <row r="98">
          <cell r="A98" t="str">
            <v>04</v>
          </cell>
          <cell r="B98" t="str">
            <v>TDA. DRAGON BALL-MAÑ</v>
          </cell>
          <cell r="C98" t="str">
            <v>09:30</v>
          </cell>
          <cell r="D98" t="str">
            <v>10:02</v>
          </cell>
          <cell r="E98">
            <v>2</v>
          </cell>
          <cell r="G98">
            <v>15</v>
          </cell>
        </row>
        <row r="99">
          <cell r="A99" t="str">
            <v>04</v>
          </cell>
          <cell r="B99" t="str">
            <v>TDA. EL NIÑO QUE VIN</v>
          </cell>
          <cell r="C99" t="str">
            <v>11:30</v>
          </cell>
          <cell r="D99" t="str">
            <v>12:04</v>
          </cell>
          <cell r="E99">
            <v>2</v>
          </cell>
          <cell r="G99">
            <v>15</v>
          </cell>
        </row>
        <row r="100">
          <cell r="A100" t="str">
            <v>04</v>
          </cell>
          <cell r="B100" t="str">
            <v>TDA. METEORO-MA</v>
          </cell>
          <cell r="C100" t="str">
            <v>09:00</v>
          </cell>
          <cell r="D100" t="str">
            <v>09:32</v>
          </cell>
          <cell r="E100">
            <v>2</v>
          </cell>
          <cell r="G100">
            <v>15</v>
          </cell>
        </row>
        <row r="101">
          <cell r="A101" t="str">
            <v>04</v>
          </cell>
          <cell r="B101" t="str">
            <v>TDA. MATINEE DOMINGO</v>
          </cell>
          <cell r="C101" t="str">
            <v>13:42</v>
          </cell>
          <cell r="D101" t="str">
            <v>16:00</v>
          </cell>
          <cell r="E101">
            <v>3.5</v>
          </cell>
          <cell r="G101">
            <v>26</v>
          </cell>
        </row>
        <row r="102">
          <cell r="A102" t="str">
            <v>04</v>
          </cell>
          <cell r="B102" t="str">
            <v>TDA. SABRINA LA BRUJ</v>
          </cell>
          <cell r="C102" t="str">
            <v>11:01</v>
          </cell>
          <cell r="D102" t="str">
            <v>11:35</v>
          </cell>
          <cell r="E102">
            <v>1.9</v>
          </cell>
          <cell r="G102">
            <v>14</v>
          </cell>
        </row>
        <row r="103">
          <cell r="A103" t="str">
            <v>04</v>
          </cell>
          <cell r="B103" t="str">
            <v>TDA. CINE AMERICA-SA</v>
          </cell>
          <cell r="C103" t="str">
            <v>23:27</v>
          </cell>
          <cell r="D103" t="str">
            <v>01:39</v>
          </cell>
          <cell r="E103">
            <v>3.4</v>
          </cell>
          <cell r="G103">
            <v>25</v>
          </cell>
        </row>
        <row r="104">
          <cell r="A104" t="str">
            <v>04</v>
          </cell>
          <cell r="B104" t="str">
            <v>TDA. CINE AMERICA I-</v>
          </cell>
          <cell r="C104" t="str">
            <v>22:45</v>
          </cell>
          <cell r="D104" t="str">
            <v>01:20</v>
          </cell>
          <cell r="E104">
            <v>3.4</v>
          </cell>
          <cell r="G104">
            <v>25</v>
          </cell>
        </row>
        <row r="105">
          <cell r="A105" t="str">
            <v>04</v>
          </cell>
          <cell r="B105" t="str">
            <v>TDA. INFIERNO EN PAR</v>
          </cell>
          <cell r="C105" t="str">
            <v>11:59</v>
          </cell>
          <cell r="D105" t="str">
            <v>13:00</v>
          </cell>
          <cell r="E105">
            <v>3.3</v>
          </cell>
          <cell r="G105">
            <v>25</v>
          </cell>
        </row>
        <row r="106">
          <cell r="A106" t="str">
            <v>04</v>
          </cell>
          <cell r="B106" t="str">
            <v>TDA. EL CHAPULIN COL</v>
          </cell>
          <cell r="C106" t="str">
            <v>07:56</v>
          </cell>
          <cell r="D106" t="str">
            <v>09:01</v>
          </cell>
          <cell r="E106">
            <v>1.7</v>
          </cell>
          <cell r="G106">
            <v>12</v>
          </cell>
        </row>
        <row r="107">
          <cell r="A107" t="str">
            <v>04</v>
          </cell>
          <cell r="B107" t="str">
            <v>TDA. KARINA Y TIMOTE</v>
          </cell>
          <cell r="C107" t="str">
            <v>08:59</v>
          </cell>
          <cell r="D107" t="str">
            <v>13:02</v>
          </cell>
          <cell r="E107">
            <v>1.6</v>
          </cell>
          <cell r="G107">
            <v>12</v>
          </cell>
        </row>
        <row r="108">
          <cell r="A108" t="str">
            <v>04</v>
          </cell>
          <cell r="B108" t="str">
            <v>TDA. MATINEE SABADO</v>
          </cell>
          <cell r="C108" t="str">
            <v>16:14</v>
          </cell>
          <cell r="D108" t="str">
            <v>18:12</v>
          </cell>
          <cell r="E108">
            <v>2.8</v>
          </cell>
          <cell r="G108">
            <v>21</v>
          </cell>
        </row>
        <row r="109">
          <cell r="A109" t="str">
            <v>04</v>
          </cell>
          <cell r="B109" t="str">
            <v>TDA. BANANAS EN PIJA</v>
          </cell>
          <cell r="C109" t="str">
            <v>08:30</v>
          </cell>
          <cell r="D109" t="str">
            <v>09:01</v>
          </cell>
          <cell r="E109">
            <v>1.5</v>
          </cell>
          <cell r="G109">
            <v>11</v>
          </cell>
        </row>
        <row r="110">
          <cell r="A110" t="str">
            <v>04</v>
          </cell>
          <cell r="B110" t="str">
            <v>TDA. SALVADO POR CAM</v>
          </cell>
          <cell r="C110" t="str">
            <v>11:33</v>
          </cell>
          <cell r="D110" t="str">
            <v>12:03</v>
          </cell>
          <cell r="E110">
            <v>1.4</v>
          </cell>
          <cell r="G110">
            <v>10</v>
          </cell>
        </row>
        <row r="111">
          <cell r="A111" t="str">
            <v>04</v>
          </cell>
          <cell r="B111" t="str">
            <v>TDA. CINE NOCTURNO-D</v>
          </cell>
          <cell r="C111" t="str">
            <v>22:50</v>
          </cell>
          <cell r="D111" t="str">
            <v>01:59</v>
          </cell>
          <cell r="E111">
            <v>2.5</v>
          </cell>
          <cell r="G111">
            <v>19</v>
          </cell>
        </row>
        <row r="112">
          <cell r="A112" t="str">
            <v>04</v>
          </cell>
          <cell r="B112" t="str">
            <v>TDA. HORA 20:00-D-NO</v>
          </cell>
          <cell r="C112" t="str">
            <v>19:57</v>
          </cell>
          <cell r="D112" t="str">
            <v>21:31</v>
          </cell>
          <cell r="E112">
            <v>4.2</v>
          </cell>
          <cell r="G112">
            <v>32</v>
          </cell>
        </row>
        <row r="113">
          <cell r="A113" t="str">
            <v>04</v>
          </cell>
          <cell r="B113" t="str">
            <v>TDA. CHESPIRITO-SAB</v>
          </cell>
          <cell r="C113" t="str">
            <v>13:01</v>
          </cell>
          <cell r="D113" t="str">
            <v>16:18</v>
          </cell>
          <cell r="E113">
            <v>1.8</v>
          </cell>
          <cell r="G113">
            <v>13</v>
          </cell>
        </row>
        <row r="114">
          <cell r="A114" t="str">
            <v>04</v>
          </cell>
          <cell r="B114" t="str">
            <v>TDA. SUPER CAMPEONES</v>
          </cell>
          <cell r="C114" t="str">
            <v>09:58</v>
          </cell>
          <cell r="D114" t="str">
            <v>10:32</v>
          </cell>
          <cell r="E114">
            <v>0.9</v>
          </cell>
          <cell r="G114">
            <v>6</v>
          </cell>
        </row>
        <row r="115">
          <cell r="A115" t="str">
            <v>04</v>
          </cell>
          <cell r="B115" t="str">
            <v>TDA. DRAGON BALL Z-D</v>
          </cell>
          <cell r="C115" t="str">
            <v>08:54</v>
          </cell>
          <cell r="D115" t="str">
            <v>09:33</v>
          </cell>
          <cell r="E115">
            <v>0.8</v>
          </cell>
          <cell r="G115">
            <v>6</v>
          </cell>
        </row>
        <row r="116">
          <cell r="A116" t="str">
            <v>04</v>
          </cell>
          <cell r="B116" t="str">
            <v>TDA. SHE-RA-D-MA</v>
          </cell>
          <cell r="C116" t="str">
            <v>07:01</v>
          </cell>
          <cell r="D116" t="str">
            <v>08:00</v>
          </cell>
          <cell r="E116">
            <v>0.8</v>
          </cell>
          <cell r="G116">
            <v>6</v>
          </cell>
        </row>
        <row r="117">
          <cell r="A117" t="str">
            <v>04</v>
          </cell>
          <cell r="B117" t="str">
            <v>TDA. CLASICOS ANIMAD</v>
          </cell>
          <cell r="C117" t="str">
            <v>06:01</v>
          </cell>
          <cell r="D117" t="str">
            <v>07:01</v>
          </cell>
          <cell r="E117">
            <v>0.8</v>
          </cell>
          <cell r="G117">
            <v>6</v>
          </cell>
        </row>
        <row r="118">
          <cell r="A118" t="str">
            <v>04</v>
          </cell>
          <cell r="B118" t="str">
            <v>TDA. THUNDERCATS-DOM</v>
          </cell>
          <cell r="C118" t="str">
            <v>10:58</v>
          </cell>
          <cell r="D118" t="str">
            <v>11:30</v>
          </cell>
          <cell r="E118">
            <v>0.7</v>
          </cell>
          <cell r="G118">
            <v>5</v>
          </cell>
        </row>
        <row r="119">
          <cell r="A119" t="str">
            <v>04</v>
          </cell>
          <cell r="B119" t="str">
            <v>TDA. AVENT.HE-MAN-D-</v>
          </cell>
          <cell r="C119" t="str">
            <v>09:28</v>
          </cell>
          <cell r="D119" t="str">
            <v>10:01</v>
          </cell>
          <cell r="E119">
            <v>0.5</v>
          </cell>
          <cell r="G119">
            <v>3</v>
          </cell>
        </row>
        <row r="120">
          <cell r="A120" t="str">
            <v>04</v>
          </cell>
          <cell r="B120" t="str">
            <v>TDA. BAMBOO BEARS-S-</v>
          </cell>
          <cell r="C120" t="str">
            <v>06:00</v>
          </cell>
          <cell r="D120" t="str">
            <v>06:32</v>
          </cell>
          <cell r="E120">
            <v>0.4</v>
          </cell>
          <cell r="G120">
            <v>3</v>
          </cell>
        </row>
        <row r="121">
          <cell r="E121">
            <v>4.8886574074074058</v>
          </cell>
        </row>
        <row r="123">
          <cell r="A123" t="str">
            <v>05</v>
          </cell>
          <cell r="B123" t="str">
            <v>TDA. REPORTAJES-DO-M</v>
          </cell>
          <cell r="C123" t="str">
            <v>08:53</v>
          </cell>
          <cell r="D123" t="str">
            <v>10:07</v>
          </cell>
          <cell r="E123">
            <v>4.3</v>
          </cell>
          <cell r="G123">
            <v>32</v>
          </cell>
        </row>
        <row r="124">
          <cell r="A124" t="str">
            <v>05</v>
          </cell>
          <cell r="B124" t="str">
            <v>TDA. 24 HORAS ED.DOM</v>
          </cell>
          <cell r="C124" t="str">
            <v>07:25</v>
          </cell>
          <cell r="D124" t="str">
            <v>09:10</v>
          </cell>
          <cell r="E124">
            <v>2.5</v>
          </cell>
          <cell r="G124">
            <v>19</v>
          </cell>
        </row>
        <row r="125">
          <cell r="A125" t="str">
            <v>05</v>
          </cell>
          <cell r="B125" t="str">
            <v>TDA. REP.MONICA-DOM</v>
          </cell>
          <cell r="C125" t="str">
            <v>10:02</v>
          </cell>
          <cell r="D125" t="str">
            <v>13:13</v>
          </cell>
          <cell r="E125">
            <v>2.5</v>
          </cell>
          <cell r="G125">
            <v>19</v>
          </cell>
        </row>
        <row r="126">
          <cell r="A126" t="str">
            <v>05</v>
          </cell>
          <cell r="B126" t="str">
            <v>TDA. 24 HORAS-EDIC.M</v>
          </cell>
          <cell r="C126" t="str">
            <v>06:29</v>
          </cell>
          <cell r="D126" t="str">
            <v>09:04</v>
          </cell>
          <cell r="E126">
            <v>2.7</v>
          </cell>
          <cell r="G126">
            <v>20</v>
          </cell>
        </row>
        <row r="127">
          <cell r="A127" t="str">
            <v>05</v>
          </cell>
          <cell r="B127" t="str">
            <v>TDA. SILVES.Y PIOLIN</v>
          </cell>
          <cell r="C127" t="str">
            <v>10:00</v>
          </cell>
          <cell r="D127" t="str">
            <v>10:35</v>
          </cell>
          <cell r="E127">
            <v>2.2999999999999998</v>
          </cell>
          <cell r="G127">
            <v>17</v>
          </cell>
        </row>
        <row r="128">
          <cell r="A128" t="str">
            <v>05</v>
          </cell>
          <cell r="B128" t="str">
            <v>TDA. PEQUEÑA LULU-S-</v>
          </cell>
          <cell r="C128" t="str">
            <v>09:01</v>
          </cell>
          <cell r="D128" t="str">
            <v>09:37</v>
          </cell>
          <cell r="E128">
            <v>2.1</v>
          </cell>
          <cell r="G128">
            <v>16</v>
          </cell>
        </row>
        <row r="129">
          <cell r="A129" t="str">
            <v>05</v>
          </cell>
          <cell r="B129" t="str">
            <v>TDA. MUCHO GUSTO-MA</v>
          </cell>
          <cell r="C129" t="str">
            <v>11:18</v>
          </cell>
          <cell r="D129" t="str">
            <v>12:40</v>
          </cell>
          <cell r="E129">
            <v>1.9</v>
          </cell>
          <cell r="G129">
            <v>14</v>
          </cell>
        </row>
        <row r="130">
          <cell r="A130" t="str">
            <v>05</v>
          </cell>
          <cell r="B130" t="str">
            <v>TDA. PROYECTO GEEKER</v>
          </cell>
          <cell r="C130" t="str">
            <v>12:15</v>
          </cell>
          <cell r="D130" t="str">
            <v>12:54</v>
          </cell>
          <cell r="E130">
            <v>1.9</v>
          </cell>
          <cell r="G130">
            <v>14</v>
          </cell>
        </row>
        <row r="131">
          <cell r="A131" t="str">
            <v>05</v>
          </cell>
          <cell r="B131" t="str">
            <v>TDA. MONICA-SAB</v>
          </cell>
          <cell r="C131" t="str">
            <v>21:55</v>
          </cell>
          <cell r="D131" t="str">
            <v>23:52</v>
          </cell>
          <cell r="E131">
            <v>8.3000000000000007</v>
          </cell>
          <cell r="G131">
            <v>63</v>
          </cell>
        </row>
        <row r="132">
          <cell r="A132" t="str">
            <v>05</v>
          </cell>
          <cell r="B132" t="str">
            <v>TDA. FEST.DE PORKY-S</v>
          </cell>
          <cell r="C132" t="str">
            <v>09:33</v>
          </cell>
          <cell r="D132" t="str">
            <v>10:06</v>
          </cell>
          <cell r="E132">
            <v>1.6</v>
          </cell>
          <cell r="G132">
            <v>12</v>
          </cell>
        </row>
        <row r="133">
          <cell r="A133" t="str">
            <v>05</v>
          </cell>
          <cell r="B133" t="str">
            <v>TDA. ANIMANIACS-MA</v>
          </cell>
          <cell r="C133" t="str">
            <v>09:26</v>
          </cell>
          <cell r="D133" t="str">
            <v>09:55</v>
          </cell>
          <cell r="E133">
            <v>1.5</v>
          </cell>
          <cell r="G133">
            <v>11</v>
          </cell>
        </row>
        <row r="134">
          <cell r="A134" t="str">
            <v>05</v>
          </cell>
          <cell r="B134" t="str">
            <v>TDA. DRAGON BALL-S-T</v>
          </cell>
          <cell r="C134" t="str">
            <v>11:30</v>
          </cell>
          <cell r="D134" t="str">
            <v>12:30</v>
          </cell>
          <cell r="E134">
            <v>1.5</v>
          </cell>
          <cell r="G134">
            <v>11</v>
          </cell>
        </row>
        <row r="135">
          <cell r="A135" t="str">
            <v>05</v>
          </cell>
          <cell r="B135" t="str">
            <v>TDA. CORRECAMINOS-S-</v>
          </cell>
          <cell r="C135" t="str">
            <v>10:31</v>
          </cell>
          <cell r="D135" t="str">
            <v>11:03</v>
          </cell>
          <cell r="E135">
            <v>1.5</v>
          </cell>
          <cell r="G135">
            <v>11</v>
          </cell>
        </row>
        <row r="136">
          <cell r="A136" t="str">
            <v>05</v>
          </cell>
          <cell r="B136" t="str">
            <v>TDA. TV CINE-TA</v>
          </cell>
          <cell r="C136" t="str">
            <v>16:35</v>
          </cell>
          <cell r="D136" t="str">
            <v>18:52</v>
          </cell>
          <cell r="E136">
            <v>2.9</v>
          </cell>
          <cell r="G136">
            <v>22</v>
          </cell>
        </row>
        <row r="137">
          <cell r="A137" t="str">
            <v>05</v>
          </cell>
          <cell r="B137" t="str">
            <v>TDA. PANORAMA</v>
          </cell>
          <cell r="C137" t="str">
            <v>19:48</v>
          </cell>
          <cell r="D137" t="str">
            <v>22:40</v>
          </cell>
          <cell r="E137">
            <v>13.1</v>
          </cell>
          <cell r="G137">
            <v>99</v>
          </cell>
        </row>
        <row r="138">
          <cell r="A138" t="str">
            <v>05</v>
          </cell>
          <cell r="B138" t="str">
            <v>TDA. TINY TOONS-MA</v>
          </cell>
          <cell r="C138" t="str">
            <v>09:51</v>
          </cell>
          <cell r="D138" t="str">
            <v>10:25</v>
          </cell>
          <cell r="E138">
            <v>1.2</v>
          </cell>
          <cell r="G138">
            <v>9</v>
          </cell>
        </row>
        <row r="139">
          <cell r="A139" t="str">
            <v>05</v>
          </cell>
          <cell r="B139" t="str">
            <v>TDA. FUERZA DEL DESE</v>
          </cell>
          <cell r="C139" t="str">
            <v>20:41</v>
          </cell>
          <cell r="D139" t="str">
            <v>22:25</v>
          </cell>
          <cell r="E139">
            <v>6.5</v>
          </cell>
          <cell r="G139">
            <v>49</v>
          </cell>
        </row>
        <row r="140">
          <cell r="A140" t="str">
            <v>05</v>
          </cell>
          <cell r="B140" t="str">
            <v>TDA. BAYWATCH-SAB.</v>
          </cell>
          <cell r="C140" t="str">
            <v>14:00</v>
          </cell>
          <cell r="D140" t="str">
            <v>14:59</v>
          </cell>
          <cell r="E140">
            <v>2.8</v>
          </cell>
          <cell r="G140">
            <v>21</v>
          </cell>
        </row>
        <row r="141">
          <cell r="A141" t="str">
            <v>05</v>
          </cell>
          <cell r="B141" t="str">
            <v>TDA. BUGS BUNNY-MA</v>
          </cell>
          <cell r="C141" t="str">
            <v>10:43</v>
          </cell>
          <cell r="D141" t="str">
            <v>11:28</v>
          </cell>
          <cell r="E141">
            <v>1</v>
          </cell>
          <cell r="G141">
            <v>7</v>
          </cell>
        </row>
        <row r="142">
          <cell r="A142" t="str">
            <v>05</v>
          </cell>
          <cell r="B142" t="str">
            <v>TDA. CLASICOS DE LA</v>
          </cell>
          <cell r="C142" t="str">
            <v>10:19</v>
          </cell>
          <cell r="D142" t="str">
            <v>10:52</v>
          </cell>
          <cell r="E142">
            <v>1</v>
          </cell>
          <cell r="G142">
            <v>7</v>
          </cell>
        </row>
        <row r="143">
          <cell r="A143" t="str">
            <v>05</v>
          </cell>
          <cell r="B143" t="str">
            <v>TDA. AMBULANTES DE R</v>
          </cell>
          <cell r="C143" t="str">
            <v>23:06</v>
          </cell>
          <cell r="D143" t="str">
            <v>00:12</v>
          </cell>
          <cell r="E143">
            <v>3.4</v>
          </cell>
          <cell r="G143">
            <v>25</v>
          </cell>
        </row>
        <row r="144">
          <cell r="A144" t="str">
            <v>05</v>
          </cell>
          <cell r="B144" t="str">
            <v>TDA. TELE DEPORTE-DO</v>
          </cell>
          <cell r="C144" t="str">
            <v>22:28</v>
          </cell>
          <cell r="D144" t="str">
            <v>23:42</v>
          </cell>
          <cell r="E144">
            <v>4.4000000000000004</v>
          </cell>
          <cell r="G144">
            <v>33</v>
          </cell>
        </row>
        <row r="145">
          <cell r="A145" t="str">
            <v>05</v>
          </cell>
          <cell r="B145" t="str">
            <v>TDA. HOMBRES DE BRON</v>
          </cell>
          <cell r="C145" t="str">
            <v>23:06</v>
          </cell>
          <cell r="D145" t="str">
            <v>00:00</v>
          </cell>
          <cell r="E145">
            <v>3.3</v>
          </cell>
          <cell r="G145">
            <v>25</v>
          </cell>
        </row>
        <row r="146">
          <cell r="A146" t="str">
            <v>05</v>
          </cell>
          <cell r="B146" t="str">
            <v>TDA. CINE DE BARRIO-</v>
          </cell>
          <cell r="C146" t="str">
            <v>13:04</v>
          </cell>
          <cell r="D146" t="str">
            <v>14:59</v>
          </cell>
          <cell r="E146">
            <v>2.4</v>
          </cell>
          <cell r="G146">
            <v>18</v>
          </cell>
        </row>
        <row r="147">
          <cell r="A147" t="str">
            <v>05</v>
          </cell>
          <cell r="B147" t="str">
            <v>TDA. EL GRAN CHAPARR</v>
          </cell>
          <cell r="C147" t="str">
            <v>18:44</v>
          </cell>
          <cell r="D147" t="str">
            <v>19:53</v>
          </cell>
          <cell r="E147">
            <v>3.1</v>
          </cell>
          <cell r="G147">
            <v>23</v>
          </cell>
        </row>
        <row r="148">
          <cell r="A148" t="str">
            <v>05</v>
          </cell>
          <cell r="B148" t="str">
            <v>TDA. VIERNES DE PELI</v>
          </cell>
          <cell r="C148" t="str">
            <v>23:03</v>
          </cell>
          <cell r="D148" t="str">
            <v>00:51</v>
          </cell>
          <cell r="E148">
            <v>3.1</v>
          </cell>
          <cell r="G148">
            <v>23</v>
          </cell>
        </row>
        <row r="149">
          <cell r="A149" t="str">
            <v>05</v>
          </cell>
          <cell r="B149" t="str">
            <v>TDA. LA MOVIDA DE LO</v>
          </cell>
          <cell r="C149" t="str">
            <v>16:58</v>
          </cell>
          <cell r="D149" t="str">
            <v>20:05</v>
          </cell>
          <cell r="E149">
            <v>3.5</v>
          </cell>
          <cell r="G149">
            <v>26</v>
          </cell>
        </row>
        <row r="150">
          <cell r="A150" t="str">
            <v>05</v>
          </cell>
          <cell r="B150" t="str">
            <v>TDA. TRAVES.DEL CORA</v>
          </cell>
          <cell r="C150" t="str">
            <v>15:52</v>
          </cell>
          <cell r="D150" t="str">
            <v>17:00</v>
          </cell>
          <cell r="E150">
            <v>1.6</v>
          </cell>
          <cell r="G150">
            <v>12</v>
          </cell>
        </row>
        <row r="151">
          <cell r="A151" t="str">
            <v>05</v>
          </cell>
          <cell r="B151" t="str">
            <v>TDA. NOCHES DE TIN T</v>
          </cell>
          <cell r="C151" t="str">
            <v>23:00</v>
          </cell>
          <cell r="D151" t="str">
            <v>01:17</v>
          </cell>
          <cell r="E151">
            <v>3</v>
          </cell>
          <cell r="G151">
            <v>22</v>
          </cell>
        </row>
        <row r="152">
          <cell r="A152" t="str">
            <v>05</v>
          </cell>
          <cell r="B152" t="str">
            <v>TDA. LA FAMILIA INGA</v>
          </cell>
          <cell r="C152" t="str">
            <v>13:55</v>
          </cell>
          <cell r="D152" t="str">
            <v>15:01</v>
          </cell>
          <cell r="E152">
            <v>2.4</v>
          </cell>
          <cell r="G152">
            <v>18</v>
          </cell>
        </row>
        <row r="153">
          <cell r="A153" t="str">
            <v>05</v>
          </cell>
          <cell r="B153" t="str">
            <v>TDA. TAZMANIA-S-MA</v>
          </cell>
          <cell r="C153" t="str">
            <v>11:00</v>
          </cell>
          <cell r="D153" t="str">
            <v>11:35</v>
          </cell>
          <cell r="E153">
            <v>0.8</v>
          </cell>
          <cell r="G153">
            <v>6</v>
          </cell>
        </row>
        <row r="154">
          <cell r="A154" t="str">
            <v>05</v>
          </cell>
          <cell r="B154" t="str">
            <v>TDA. AMBULAN.DE LA R</v>
          </cell>
          <cell r="C154" t="str">
            <v>19:57</v>
          </cell>
          <cell r="D154" t="str">
            <v>22:08</v>
          </cell>
          <cell r="E154">
            <v>4.8</v>
          </cell>
          <cell r="G154">
            <v>36</v>
          </cell>
        </row>
        <row r="155">
          <cell r="A155" t="str">
            <v>05</v>
          </cell>
          <cell r="B155" t="str">
            <v>TDA. BAYWATCH-TA</v>
          </cell>
          <cell r="C155" t="str">
            <v>14:56</v>
          </cell>
          <cell r="D155" t="str">
            <v>16:01</v>
          </cell>
          <cell r="E155">
            <v>2.2999999999999998</v>
          </cell>
          <cell r="G155">
            <v>17</v>
          </cell>
        </row>
        <row r="156">
          <cell r="A156" t="str">
            <v>05</v>
          </cell>
          <cell r="B156" t="str">
            <v>TDA. 24 HORAS EDIC.C</v>
          </cell>
          <cell r="C156" t="str">
            <v>21:58</v>
          </cell>
          <cell r="D156" t="str">
            <v>23:58</v>
          </cell>
          <cell r="E156">
            <v>7</v>
          </cell>
          <cell r="G156">
            <v>53</v>
          </cell>
        </row>
        <row r="157">
          <cell r="A157" t="str">
            <v>05</v>
          </cell>
          <cell r="B157" t="str">
            <v>TDA. CINE CINCO ESTR</v>
          </cell>
          <cell r="C157" t="str">
            <v>17:35</v>
          </cell>
          <cell r="D157" t="str">
            <v>19:50</v>
          </cell>
          <cell r="E157">
            <v>3.2</v>
          </cell>
          <cell r="G157">
            <v>24</v>
          </cell>
        </row>
        <row r="158">
          <cell r="A158" t="str">
            <v>05</v>
          </cell>
          <cell r="B158" t="str">
            <v>TDA. MATRIM. HIJOS-D</v>
          </cell>
          <cell r="C158" t="str">
            <v>22:12</v>
          </cell>
          <cell r="D158" t="str">
            <v>00:11</v>
          </cell>
          <cell r="E158">
            <v>3.7</v>
          </cell>
          <cell r="G158">
            <v>28</v>
          </cell>
        </row>
        <row r="159">
          <cell r="A159" t="str">
            <v>05</v>
          </cell>
          <cell r="B159" t="str">
            <v>TDA. ROBIN HOOD-DOM</v>
          </cell>
          <cell r="C159" t="str">
            <v>14:42</v>
          </cell>
          <cell r="D159" t="str">
            <v>16:06</v>
          </cell>
          <cell r="E159">
            <v>1.9</v>
          </cell>
          <cell r="G159">
            <v>14</v>
          </cell>
        </row>
        <row r="160">
          <cell r="A160" t="str">
            <v>05</v>
          </cell>
          <cell r="B160" t="str">
            <v>TDA. CLUB LAS GEMELA</v>
          </cell>
          <cell r="C160" t="str">
            <v>14:57</v>
          </cell>
          <cell r="D160" t="str">
            <v>17:01</v>
          </cell>
          <cell r="E160">
            <v>1.9</v>
          </cell>
          <cell r="G160">
            <v>14</v>
          </cell>
        </row>
        <row r="161">
          <cell r="A161" t="str">
            <v>05</v>
          </cell>
          <cell r="B161" t="str">
            <v>TDA. TRES CHIFLADOS-</v>
          </cell>
          <cell r="C161" t="str">
            <v>12:56</v>
          </cell>
          <cell r="D161" t="str">
            <v>14:01</v>
          </cell>
          <cell r="E161">
            <v>2</v>
          </cell>
          <cell r="G161">
            <v>15</v>
          </cell>
        </row>
        <row r="162">
          <cell r="A162" t="str">
            <v>05</v>
          </cell>
          <cell r="B162" t="str">
            <v>TDA. ISLA MISTERIOSA</v>
          </cell>
          <cell r="C162" t="str">
            <v>16:34</v>
          </cell>
          <cell r="D162" t="str">
            <v>18:02</v>
          </cell>
          <cell r="E162">
            <v>1.8</v>
          </cell>
          <cell r="G162">
            <v>13</v>
          </cell>
        </row>
        <row r="163">
          <cell r="A163" t="str">
            <v>05</v>
          </cell>
          <cell r="B163" t="str">
            <v>TDA. Q-BERTO-D-TA</v>
          </cell>
          <cell r="C163" t="str">
            <v>12:45</v>
          </cell>
          <cell r="D163" t="str">
            <v>13:18</v>
          </cell>
          <cell r="E163">
            <v>1.8</v>
          </cell>
          <cell r="G163">
            <v>13</v>
          </cell>
        </row>
        <row r="164">
          <cell r="A164" t="str">
            <v>05</v>
          </cell>
          <cell r="B164" t="str">
            <v>TDA. AVENT.MICKEY-DO</v>
          </cell>
          <cell r="C164" t="str">
            <v>13:06</v>
          </cell>
          <cell r="D164" t="str">
            <v>13:45</v>
          </cell>
          <cell r="E164">
            <v>1.5</v>
          </cell>
          <cell r="G164">
            <v>11</v>
          </cell>
        </row>
        <row r="165">
          <cell r="A165" t="str">
            <v>05</v>
          </cell>
          <cell r="B165" t="str">
            <v>TDA. CINE PARA ADULT</v>
          </cell>
          <cell r="C165" t="str">
            <v>23:04</v>
          </cell>
          <cell r="D165" t="str">
            <v>01:24</v>
          </cell>
          <cell r="E165">
            <v>1.8</v>
          </cell>
          <cell r="G165">
            <v>13</v>
          </cell>
        </row>
        <row r="166">
          <cell r="A166" t="str">
            <v>05</v>
          </cell>
          <cell r="B166" t="str">
            <v>TDA. SIMBAD EL MARIN</v>
          </cell>
          <cell r="C166" t="str">
            <v>13:36</v>
          </cell>
          <cell r="D166" t="str">
            <v>14:12</v>
          </cell>
          <cell r="E166">
            <v>1</v>
          </cell>
          <cell r="G166">
            <v>7</v>
          </cell>
        </row>
        <row r="167">
          <cell r="A167" t="str">
            <v>05</v>
          </cell>
          <cell r="B167" t="str">
            <v>TDA. TOM Y JERRY-DOM</v>
          </cell>
          <cell r="C167" t="str">
            <v>14:13</v>
          </cell>
          <cell r="D167" t="str">
            <v>15:11</v>
          </cell>
          <cell r="E167">
            <v>0.6</v>
          </cell>
          <cell r="G167">
            <v>4</v>
          </cell>
        </row>
        <row r="168">
          <cell r="E168">
            <v>2.7450704225352114</v>
          </cell>
        </row>
        <row r="170">
          <cell r="A170" t="str">
            <v>09</v>
          </cell>
          <cell r="B170" t="str">
            <v>TDA. EQUIPO AL DIA-N</v>
          </cell>
          <cell r="C170" t="str">
            <v>23:16</v>
          </cell>
          <cell r="D170" t="str">
            <v>00:15</v>
          </cell>
          <cell r="E170">
            <v>3.4</v>
          </cell>
          <cell r="G170">
            <v>25</v>
          </cell>
        </row>
        <row r="171">
          <cell r="A171" t="str">
            <v>09</v>
          </cell>
          <cell r="B171" t="str">
            <v>TDA. YO AMO A PAQUIT</v>
          </cell>
          <cell r="C171" t="str">
            <v>18:53</v>
          </cell>
          <cell r="D171" t="str">
            <v>20:31</v>
          </cell>
          <cell r="E171">
            <v>3.1</v>
          </cell>
          <cell r="G171">
            <v>23</v>
          </cell>
        </row>
        <row r="172">
          <cell r="A172" t="str">
            <v>09</v>
          </cell>
          <cell r="B172" t="str">
            <v>TDA. EL EQUIPO DE GO</v>
          </cell>
          <cell r="C172" t="str">
            <v>21:50</v>
          </cell>
          <cell r="D172" t="str">
            <v>00:13</v>
          </cell>
          <cell r="E172">
            <v>3</v>
          </cell>
          <cell r="G172">
            <v>22</v>
          </cell>
        </row>
        <row r="173">
          <cell r="A173" t="str">
            <v>09</v>
          </cell>
          <cell r="B173" t="str">
            <v>TDA. REP.YO AMO PAQU</v>
          </cell>
          <cell r="C173" t="str">
            <v>14:56</v>
          </cell>
          <cell r="D173" t="str">
            <v>16:04</v>
          </cell>
          <cell r="E173">
            <v>2.7</v>
          </cell>
          <cell r="G173">
            <v>20</v>
          </cell>
        </row>
        <row r="174">
          <cell r="A174" t="str">
            <v>09</v>
          </cell>
          <cell r="B174" t="str">
            <v>TDA. EL AMOR DE MI V</v>
          </cell>
          <cell r="C174" t="str">
            <v>21:24</v>
          </cell>
          <cell r="D174" t="str">
            <v>22:32</v>
          </cell>
          <cell r="E174">
            <v>6.1</v>
          </cell>
          <cell r="G174">
            <v>46</v>
          </cell>
        </row>
        <row r="175">
          <cell r="A175" t="str">
            <v>09</v>
          </cell>
          <cell r="B175" t="str">
            <v>TDA. CINE SABADO I</v>
          </cell>
          <cell r="C175" t="str">
            <v>20:57</v>
          </cell>
          <cell r="D175" t="str">
            <v>22:58</v>
          </cell>
          <cell r="E175">
            <v>2.4</v>
          </cell>
          <cell r="G175">
            <v>18</v>
          </cell>
        </row>
        <row r="176">
          <cell r="A176" t="str">
            <v>09</v>
          </cell>
          <cell r="B176" t="str">
            <v>TDA. MUÑECA BRAVA</v>
          </cell>
          <cell r="C176" t="str">
            <v>20:25</v>
          </cell>
          <cell r="D176" t="str">
            <v>21:34</v>
          </cell>
          <cell r="E176">
            <v>5.5</v>
          </cell>
          <cell r="G176">
            <v>41</v>
          </cell>
        </row>
        <row r="177">
          <cell r="A177" t="str">
            <v>09</v>
          </cell>
          <cell r="B177" t="str">
            <v>TDA. ATV NOTICIAS L-</v>
          </cell>
          <cell r="C177" t="str">
            <v>22:20</v>
          </cell>
          <cell r="D177" t="str">
            <v>23:22</v>
          </cell>
          <cell r="E177">
            <v>5</v>
          </cell>
          <cell r="G177">
            <v>38</v>
          </cell>
        </row>
        <row r="178">
          <cell r="A178" t="str">
            <v>09</v>
          </cell>
          <cell r="B178" t="str">
            <v>TDA. LOS CINCORREGIB</v>
          </cell>
          <cell r="C178" t="str">
            <v>20:06</v>
          </cell>
          <cell r="D178" t="str">
            <v>22:02</v>
          </cell>
          <cell r="E178">
            <v>1.7</v>
          </cell>
          <cell r="G178">
            <v>12</v>
          </cell>
        </row>
        <row r="179">
          <cell r="A179" t="str">
            <v>09</v>
          </cell>
          <cell r="B179" t="str">
            <v>TDA. EL SEPTIMO CIEL</v>
          </cell>
          <cell r="C179" t="str">
            <v>14:52</v>
          </cell>
          <cell r="D179" t="str">
            <v>15:59</v>
          </cell>
          <cell r="E179">
            <v>1.7</v>
          </cell>
          <cell r="G179">
            <v>12</v>
          </cell>
        </row>
        <row r="180">
          <cell r="A180" t="str">
            <v>09</v>
          </cell>
          <cell r="B180" t="str">
            <v>TDA. LA GRAN PREMIER</v>
          </cell>
          <cell r="C180" t="str">
            <v>19:54</v>
          </cell>
          <cell r="D180" t="str">
            <v>21:51</v>
          </cell>
          <cell r="E180">
            <v>1.6</v>
          </cell>
          <cell r="G180">
            <v>12</v>
          </cell>
        </row>
        <row r="181">
          <cell r="A181" t="str">
            <v>09</v>
          </cell>
          <cell r="B181" t="str">
            <v>TDA. CINE SABADO</v>
          </cell>
          <cell r="C181" t="str">
            <v>19:09</v>
          </cell>
          <cell r="D181" t="str">
            <v>23:46</v>
          </cell>
          <cell r="E181">
            <v>1.4</v>
          </cell>
          <cell r="G181">
            <v>10</v>
          </cell>
        </row>
        <row r="182">
          <cell r="A182" t="str">
            <v>09</v>
          </cell>
          <cell r="B182" t="str">
            <v>TDA. LOS PICAPIEDRA-</v>
          </cell>
          <cell r="C182" t="str">
            <v>18:55</v>
          </cell>
          <cell r="D182" t="str">
            <v>20:01</v>
          </cell>
          <cell r="E182">
            <v>1.4</v>
          </cell>
          <cell r="G182">
            <v>10</v>
          </cell>
        </row>
        <row r="183">
          <cell r="A183" t="str">
            <v>09</v>
          </cell>
          <cell r="B183" t="str">
            <v>TDA. SMACK DOWN-D-TA</v>
          </cell>
          <cell r="C183" t="str">
            <v>17:24</v>
          </cell>
          <cell r="D183" t="str">
            <v>19:03</v>
          </cell>
          <cell r="E183">
            <v>1.2</v>
          </cell>
          <cell r="G183">
            <v>9</v>
          </cell>
        </row>
        <row r="184">
          <cell r="A184" t="str">
            <v>09</v>
          </cell>
          <cell r="B184" t="str">
            <v>TDA. CUARTEL DE BROO</v>
          </cell>
          <cell r="C184" t="str">
            <v>15:04</v>
          </cell>
          <cell r="D184" t="str">
            <v>16:11</v>
          </cell>
          <cell r="E184">
            <v>1.1000000000000001</v>
          </cell>
          <cell r="G184">
            <v>8</v>
          </cell>
        </row>
        <row r="185">
          <cell r="A185" t="str">
            <v>09</v>
          </cell>
          <cell r="B185" t="str">
            <v>TDA. WALTER MELON-D-</v>
          </cell>
          <cell r="C185" t="str">
            <v>09:59</v>
          </cell>
          <cell r="D185" t="str">
            <v>10:33</v>
          </cell>
          <cell r="E185">
            <v>0.9</v>
          </cell>
          <cell r="G185">
            <v>6</v>
          </cell>
        </row>
        <row r="186">
          <cell r="A186" t="str">
            <v>09</v>
          </cell>
          <cell r="B186" t="str">
            <v>TDA. ESCALOFRIOS-SAB</v>
          </cell>
          <cell r="C186" t="str">
            <v>12:31</v>
          </cell>
          <cell r="D186" t="str">
            <v>15:10</v>
          </cell>
          <cell r="E186">
            <v>0.9</v>
          </cell>
          <cell r="G186">
            <v>6</v>
          </cell>
        </row>
        <row r="187">
          <cell r="A187" t="str">
            <v>09</v>
          </cell>
          <cell r="B187" t="str">
            <v>TDA. SECUND.A BORDO-</v>
          </cell>
          <cell r="C187" t="str">
            <v>10:32</v>
          </cell>
          <cell r="D187" t="str">
            <v>10:59</v>
          </cell>
          <cell r="E187">
            <v>0.8</v>
          </cell>
          <cell r="G187">
            <v>6</v>
          </cell>
        </row>
        <row r="188">
          <cell r="A188" t="str">
            <v>09</v>
          </cell>
          <cell r="B188" t="str">
            <v>TDA. BEETLEBORGS-SAB</v>
          </cell>
          <cell r="C188" t="str">
            <v>10:46</v>
          </cell>
          <cell r="D188" t="str">
            <v>13:47</v>
          </cell>
          <cell r="E188">
            <v>0.8</v>
          </cell>
          <cell r="G188">
            <v>6</v>
          </cell>
        </row>
        <row r="189">
          <cell r="A189" t="str">
            <v>09</v>
          </cell>
          <cell r="B189" t="str">
            <v>TDA. REP.MUÑECA BRAV</v>
          </cell>
          <cell r="C189" t="str">
            <v>13:58</v>
          </cell>
          <cell r="D189" t="str">
            <v>15:08</v>
          </cell>
          <cell r="E189">
            <v>0.8</v>
          </cell>
          <cell r="G189">
            <v>6</v>
          </cell>
        </row>
        <row r="190">
          <cell r="A190" t="str">
            <v>09</v>
          </cell>
          <cell r="B190" t="str">
            <v>TDA. EL EQUIPO DE LO</v>
          </cell>
          <cell r="C190" t="str">
            <v>10:00</v>
          </cell>
          <cell r="D190" t="str">
            <v>15:07</v>
          </cell>
          <cell r="E190">
            <v>0.7</v>
          </cell>
          <cell r="G190">
            <v>5</v>
          </cell>
        </row>
        <row r="191">
          <cell r="A191" t="str">
            <v>09</v>
          </cell>
          <cell r="B191" t="str">
            <v>TDA. ESCALOFRIOS-TAR</v>
          </cell>
          <cell r="C191" t="str">
            <v>18:27</v>
          </cell>
          <cell r="D191" t="str">
            <v>19:07</v>
          </cell>
          <cell r="E191">
            <v>0.7</v>
          </cell>
          <cell r="G191">
            <v>5</v>
          </cell>
        </row>
        <row r="192">
          <cell r="A192" t="str">
            <v>09</v>
          </cell>
          <cell r="B192" t="str">
            <v>TDA. FAMILIA POR QUE</v>
          </cell>
          <cell r="C192" t="str">
            <v>09:30</v>
          </cell>
          <cell r="D192" t="str">
            <v>10:02</v>
          </cell>
          <cell r="E192">
            <v>0.7</v>
          </cell>
          <cell r="G192">
            <v>5</v>
          </cell>
        </row>
        <row r="193">
          <cell r="A193" t="str">
            <v>09</v>
          </cell>
          <cell r="B193" t="str">
            <v>TDA. TELETUBBIES-DOM</v>
          </cell>
          <cell r="C193" t="str">
            <v>08:38</v>
          </cell>
          <cell r="D193" t="str">
            <v>09:34</v>
          </cell>
          <cell r="E193">
            <v>0.6</v>
          </cell>
          <cell r="G193">
            <v>4</v>
          </cell>
        </row>
        <row r="194">
          <cell r="A194" t="str">
            <v>09</v>
          </cell>
          <cell r="B194" t="str">
            <v>TDA. TELETUBBIES-TAR</v>
          </cell>
          <cell r="C194" t="str">
            <v>12:26</v>
          </cell>
          <cell r="D194" t="str">
            <v>13:09</v>
          </cell>
          <cell r="E194">
            <v>0.6</v>
          </cell>
          <cell r="G194">
            <v>4</v>
          </cell>
        </row>
        <row r="195">
          <cell r="A195" t="str">
            <v>09</v>
          </cell>
          <cell r="B195" t="str">
            <v>TDA. TARDES D HOLLYW</v>
          </cell>
          <cell r="C195" t="str">
            <v>13:00</v>
          </cell>
          <cell r="D195" t="str">
            <v>14:58</v>
          </cell>
          <cell r="E195">
            <v>0.6</v>
          </cell>
          <cell r="G195">
            <v>4</v>
          </cell>
        </row>
        <row r="196">
          <cell r="A196" t="str">
            <v>09</v>
          </cell>
          <cell r="B196" t="str">
            <v>TDA. CEBOLLITAS-S-TA</v>
          </cell>
          <cell r="C196" t="str">
            <v>15:59</v>
          </cell>
          <cell r="D196" t="str">
            <v>18:21</v>
          </cell>
          <cell r="E196">
            <v>0.6</v>
          </cell>
          <cell r="G196">
            <v>4</v>
          </cell>
        </row>
        <row r="197">
          <cell r="A197" t="str">
            <v>09</v>
          </cell>
          <cell r="B197" t="str">
            <v>TDA. CEBOLLITAS-TA</v>
          </cell>
          <cell r="C197" t="str">
            <v>15:55</v>
          </cell>
          <cell r="D197" t="str">
            <v>18:17</v>
          </cell>
          <cell r="E197">
            <v>0.5</v>
          </cell>
          <cell r="G197">
            <v>3</v>
          </cell>
        </row>
        <row r="198">
          <cell r="A198" t="str">
            <v>09</v>
          </cell>
          <cell r="B198" t="str">
            <v>TDA. EL EQUIPO DE LO</v>
          </cell>
          <cell r="C198" t="str">
            <v>10:59</v>
          </cell>
          <cell r="D198" t="str">
            <v>13:04</v>
          </cell>
          <cell r="E198">
            <v>0.5</v>
          </cell>
          <cell r="G198">
            <v>3</v>
          </cell>
        </row>
        <row r="199">
          <cell r="A199" t="str">
            <v>09</v>
          </cell>
          <cell r="B199" t="str">
            <v>TDA. TITANES EN RING</v>
          </cell>
          <cell r="C199" t="str">
            <v>17:19</v>
          </cell>
          <cell r="D199" t="str">
            <v>20:08</v>
          </cell>
          <cell r="E199">
            <v>0.4</v>
          </cell>
          <cell r="G199">
            <v>3</v>
          </cell>
        </row>
        <row r="200">
          <cell r="A200" t="str">
            <v>09</v>
          </cell>
          <cell r="B200" t="str">
            <v>TDA. TOM Y JERRY KID</v>
          </cell>
          <cell r="C200" t="str">
            <v>11:57</v>
          </cell>
          <cell r="D200" t="str">
            <v>12:39</v>
          </cell>
          <cell r="E200">
            <v>0.3</v>
          </cell>
          <cell r="G200">
            <v>2</v>
          </cell>
        </row>
        <row r="201">
          <cell r="A201" t="str">
            <v>09</v>
          </cell>
          <cell r="B201" t="str">
            <v>TDA. EAGLE RIDERS-S-</v>
          </cell>
          <cell r="C201" t="str">
            <v>07:58</v>
          </cell>
          <cell r="D201" t="str">
            <v>08:44</v>
          </cell>
          <cell r="E201">
            <v>0.3</v>
          </cell>
          <cell r="G201">
            <v>2</v>
          </cell>
        </row>
        <row r="202">
          <cell r="A202" t="str">
            <v>09</v>
          </cell>
          <cell r="B202" t="str">
            <v>TDA. EAGLE RIDERS-D-</v>
          </cell>
          <cell r="C202" t="str">
            <v>08:10</v>
          </cell>
          <cell r="D202" t="str">
            <v>08:39</v>
          </cell>
          <cell r="E202">
            <v>0.3</v>
          </cell>
          <cell r="G202">
            <v>2</v>
          </cell>
        </row>
        <row r="203">
          <cell r="A203" t="str">
            <v>09</v>
          </cell>
          <cell r="B203" t="str">
            <v>TDA. REP.EL EQUIPO D</v>
          </cell>
          <cell r="C203" t="str">
            <v>10:55</v>
          </cell>
          <cell r="D203" t="str">
            <v>13:19</v>
          </cell>
          <cell r="E203">
            <v>0.2</v>
          </cell>
          <cell r="G203">
            <v>1</v>
          </cell>
        </row>
        <row r="204">
          <cell r="A204" t="str">
            <v>09</v>
          </cell>
          <cell r="B204" t="str">
            <v>TDA. VIVIENDO CON LO</v>
          </cell>
          <cell r="C204" t="str">
            <v>10:58</v>
          </cell>
          <cell r="D204" t="str">
            <v>11:39</v>
          </cell>
          <cell r="E204">
            <v>0.2</v>
          </cell>
          <cell r="G204">
            <v>1</v>
          </cell>
        </row>
        <row r="205">
          <cell r="A205" t="str">
            <v>09</v>
          </cell>
          <cell r="B205" t="str">
            <v>TDA. INDIANA-SAB</v>
          </cell>
          <cell r="C205" t="str">
            <v>12:00</v>
          </cell>
          <cell r="D205" t="str">
            <v>14:43</v>
          </cell>
          <cell r="E205">
            <v>0.2</v>
          </cell>
          <cell r="G205">
            <v>1</v>
          </cell>
        </row>
        <row r="206">
          <cell r="A206" t="str">
            <v>09</v>
          </cell>
          <cell r="B206" t="str">
            <v>TDA. POPEYE-MA</v>
          </cell>
          <cell r="C206" t="str">
            <v>10:25</v>
          </cell>
          <cell r="D206" t="str">
            <v>11:10</v>
          </cell>
          <cell r="E206">
            <v>0.1</v>
          </cell>
          <cell r="G206">
            <v>0</v>
          </cell>
        </row>
        <row r="207">
          <cell r="A207" t="str">
            <v>09</v>
          </cell>
          <cell r="B207" t="str">
            <v>TDA. SILVER SURFER S</v>
          </cell>
          <cell r="C207" t="str">
            <v>09:54</v>
          </cell>
          <cell r="D207" t="str">
            <v>12:33</v>
          </cell>
          <cell r="E207">
            <v>0.1</v>
          </cell>
          <cell r="G207">
            <v>0</v>
          </cell>
        </row>
        <row r="208">
          <cell r="A208" t="str">
            <v>09</v>
          </cell>
          <cell r="B208" t="str">
            <v>TDA. OLIVER TWIST-S-</v>
          </cell>
          <cell r="C208" t="str">
            <v>08:34</v>
          </cell>
          <cell r="D208" t="str">
            <v>09:13</v>
          </cell>
          <cell r="E208">
            <v>0.1</v>
          </cell>
          <cell r="G208">
            <v>0</v>
          </cell>
        </row>
        <row r="209">
          <cell r="E209">
            <v>1.9180232558139527</v>
          </cell>
        </row>
        <row r="211">
          <cell r="A211" t="str">
            <v>11</v>
          </cell>
          <cell r="B211" t="str">
            <v>TDA. GIRASOLES PARA</v>
          </cell>
          <cell r="C211" t="str">
            <v>20:02</v>
          </cell>
          <cell r="D211" t="str">
            <v>21:08</v>
          </cell>
          <cell r="E211">
            <v>5.7</v>
          </cell>
          <cell r="G211">
            <v>43</v>
          </cell>
        </row>
        <row r="212">
          <cell r="A212" t="str">
            <v>11</v>
          </cell>
          <cell r="B212" t="str">
            <v>TDA. PARA TODOS-MAÑ</v>
          </cell>
          <cell r="C212" t="str">
            <v>08:00</v>
          </cell>
          <cell r="D212" t="str">
            <v>11:12</v>
          </cell>
          <cell r="E212">
            <v>4.7</v>
          </cell>
          <cell r="G212">
            <v>35</v>
          </cell>
        </row>
        <row r="213">
          <cell r="A213" t="str">
            <v>11</v>
          </cell>
          <cell r="B213" t="str">
            <v>TDA. GENTE COMO UNO-</v>
          </cell>
          <cell r="C213" t="str">
            <v>20:59</v>
          </cell>
          <cell r="D213" t="str">
            <v>22:03</v>
          </cell>
          <cell r="E213">
            <v>4.5</v>
          </cell>
          <cell r="G213">
            <v>34</v>
          </cell>
        </row>
        <row r="214">
          <cell r="A214" t="str">
            <v>11</v>
          </cell>
          <cell r="B214" t="str">
            <v>TDA. CAMPANEANDO-SAB</v>
          </cell>
          <cell r="C214" t="str">
            <v>17:57</v>
          </cell>
          <cell r="D214" t="str">
            <v>21:09</v>
          </cell>
          <cell r="E214">
            <v>3.1</v>
          </cell>
          <cell r="G214">
            <v>23</v>
          </cell>
        </row>
        <row r="215">
          <cell r="A215" t="str">
            <v>11</v>
          </cell>
          <cell r="B215" t="str">
            <v>TDA. VALE TODO-TA</v>
          </cell>
          <cell r="C215" t="str">
            <v>15:01</v>
          </cell>
          <cell r="D215" t="str">
            <v>16:07</v>
          </cell>
          <cell r="E215">
            <v>2.9</v>
          </cell>
          <cell r="G215">
            <v>22</v>
          </cell>
        </row>
        <row r="216">
          <cell r="A216" t="str">
            <v>11</v>
          </cell>
          <cell r="B216" t="str">
            <v>TDA. REINA LA CHATAR</v>
          </cell>
          <cell r="C216" t="str">
            <v>13:57</v>
          </cell>
          <cell r="D216" t="str">
            <v>15:05</v>
          </cell>
          <cell r="E216">
            <v>2.5</v>
          </cell>
          <cell r="G216">
            <v>19</v>
          </cell>
        </row>
        <row r="217">
          <cell r="A217" t="str">
            <v>11</v>
          </cell>
          <cell r="B217" t="str">
            <v>TDA. MISION IMPOSIBL</v>
          </cell>
          <cell r="C217" t="str">
            <v>17:00</v>
          </cell>
          <cell r="D217" t="str">
            <v>18:01</v>
          </cell>
          <cell r="E217">
            <v>2.4</v>
          </cell>
          <cell r="G217">
            <v>18</v>
          </cell>
        </row>
        <row r="218">
          <cell r="A218" t="str">
            <v>11</v>
          </cell>
          <cell r="B218" t="str">
            <v>TDA. ESTA NOCHE NOTI</v>
          </cell>
          <cell r="C218" t="str">
            <v>21:59</v>
          </cell>
          <cell r="D218" t="str">
            <v>22:38</v>
          </cell>
          <cell r="E218">
            <v>2.4</v>
          </cell>
          <cell r="G218">
            <v>18</v>
          </cell>
        </row>
        <row r="219">
          <cell r="A219" t="str">
            <v>11</v>
          </cell>
          <cell r="B219" t="str">
            <v>TDA. EL PELICULON-NO</v>
          </cell>
          <cell r="C219" t="str">
            <v>22:32</v>
          </cell>
          <cell r="D219" t="str">
            <v>01:26</v>
          </cell>
          <cell r="E219">
            <v>2.2999999999999998</v>
          </cell>
          <cell r="G219">
            <v>17</v>
          </cell>
        </row>
        <row r="220">
          <cell r="A220" t="str">
            <v>11</v>
          </cell>
          <cell r="B220" t="str">
            <v>TDA. KASSANDRA-TA</v>
          </cell>
          <cell r="C220" t="str">
            <v>12:57</v>
          </cell>
          <cell r="D220" t="str">
            <v>14:03</v>
          </cell>
          <cell r="E220">
            <v>2.2000000000000002</v>
          </cell>
          <cell r="G220">
            <v>16</v>
          </cell>
        </row>
        <row r="221">
          <cell r="A221" t="str">
            <v>11</v>
          </cell>
          <cell r="B221" t="str">
            <v>TDA. CINE SABADO-NOC</v>
          </cell>
          <cell r="C221" t="str">
            <v>20:58</v>
          </cell>
          <cell r="D221" t="str">
            <v>23:06</v>
          </cell>
          <cell r="E221">
            <v>2.1</v>
          </cell>
          <cell r="G221">
            <v>16</v>
          </cell>
        </row>
        <row r="222">
          <cell r="A222" t="str">
            <v>11</v>
          </cell>
          <cell r="B222" t="str">
            <v>TDA. SORPRESA SORPRE</v>
          </cell>
          <cell r="C222" t="str">
            <v>16:01</v>
          </cell>
          <cell r="D222" t="str">
            <v>20:02</v>
          </cell>
          <cell r="E222">
            <v>2.1</v>
          </cell>
          <cell r="G222">
            <v>16</v>
          </cell>
        </row>
        <row r="223">
          <cell r="A223" t="str">
            <v>11</v>
          </cell>
          <cell r="B223" t="str">
            <v>TDA. HERCULES-S-TA</v>
          </cell>
          <cell r="C223" t="str">
            <v>14:02</v>
          </cell>
          <cell r="D223" t="str">
            <v>15:03</v>
          </cell>
          <cell r="E223">
            <v>2</v>
          </cell>
          <cell r="G223">
            <v>15</v>
          </cell>
        </row>
        <row r="224">
          <cell r="A224" t="str">
            <v>11</v>
          </cell>
          <cell r="B224" t="str">
            <v>TDA. INCREIBLE HULK-</v>
          </cell>
          <cell r="C224" t="str">
            <v>15:01</v>
          </cell>
          <cell r="D224" t="str">
            <v>16:03</v>
          </cell>
          <cell r="E224">
            <v>1.8</v>
          </cell>
          <cell r="G224">
            <v>13</v>
          </cell>
        </row>
        <row r="225">
          <cell r="A225" t="str">
            <v>11</v>
          </cell>
          <cell r="B225" t="str">
            <v>TDA. MI BELLA GENIO-</v>
          </cell>
          <cell r="C225" t="str">
            <v>22:37</v>
          </cell>
          <cell r="D225" t="str">
            <v>23:05</v>
          </cell>
          <cell r="E225">
            <v>1.7</v>
          </cell>
          <cell r="G225">
            <v>12</v>
          </cell>
        </row>
        <row r="226">
          <cell r="A226" t="str">
            <v>11</v>
          </cell>
          <cell r="B226" t="str">
            <v>TDA. DIAS FELICES-D-</v>
          </cell>
          <cell r="C226" t="str">
            <v>22:57</v>
          </cell>
          <cell r="D226" t="str">
            <v>00:02</v>
          </cell>
          <cell r="E226">
            <v>1.6</v>
          </cell>
          <cell r="G226">
            <v>12</v>
          </cell>
        </row>
        <row r="227">
          <cell r="A227" t="str">
            <v>11</v>
          </cell>
          <cell r="B227" t="str">
            <v>TDA. EL CENTINELA-D-</v>
          </cell>
          <cell r="C227" t="str">
            <v>16:02</v>
          </cell>
          <cell r="D227" t="str">
            <v>17:01</v>
          </cell>
          <cell r="E227">
            <v>1.6</v>
          </cell>
          <cell r="G227">
            <v>12</v>
          </cell>
        </row>
        <row r="228">
          <cell r="A228" t="str">
            <v>11</v>
          </cell>
          <cell r="B228" t="str">
            <v>TDA. HECHIZADA-D-NO</v>
          </cell>
          <cell r="C228" t="str">
            <v>22:05</v>
          </cell>
          <cell r="D228" t="str">
            <v>22:36</v>
          </cell>
          <cell r="E228">
            <v>1.6</v>
          </cell>
          <cell r="G228">
            <v>12</v>
          </cell>
        </row>
        <row r="229">
          <cell r="A229" t="str">
            <v>11</v>
          </cell>
          <cell r="B229" t="str">
            <v>TDA. QUIEN MANDA QUI</v>
          </cell>
          <cell r="C229" t="str">
            <v>11:00</v>
          </cell>
          <cell r="D229" t="str">
            <v>12:10</v>
          </cell>
          <cell r="E229">
            <v>1.5</v>
          </cell>
          <cell r="G229">
            <v>11</v>
          </cell>
        </row>
        <row r="230">
          <cell r="A230" t="str">
            <v>11</v>
          </cell>
          <cell r="B230" t="str">
            <v>TDA. MI BELLA GENIO-</v>
          </cell>
          <cell r="C230" t="str">
            <v>18:33</v>
          </cell>
          <cell r="D230" t="str">
            <v>19:08</v>
          </cell>
          <cell r="E230">
            <v>1.4</v>
          </cell>
          <cell r="G230">
            <v>10</v>
          </cell>
        </row>
        <row r="231">
          <cell r="A231" t="str">
            <v>11</v>
          </cell>
          <cell r="B231" t="str">
            <v>TDA. HECHIZADA-TAR</v>
          </cell>
          <cell r="C231" t="str">
            <v>18:01</v>
          </cell>
          <cell r="D231" t="str">
            <v>18:37</v>
          </cell>
          <cell r="E231">
            <v>1.2</v>
          </cell>
          <cell r="G231">
            <v>9</v>
          </cell>
        </row>
        <row r="232">
          <cell r="A232" t="str">
            <v>11</v>
          </cell>
          <cell r="B232" t="str">
            <v>TDA. QUIEN MANDA QUI</v>
          </cell>
          <cell r="C232" t="str">
            <v>11:03</v>
          </cell>
          <cell r="D232" t="str">
            <v>13:00</v>
          </cell>
          <cell r="E232">
            <v>1.2</v>
          </cell>
          <cell r="G232">
            <v>9</v>
          </cell>
        </row>
        <row r="233">
          <cell r="A233" t="str">
            <v>11</v>
          </cell>
          <cell r="B233" t="str">
            <v>TDA. REP.LUISA FERNA</v>
          </cell>
          <cell r="C233" t="str">
            <v>11:59</v>
          </cell>
          <cell r="D233" t="str">
            <v>13:06</v>
          </cell>
          <cell r="E233">
            <v>1.1000000000000001</v>
          </cell>
          <cell r="G233">
            <v>8</v>
          </cell>
        </row>
        <row r="234">
          <cell r="A234" t="str">
            <v>11</v>
          </cell>
          <cell r="B234" t="str">
            <v>TDA. DOMINGOS DE CIN</v>
          </cell>
          <cell r="C234" t="str">
            <v>19:02</v>
          </cell>
          <cell r="D234" t="str">
            <v>23:02</v>
          </cell>
          <cell r="E234">
            <v>1.1000000000000001</v>
          </cell>
          <cell r="G234">
            <v>8</v>
          </cell>
        </row>
        <row r="235">
          <cell r="A235" t="str">
            <v>11</v>
          </cell>
          <cell r="B235" t="str">
            <v>TDA. PEQUEÑO PONY-SA</v>
          </cell>
          <cell r="C235" t="str">
            <v>09:34</v>
          </cell>
          <cell r="D235" t="str">
            <v>09:48</v>
          </cell>
          <cell r="E235">
            <v>0.9</v>
          </cell>
          <cell r="G235">
            <v>6</v>
          </cell>
        </row>
        <row r="236">
          <cell r="A236" t="str">
            <v>11</v>
          </cell>
          <cell r="B236" t="str">
            <v>TDA. ESTA MAÑANA NOT</v>
          </cell>
          <cell r="C236" t="str">
            <v>07:01</v>
          </cell>
          <cell r="D236" t="str">
            <v>08:06</v>
          </cell>
          <cell r="E236">
            <v>0.8</v>
          </cell>
          <cell r="G236">
            <v>6</v>
          </cell>
        </row>
        <row r="237">
          <cell r="A237" t="str">
            <v>11</v>
          </cell>
          <cell r="B237" t="str">
            <v>TDA. INCREIBLE HULK-</v>
          </cell>
          <cell r="C237" t="str">
            <v>13:01</v>
          </cell>
          <cell r="D237" t="str">
            <v>16:01</v>
          </cell>
          <cell r="E237">
            <v>0.8</v>
          </cell>
          <cell r="G237">
            <v>6</v>
          </cell>
        </row>
        <row r="238">
          <cell r="A238" t="str">
            <v>11</v>
          </cell>
          <cell r="B238" t="str">
            <v>TDA. ANIMORPHS-D-MA</v>
          </cell>
          <cell r="C238" t="str">
            <v>11:32</v>
          </cell>
          <cell r="D238" t="str">
            <v>12:00</v>
          </cell>
          <cell r="E238">
            <v>0.8</v>
          </cell>
          <cell r="G238">
            <v>6</v>
          </cell>
        </row>
        <row r="239">
          <cell r="A239" t="str">
            <v>11</v>
          </cell>
          <cell r="B239" t="str">
            <v>TDA. QUIEN MANDA QUI</v>
          </cell>
          <cell r="C239" t="str">
            <v>11:05</v>
          </cell>
          <cell r="D239" t="str">
            <v>12:03</v>
          </cell>
          <cell r="E239">
            <v>0.8</v>
          </cell>
          <cell r="G239">
            <v>6</v>
          </cell>
        </row>
        <row r="240">
          <cell r="A240" t="str">
            <v>11</v>
          </cell>
          <cell r="B240" t="str">
            <v>TDA. MI PEQUEÑO PONY</v>
          </cell>
          <cell r="C240" t="str">
            <v>09:33</v>
          </cell>
          <cell r="D240" t="str">
            <v>10:01</v>
          </cell>
          <cell r="E240">
            <v>0.7</v>
          </cell>
          <cell r="G240">
            <v>5</v>
          </cell>
        </row>
        <row r="241">
          <cell r="A241" t="str">
            <v>11</v>
          </cell>
          <cell r="B241" t="str">
            <v>TDA. HERCULES-D-TA</v>
          </cell>
          <cell r="C241" t="str">
            <v>14:01</v>
          </cell>
          <cell r="D241" t="str">
            <v>15:01</v>
          </cell>
          <cell r="E241">
            <v>0.7</v>
          </cell>
          <cell r="G241">
            <v>5</v>
          </cell>
        </row>
        <row r="242">
          <cell r="A242" t="str">
            <v>11</v>
          </cell>
          <cell r="B242" t="str">
            <v>TDA. MI AMIGO RODRIG</v>
          </cell>
          <cell r="C242" t="str">
            <v>16:01</v>
          </cell>
          <cell r="D242" t="str">
            <v>18:06</v>
          </cell>
          <cell r="E242">
            <v>0.6</v>
          </cell>
          <cell r="G242">
            <v>4</v>
          </cell>
        </row>
        <row r="243">
          <cell r="A243" t="str">
            <v>11</v>
          </cell>
          <cell r="B243" t="str">
            <v>TDA. BARNEY Y SUS AM</v>
          </cell>
          <cell r="C243" t="str">
            <v>09:03</v>
          </cell>
          <cell r="D243" t="str">
            <v>09:34</v>
          </cell>
          <cell r="E243">
            <v>0.6</v>
          </cell>
          <cell r="G243">
            <v>4</v>
          </cell>
        </row>
        <row r="244">
          <cell r="A244" t="str">
            <v>11</v>
          </cell>
          <cell r="B244" t="str">
            <v>TDA. MISION IMPOSIBL</v>
          </cell>
          <cell r="C244" t="str">
            <v>17:00</v>
          </cell>
          <cell r="D244" t="str">
            <v>18:02</v>
          </cell>
          <cell r="E244">
            <v>0.5</v>
          </cell>
          <cell r="G244">
            <v>3</v>
          </cell>
        </row>
        <row r="245">
          <cell r="A245" t="str">
            <v>11</v>
          </cell>
          <cell r="B245" t="str">
            <v>TDA. SUPER AGENTE 86</v>
          </cell>
          <cell r="C245" t="str">
            <v>13:03</v>
          </cell>
          <cell r="D245" t="str">
            <v>14:04</v>
          </cell>
          <cell r="E245">
            <v>0.5</v>
          </cell>
          <cell r="G245">
            <v>3</v>
          </cell>
        </row>
        <row r="246">
          <cell r="A246" t="str">
            <v>11</v>
          </cell>
          <cell r="B246" t="str">
            <v>TDA. ANIMORPHS-S-MA</v>
          </cell>
          <cell r="C246" t="str">
            <v>11:33</v>
          </cell>
          <cell r="D246" t="str">
            <v>13:03</v>
          </cell>
          <cell r="E246">
            <v>0.5</v>
          </cell>
          <cell r="G246">
            <v>3</v>
          </cell>
        </row>
        <row r="247">
          <cell r="A247" t="str">
            <v>11</v>
          </cell>
          <cell r="B247" t="str">
            <v>TDA. BARNEY Y SUS AM</v>
          </cell>
          <cell r="C247" t="str">
            <v>09:01</v>
          </cell>
          <cell r="D247" t="str">
            <v>09:34</v>
          </cell>
          <cell r="E247">
            <v>0.5</v>
          </cell>
          <cell r="G247">
            <v>3</v>
          </cell>
        </row>
        <row r="248">
          <cell r="A248" t="str">
            <v>11</v>
          </cell>
          <cell r="B248" t="str">
            <v>TDA. PARKER LEWIS-TA</v>
          </cell>
          <cell r="C248" t="str">
            <v>16:06</v>
          </cell>
          <cell r="D248" t="str">
            <v>16:36</v>
          </cell>
          <cell r="E248">
            <v>0.4</v>
          </cell>
          <cell r="G248">
            <v>3</v>
          </cell>
        </row>
        <row r="249">
          <cell r="A249" t="str">
            <v>11</v>
          </cell>
          <cell r="B249" t="str">
            <v>TDA. SUPER AGENTE 86</v>
          </cell>
          <cell r="C249" t="str">
            <v>13:01</v>
          </cell>
          <cell r="D249" t="str">
            <v>14:00</v>
          </cell>
          <cell r="E249">
            <v>0.4</v>
          </cell>
          <cell r="G249">
            <v>3</v>
          </cell>
        </row>
        <row r="250">
          <cell r="A250" t="str">
            <v>11</v>
          </cell>
          <cell r="B250" t="str">
            <v>TDA. CINE DOMINGO-D-</v>
          </cell>
          <cell r="C250" t="str">
            <v>20:57</v>
          </cell>
          <cell r="D250" t="str">
            <v>22:56</v>
          </cell>
          <cell r="E250">
            <v>0.3</v>
          </cell>
          <cell r="G250">
            <v>2</v>
          </cell>
        </row>
        <row r="251">
          <cell r="A251" t="str">
            <v>11</v>
          </cell>
          <cell r="B251" t="str">
            <v>TDA. AVENT.DEL CIRCO</v>
          </cell>
          <cell r="C251" t="str">
            <v>10:00</v>
          </cell>
          <cell r="D251" t="str">
            <v>11:02</v>
          </cell>
          <cell r="E251">
            <v>0.3</v>
          </cell>
          <cell r="G251">
            <v>2</v>
          </cell>
        </row>
        <row r="252">
          <cell r="A252" t="str">
            <v>11</v>
          </cell>
          <cell r="B252" t="str">
            <v>TDA. ANIMORPHS-D-TA</v>
          </cell>
          <cell r="C252" t="str">
            <v>12:31</v>
          </cell>
          <cell r="D252" t="str">
            <v>13:02</v>
          </cell>
          <cell r="E252">
            <v>0.2</v>
          </cell>
          <cell r="G252">
            <v>1</v>
          </cell>
        </row>
        <row r="253">
          <cell r="A253" t="str">
            <v>11</v>
          </cell>
          <cell r="B253" t="str">
            <v>TDA. BEAST WARS TRAN</v>
          </cell>
          <cell r="C253" t="str">
            <v>12:03</v>
          </cell>
          <cell r="D253" t="str">
            <v>12:33</v>
          </cell>
          <cell r="E253">
            <v>0.2</v>
          </cell>
          <cell r="G253">
            <v>1</v>
          </cell>
        </row>
        <row r="254">
          <cell r="A254" t="str">
            <v>11</v>
          </cell>
          <cell r="B254" t="str">
            <v>TDA. LA HORA MEDICA-</v>
          </cell>
          <cell r="C254" t="str">
            <v>10:01</v>
          </cell>
          <cell r="D254" t="str">
            <v>11:04</v>
          </cell>
          <cell r="E254">
            <v>0.2</v>
          </cell>
          <cell r="G254">
            <v>1</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TAPA"/>
      <sheetName val="Pnavidad"/>
      <sheetName val="P45&quot;L"/>
      <sheetName val="P30&quot;M"/>
      <sheetName val="channel"/>
      <sheetName val="POST EVALUACION"/>
      <sheetName val="Alcan y Frec TOTAL 3 Semanas"/>
      <sheetName val="POST_EVALUACION"/>
      <sheetName val="Alcan_y_Frec_TOTAL_3_Semanas"/>
      <sheetName val="POST_EVALUACION1"/>
      <sheetName val="Alcan_y_Frec_TOTAL_3_Semanas1"/>
      <sheetName val="Codigo"/>
      <sheetName val="Hoja1"/>
      <sheetName val="Horas"/>
      <sheetName val="PASO 1"/>
      <sheetName val="JORGE"/>
      <sheetName val="TV3 2"/>
      <sheetName val="PL-DIC95"/>
      <sheetName val="IPCs"/>
      <sheetName val="POST_EVALUACION2"/>
      <sheetName val="Alcan_y_Frec_TOTAL_3_Semanas2"/>
      <sheetName val="PASO_1"/>
      <sheetName val="TV3_2"/>
      <sheetName val="#G.O."/>
      <sheetName val="Rk"/>
      <sheetName val="M.Super-1"/>
      <sheetName val="POST_EVALUACION3"/>
      <sheetName val="Alcan_y_Frec_TOTAL_3_Semanas3"/>
      <sheetName val="Jef99m"/>
      <sheetName val="MET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refreshError="1"/>
      <sheetData sheetId="25" refreshError="1"/>
      <sheetData sheetId="26" refreshError="1"/>
      <sheetData sheetId="27"/>
      <sheetData sheetId="28"/>
      <sheetData sheetId="29" refreshError="1"/>
      <sheetData sheetId="3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
      <sheetName val="BS"/>
      <sheetName val="PLAN"/>
      <sheetName val="RANKING"/>
      <sheetName val="latest 3-18"/>
      <sheetName val="2000 BS"/>
      <sheetName val="latest_3-18"/>
      <sheetName val="2000_BS"/>
      <sheetName val="latest_3-181"/>
      <sheetName val="2000_BS1"/>
      <sheetName val="channel"/>
      <sheetName val="#G.O."/>
      <sheetName val="Tvsa"/>
      <sheetName val="latest_3-182"/>
      <sheetName val="2000_BS2"/>
      <sheetName val="latest_3-183"/>
      <sheetName val="2000_BS3"/>
      <sheetName val="BOL '01 FC 02-13 ea.x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r"/>
      <sheetName val="tap"/>
      <sheetName val="ca"/>
      <sheetName val="i-b"/>
      <sheetName val="go"/>
      <sheetName val="1"/>
      <sheetName val="bb"/>
      <sheetName val="pl"/>
      <sheetName val="tvL"/>
      <sheetName val="tvM"/>
      <sheetName val="2"/>
      <sheetName val="FC"/>
      <sheetName val="an_r"/>
      <sheetName val="PLAN"/>
      <sheetName val="Rk"/>
      <sheetName val="a-rad"/>
      <sheetName val="PROGRAMAS"/>
      <sheetName val="channel"/>
      <sheetName val="Resumen"/>
      <sheetName val="VPS"/>
      <sheetName val="JUG-FRES"/>
      <sheetName val="#G.O."/>
      <sheetName val="M.Super-1"/>
      <sheetName val="PLANGENERAL"/>
      <sheetName val="rut proveedores"/>
      <sheetName val="Flow"/>
      <sheetName val="#G_O_"/>
      <sheetName val="M_Super-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1"/>
      <sheetName val="Plan 2"/>
      <sheetName val="Plan 3"/>
      <sheetName val="channel"/>
    </sheetNames>
    <sheetDataSet>
      <sheetData sheetId="0">
        <row r="2">
          <cell r="B2" t="str">
            <v>Plan 1</v>
          </cell>
        </row>
        <row r="3">
          <cell r="B3">
            <v>82.300003051757813</v>
          </cell>
        </row>
        <row r="4">
          <cell r="B4">
            <v>74.800003051757813</v>
          </cell>
        </row>
        <row r="5">
          <cell r="B5">
            <v>68.300003051757813</v>
          </cell>
        </row>
        <row r="6">
          <cell r="B6">
            <v>62.599998474121094</v>
          </cell>
        </row>
        <row r="7">
          <cell r="B7">
            <v>57.599998474121094</v>
          </cell>
        </row>
        <row r="8">
          <cell r="B8">
            <v>53.099998474121094</v>
          </cell>
        </row>
        <row r="9">
          <cell r="B9">
            <v>49</v>
          </cell>
        </row>
        <row r="10">
          <cell r="B10">
            <v>45.200000762939453</v>
          </cell>
        </row>
        <row r="11">
          <cell r="B11">
            <v>41.799999237060547</v>
          </cell>
        </row>
        <row r="12">
          <cell r="B12">
            <v>38.599998474121094</v>
          </cell>
        </row>
        <row r="13">
          <cell r="B13">
            <v>35.599998474121094</v>
          </cell>
        </row>
        <row r="14">
          <cell r="B14">
            <v>32.799999237060547</v>
          </cell>
        </row>
        <row r="15">
          <cell r="B15">
            <v>30.100000381469727</v>
          </cell>
        </row>
        <row r="16">
          <cell r="B16">
            <v>27.600000381469727</v>
          </cell>
        </row>
        <row r="17">
          <cell r="B17">
            <v>25.200000762939453</v>
          </cell>
        </row>
        <row r="18">
          <cell r="B18">
            <v>23</v>
          </cell>
        </row>
        <row r="19">
          <cell r="B19">
            <v>20.899999618530273</v>
          </cell>
        </row>
        <row r="20">
          <cell r="B20">
            <v>19</v>
          </cell>
        </row>
        <row r="21">
          <cell r="B21">
            <v>17.299999237060547</v>
          </cell>
        </row>
        <row r="22">
          <cell r="B22">
            <v>15.699999809265137</v>
          </cell>
        </row>
      </sheetData>
      <sheetData sheetId="1"/>
      <sheetData sheetId="2"/>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735AB"/>
      <sheetName val="DAYPART"/>
      <sheetName val="CHANNEL"/>
      <sheetName val="RANKING"/>
      <sheetName val="base"/>
      <sheetName val="500"/>
      <sheetName val="450"/>
      <sheetName val="400"/>
      <sheetName val="350"/>
      <sheetName val="300"/>
      <sheetName val="250"/>
      <sheetName val="200"/>
      <sheetName val="150"/>
      <sheetName val="100"/>
      <sheetName val="50"/>
      <sheetName val="CURVA"/>
      <sheetName val="an-r"/>
      <sheetName val="Plan 1"/>
      <sheetName val="HYM 12-17"/>
      <sheetName val="Auxiliar"/>
      <sheetName val="Rank Rev &amp; Sup"/>
      <sheetName val="CONSOLIDADO"/>
      <sheetName val="DATA BASE"/>
      <sheetName val="Rk"/>
      <sheetName val="Jef99m"/>
      <sheetName val="Pauta"/>
      <sheetName val="Optico"/>
      <sheetName val="Rank Total Rad"/>
      <sheetName val="Parameters"/>
      <sheetName val="Tapa"/>
      <sheetName val="HYM_12-17"/>
      <sheetName val="Plan_1"/>
      <sheetName val="DIRSMP"/>
      <sheetName val="DATA_BASE"/>
      <sheetName val="Flow"/>
      <sheetName val="#G.O."/>
    </sheetNames>
    <sheetDataSet>
      <sheetData sheetId="0" refreshError="1">
        <row r="5">
          <cell r="A5" t="str">
            <v>Can</v>
          </cell>
          <cell r="B5" t="str">
            <v>Programa</v>
          </cell>
          <cell r="C5" t="str">
            <v>HoraI</v>
          </cell>
          <cell r="D5" t="str">
            <v>T.R.</v>
          </cell>
          <cell r="E5" t="str">
            <v>C. Unit</v>
          </cell>
          <cell r="F5" t="str">
            <v>Lun</v>
          </cell>
          <cell r="G5" t="str">
            <v>Mar</v>
          </cell>
          <cell r="H5" t="str">
            <v>Mie</v>
          </cell>
          <cell r="I5" t="str">
            <v>Jue</v>
          </cell>
          <cell r="J5" t="str">
            <v>Vie</v>
          </cell>
          <cell r="K5" t="str">
            <v>Sab</v>
          </cell>
          <cell r="L5" t="str">
            <v>Dom</v>
          </cell>
        </row>
        <row r="6">
          <cell r="A6" t="str">
            <v>02</v>
          </cell>
          <cell r="B6" t="str">
            <v>TDA. EL FOLKLORE DE</v>
          </cell>
          <cell r="C6" t="str">
            <v>06:51</v>
          </cell>
          <cell r="D6">
            <v>0</v>
          </cell>
          <cell r="E6">
            <v>330</v>
          </cell>
          <cell r="L6">
            <v>0</v>
          </cell>
        </row>
        <row r="7">
          <cell r="A7" t="str">
            <v>02</v>
          </cell>
          <cell r="B7" t="str">
            <v>TDA. CONTRAPUNTO-MAÑ</v>
          </cell>
          <cell r="C7" t="str">
            <v>06:52</v>
          </cell>
          <cell r="D7">
            <v>0.8</v>
          </cell>
          <cell r="E7">
            <v>330</v>
          </cell>
          <cell r="F7">
            <v>0.8</v>
          </cell>
        </row>
        <row r="8">
          <cell r="A8" t="str">
            <v>02</v>
          </cell>
          <cell r="B8" t="str">
            <v>TDA. REP.90 SEGUNDOS</v>
          </cell>
          <cell r="C8" t="str">
            <v>06:59</v>
          </cell>
          <cell r="D8">
            <v>0.5</v>
          </cell>
          <cell r="E8">
            <v>330</v>
          </cell>
          <cell r="K8">
            <v>0.5</v>
          </cell>
        </row>
        <row r="9">
          <cell r="A9" t="str">
            <v>02</v>
          </cell>
          <cell r="B9" t="str">
            <v>TDA. REP.90 SEGUNDOS</v>
          </cell>
          <cell r="C9" t="str">
            <v>07:00</v>
          </cell>
          <cell r="D9">
            <v>0.4</v>
          </cell>
          <cell r="E9">
            <v>300</v>
          </cell>
          <cell r="G9">
            <v>0.1</v>
          </cell>
          <cell r="H9">
            <v>0.6</v>
          </cell>
          <cell r="I9">
            <v>0.3</v>
          </cell>
          <cell r="J9">
            <v>0.5</v>
          </cell>
        </row>
        <row r="10">
          <cell r="A10" t="str">
            <v>02</v>
          </cell>
          <cell r="B10" t="str">
            <v>TDA. DIALOGO-DOM.</v>
          </cell>
          <cell r="C10" t="str">
            <v>07:52</v>
          </cell>
          <cell r="D10">
            <v>2.1</v>
          </cell>
          <cell r="E10">
            <v>400</v>
          </cell>
          <cell r="L10">
            <v>2.1</v>
          </cell>
        </row>
        <row r="11">
          <cell r="A11" t="str">
            <v>02</v>
          </cell>
          <cell r="B11" t="str">
            <v>TDA. CARNECITAS-SAB</v>
          </cell>
          <cell r="C11" t="str">
            <v>07:55</v>
          </cell>
          <cell r="D11">
            <v>1.5</v>
          </cell>
          <cell r="E11">
            <v>330</v>
          </cell>
          <cell r="K11">
            <v>1.5</v>
          </cell>
        </row>
        <row r="12">
          <cell r="A12" t="str">
            <v>02</v>
          </cell>
          <cell r="B12" t="str">
            <v>TDA. SHOW DE KOKO GI</v>
          </cell>
          <cell r="C12" t="str">
            <v>07:59</v>
          </cell>
          <cell r="D12">
            <v>0.6</v>
          </cell>
          <cell r="E12">
            <v>330</v>
          </cell>
          <cell r="G12">
            <v>0.3</v>
          </cell>
          <cell r="H12">
            <v>0.6</v>
          </cell>
          <cell r="I12">
            <v>0.6</v>
          </cell>
          <cell r="J12">
            <v>0.9</v>
          </cell>
        </row>
        <row r="13">
          <cell r="A13" t="str">
            <v>02</v>
          </cell>
          <cell r="B13" t="str">
            <v>TDA. CONTRAPUNTO</v>
          </cell>
          <cell r="C13" t="str">
            <v>09:00</v>
          </cell>
          <cell r="D13">
            <v>4.2</v>
          </cell>
          <cell r="E13">
            <v>800</v>
          </cell>
          <cell r="L13">
            <v>4.2</v>
          </cell>
        </row>
        <row r="14">
          <cell r="A14" t="str">
            <v>02</v>
          </cell>
          <cell r="B14" t="str">
            <v>TDA. DIALOGO</v>
          </cell>
          <cell r="C14" t="str">
            <v>09:00</v>
          </cell>
          <cell r="D14">
            <v>2.8</v>
          </cell>
          <cell r="E14">
            <v>400</v>
          </cell>
          <cell r="K14">
            <v>2.8</v>
          </cell>
        </row>
        <row r="15">
          <cell r="A15" t="str">
            <v>02</v>
          </cell>
          <cell r="B15" t="str">
            <v>TDA. LA COCINA DE DO</v>
          </cell>
          <cell r="C15" t="str">
            <v>09:00</v>
          </cell>
          <cell r="D15">
            <v>1.7</v>
          </cell>
          <cell r="E15">
            <v>330</v>
          </cell>
          <cell r="F15">
            <v>2.5</v>
          </cell>
          <cell r="G15">
            <v>1.5</v>
          </cell>
          <cell r="H15">
            <v>1</v>
          </cell>
          <cell r="I15">
            <v>1.9</v>
          </cell>
          <cell r="J15">
            <v>1.7</v>
          </cell>
        </row>
        <row r="16">
          <cell r="A16" t="str">
            <v>02</v>
          </cell>
          <cell r="B16" t="str">
            <v>TDA. CARNECITAS</v>
          </cell>
          <cell r="C16" t="str">
            <v>10:01</v>
          </cell>
          <cell r="D16">
            <v>0.3</v>
          </cell>
          <cell r="E16">
            <v>300</v>
          </cell>
          <cell r="F16">
            <v>0.2</v>
          </cell>
          <cell r="G16">
            <v>0.3</v>
          </cell>
          <cell r="H16">
            <v>0.3</v>
          </cell>
          <cell r="I16">
            <v>0.3</v>
          </cell>
          <cell r="J16">
            <v>0.5</v>
          </cell>
        </row>
        <row r="17">
          <cell r="A17" t="str">
            <v>02</v>
          </cell>
          <cell r="B17" t="str">
            <v>TDA. LA COCINA DE DO</v>
          </cell>
          <cell r="C17" t="str">
            <v>10:06</v>
          </cell>
          <cell r="D17">
            <v>2</v>
          </cell>
          <cell r="E17">
            <v>330</v>
          </cell>
          <cell r="K17">
            <v>2</v>
          </cell>
        </row>
        <row r="18">
          <cell r="A18" t="str">
            <v>02</v>
          </cell>
          <cell r="B18" t="str">
            <v>TDA. LO MEJOR HABLEM</v>
          </cell>
          <cell r="C18" t="str">
            <v>11:01</v>
          </cell>
          <cell r="D18">
            <v>0.6</v>
          </cell>
          <cell r="E18">
            <v>350</v>
          </cell>
          <cell r="F18">
            <v>0.3</v>
          </cell>
          <cell r="G18">
            <v>0.3</v>
          </cell>
          <cell r="H18">
            <v>0.8</v>
          </cell>
          <cell r="I18">
            <v>0.6</v>
          </cell>
          <cell r="J18">
            <v>0.9</v>
          </cell>
        </row>
        <row r="19">
          <cell r="A19" t="str">
            <v>02</v>
          </cell>
          <cell r="B19" t="str">
            <v>TDA. LOS PITUFOS-SAB</v>
          </cell>
          <cell r="C19" t="str">
            <v>11:07</v>
          </cell>
          <cell r="D19">
            <v>1.6</v>
          </cell>
          <cell r="E19">
            <v>300</v>
          </cell>
          <cell r="K19">
            <v>1.6</v>
          </cell>
        </row>
        <row r="20">
          <cell r="A20" t="str">
            <v>02</v>
          </cell>
          <cell r="B20" t="str">
            <v>TDA. AYER Y HOY</v>
          </cell>
          <cell r="C20" t="str">
            <v>11:09</v>
          </cell>
          <cell r="D20">
            <v>3.1</v>
          </cell>
          <cell r="E20">
            <v>400</v>
          </cell>
          <cell r="L20">
            <v>3.1</v>
          </cell>
        </row>
        <row r="21">
          <cell r="A21" t="str">
            <v>02</v>
          </cell>
          <cell r="B21" t="str">
            <v>TDA. DINOPLATIBOLOS-</v>
          </cell>
          <cell r="C21" t="str">
            <v>11:33</v>
          </cell>
          <cell r="D21">
            <v>1.4</v>
          </cell>
          <cell r="E21">
            <v>300</v>
          </cell>
          <cell r="K21">
            <v>1.4</v>
          </cell>
        </row>
        <row r="22">
          <cell r="A22" t="str">
            <v>02</v>
          </cell>
          <cell r="B22" t="str">
            <v>TDA. FEST.CANTINFLAS</v>
          </cell>
          <cell r="C22" t="str">
            <v>11:58</v>
          </cell>
          <cell r="D22">
            <v>0.8</v>
          </cell>
          <cell r="E22">
            <v>300</v>
          </cell>
          <cell r="K22">
            <v>0.8</v>
          </cell>
        </row>
        <row r="23">
          <cell r="A23" t="str">
            <v>02</v>
          </cell>
          <cell r="B23" t="str">
            <v>TDA. MARIELENA</v>
          </cell>
          <cell r="C23" t="str">
            <v>12:00</v>
          </cell>
          <cell r="D23">
            <v>2.2000000000000002</v>
          </cell>
          <cell r="E23">
            <v>300</v>
          </cell>
          <cell r="F23">
            <v>2.5</v>
          </cell>
          <cell r="G23">
            <v>1.5</v>
          </cell>
          <cell r="H23">
            <v>2.7</v>
          </cell>
          <cell r="I23">
            <v>2.7</v>
          </cell>
          <cell r="J23">
            <v>1.9</v>
          </cell>
        </row>
        <row r="24">
          <cell r="A24" t="str">
            <v>02</v>
          </cell>
          <cell r="B24" t="str">
            <v>TDA. CLUB DISNEY-SAB</v>
          </cell>
          <cell r="C24" t="str">
            <v>12:01</v>
          </cell>
          <cell r="D24">
            <v>0.6</v>
          </cell>
          <cell r="E24">
            <v>300</v>
          </cell>
          <cell r="K24">
            <v>0.6</v>
          </cell>
        </row>
        <row r="25">
          <cell r="A25" t="str">
            <v>02</v>
          </cell>
          <cell r="B25" t="str">
            <v>TDA. CLUB DISNEY-DOM</v>
          </cell>
          <cell r="C25" t="str">
            <v>12:09</v>
          </cell>
          <cell r="D25">
            <v>1</v>
          </cell>
          <cell r="E25">
            <v>400</v>
          </cell>
          <cell r="L25">
            <v>1</v>
          </cell>
        </row>
        <row r="26">
          <cell r="A26" t="str">
            <v>02</v>
          </cell>
          <cell r="B26" t="str">
            <v>TDA. ESCANDALO L-V</v>
          </cell>
          <cell r="C26" t="str">
            <v>12:56</v>
          </cell>
          <cell r="D26">
            <v>1.6</v>
          </cell>
          <cell r="E26">
            <v>400</v>
          </cell>
          <cell r="F26">
            <v>0.5</v>
          </cell>
          <cell r="G26">
            <v>1.7</v>
          </cell>
          <cell r="H26">
            <v>1.2</v>
          </cell>
          <cell r="I26">
            <v>1.9</v>
          </cell>
          <cell r="J26">
            <v>2.2000000000000002</v>
          </cell>
        </row>
        <row r="27">
          <cell r="A27" t="str">
            <v>02</v>
          </cell>
          <cell r="B27" t="str">
            <v>TDA. RUGRATS-DOM</v>
          </cell>
          <cell r="C27" t="str">
            <v>13:39</v>
          </cell>
          <cell r="D27">
            <v>2.2999999999999998</v>
          </cell>
          <cell r="E27">
            <v>400</v>
          </cell>
          <cell r="L27">
            <v>2.2999999999999998</v>
          </cell>
        </row>
        <row r="28">
          <cell r="A28" t="str">
            <v>02</v>
          </cell>
          <cell r="B28" t="str">
            <v>TDA. FEST.CANTINFLAS</v>
          </cell>
          <cell r="C28" t="str">
            <v>13:54</v>
          </cell>
          <cell r="D28">
            <v>2.1</v>
          </cell>
          <cell r="E28">
            <v>300</v>
          </cell>
          <cell r="K28">
            <v>2.1</v>
          </cell>
        </row>
        <row r="29">
          <cell r="A29" t="str">
            <v>02</v>
          </cell>
          <cell r="B29" t="str">
            <v>TDA. TRES VECES SOFI</v>
          </cell>
          <cell r="C29" t="str">
            <v>14:01</v>
          </cell>
          <cell r="D29">
            <v>2.2999999999999998</v>
          </cell>
          <cell r="E29">
            <v>350</v>
          </cell>
          <cell r="F29">
            <v>1.4</v>
          </cell>
          <cell r="G29">
            <v>2.8</v>
          </cell>
          <cell r="H29">
            <v>2.4</v>
          </cell>
          <cell r="I29">
            <v>2</v>
          </cell>
          <cell r="J29">
            <v>2.4</v>
          </cell>
        </row>
        <row r="30">
          <cell r="A30" t="str">
            <v>02</v>
          </cell>
          <cell r="B30" t="str">
            <v>TDA. POKEMON-DOM</v>
          </cell>
          <cell r="C30" t="str">
            <v>14:11</v>
          </cell>
          <cell r="D30">
            <v>1.5</v>
          </cell>
          <cell r="E30">
            <v>400</v>
          </cell>
          <cell r="L30">
            <v>1.5</v>
          </cell>
        </row>
        <row r="31">
          <cell r="A31" t="str">
            <v>02</v>
          </cell>
          <cell r="B31" t="str">
            <v>TDA. CINE I-DOM</v>
          </cell>
          <cell r="C31" t="str">
            <v>14:41</v>
          </cell>
          <cell r="D31">
            <v>0.7</v>
          </cell>
          <cell r="E31">
            <v>400</v>
          </cell>
          <cell r="L31">
            <v>0.7</v>
          </cell>
        </row>
        <row r="32">
          <cell r="A32" t="str">
            <v>02</v>
          </cell>
          <cell r="B32" t="str">
            <v>TDA. PAIS DE LAS MUJ</v>
          </cell>
          <cell r="C32" t="str">
            <v>14:58</v>
          </cell>
          <cell r="D32">
            <v>0.9</v>
          </cell>
          <cell r="E32">
            <v>300</v>
          </cell>
          <cell r="F32">
            <v>0.6</v>
          </cell>
          <cell r="G32">
            <v>1.1000000000000001</v>
          </cell>
          <cell r="H32">
            <v>1</v>
          </cell>
          <cell r="I32">
            <v>1.1000000000000001</v>
          </cell>
          <cell r="J32">
            <v>0.8</v>
          </cell>
        </row>
        <row r="33">
          <cell r="A33" t="str">
            <v>02</v>
          </cell>
          <cell r="B33" t="str">
            <v>TDA. RUGRATS-TARDE</v>
          </cell>
          <cell r="C33" t="str">
            <v>15:50</v>
          </cell>
          <cell r="D33">
            <v>0.9</v>
          </cell>
          <cell r="E33">
            <v>300</v>
          </cell>
          <cell r="F33">
            <v>0.2</v>
          </cell>
          <cell r="G33">
            <v>1</v>
          </cell>
          <cell r="H33">
            <v>0.9</v>
          </cell>
          <cell r="I33">
            <v>1.8</v>
          </cell>
          <cell r="J33">
            <v>0.2</v>
          </cell>
        </row>
        <row r="34">
          <cell r="A34" t="str">
            <v>02</v>
          </cell>
          <cell r="B34" t="str">
            <v>TDA. SUPER ACCION-SA</v>
          </cell>
          <cell r="C34" t="str">
            <v>15:57</v>
          </cell>
          <cell r="D34">
            <v>1</v>
          </cell>
          <cell r="E34">
            <v>300</v>
          </cell>
          <cell r="K34">
            <v>1</v>
          </cell>
        </row>
        <row r="35">
          <cell r="A35" t="str">
            <v>02</v>
          </cell>
          <cell r="B35" t="str">
            <v>TDA. CINE II-DOM</v>
          </cell>
          <cell r="C35" t="str">
            <v>16:17</v>
          </cell>
          <cell r="D35">
            <v>2</v>
          </cell>
          <cell r="E35">
            <v>400</v>
          </cell>
          <cell r="L35">
            <v>2</v>
          </cell>
        </row>
        <row r="36">
          <cell r="A36" t="str">
            <v>02</v>
          </cell>
          <cell r="B36" t="str">
            <v>TDA. POKEMON-TARDE</v>
          </cell>
          <cell r="C36" t="str">
            <v>16:24</v>
          </cell>
          <cell r="D36">
            <v>0.5</v>
          </cell>
          <cell r="E36">
            <v>350</v>
          </cell>
          <cell r="F36">
            <v>0.1</v>
          </cell>
          <cell r="G36">
            <v>1.1000000000000001</v>
          </cell>
          <cell r="H36">
            <v>0.8</v>
          </cell>
          <cell r="I36">
            <v>0.5</v>
          </cell>
          <cell r="J36">
            <v>0.1</v>
          </cell>
        </row>
        <row r="37">
          <cell r="A37" t="str">
            <v>02</v>
          </cell>
          <cell r="B37" t="str">
            <v>TDA. TARDES ESPECTAC</v>
          </cell>
          <cell r="C37" t="str">
            <v>16:51</v>
          </cell>
          <cell r="D37">
            <v>1</v>
          </cell>
          <cell r="E37">
            <v>350</v>
          </cell>
          <cell r="F37">
            <v>0.9</v>
          </cell>
          <cell r="G37">
            <v>1.5</v>
          </cell>
          <cell r="H37">
            <v>0.4</v>
          </cell>
          <cell r="I37">
            <v>1.7</v>
          </cell>
          <cell r="J37">
            <v>0.7</v>
          </cell>
        </row>
        <row r="38">
          <cell r="A38" t="str">
            <v>02</v>
          </cell>
          <cell r="B38" t="str">
            <v>TDA. SUPER ACCION II</v>
          </cell>
          <cell r="C38" t="str">
            <v>17:56</v>
          </cell>
          <cell r="D38">
            <v>2</v>
          </cell>
          <cell r="E38">
            <v>600</v>
          </cell>
          <cell r="K38">
            <v>2</v>
          </cell>
        </row>
        <row r="39">
          <cell r="A39" t="str">
            <v>02</v>
          </cell>
          <cell r="B39" t="str">
            <v>TDA. PATACLAUN-DOM</v>
          </cell>
          <cell r="C39" t="str">
            <v>18:42</v>
          </cell>
          <cell r="D39">
            <v>7.4</v>
          </cell>
          <cell r="E39">
            <v>800</v>
          </cell>
          <cell r="L39">
            <v>7.4</v>
          </cell>
        </row>
        <row r="40">
          <cell r="A40" t="str">
            <v>02</v>
          </cell>
          <cell r="B40" t="str">
            <v>TDA. SUEÑOS</v>
          </cell>
          <cell r="C40" t="str">
            <v>18:54</v>
          </cell>
          <cell r="D40">
            <v>2.8</v>
          </cell>
          <cell r="E40">
            <v>750</v>
          </cell>
          <cell r="F40">
            <v>1.4</v>
          </cell>
          <cell r="G40">
            <v>3.8</v>
          </cell>
          <cell r="H40">
            <v>3.5</v>
          </cell>
          <cell r="I40">
            <v>2.9</v>
          </cell>
          <cell r="J40">
            <v>2.6</v>
          </cell>
        </row>
        <row r="41">
          <cell r="A41" t="str">
            <v>02</v>
          </cell>
          <cell r="B41" t="str">
            <v>TDA. HOMBRES DEL SIG</v>
          </cell>
          <cell r="C41" t="str">
            <v>19:54</v>
          </cell>
          <cell r="D41">
            <v>3.6</v>
          </cell>
          <cell r="E41">
            <v>850</v>
          </cell>
          <cell r="L41">
            <v>3.6</v>
          </cell>
        </row>
        <row r="42">
          <cell r="A42" t="str">
            <v>02</v>
          </cell>
          <cell r="B42" t="str">
            <v>TDA. ESP.COMICOS AMB</v>
          </cell>
          <cell r="C42" t="str">
            <v>19:55</v>
          </cell>
          <cell r="D42">
            <v>1.6</v>
          </cell>
          <cell r="E42">
            <v>600</v>
          </cell>
          <cell r="K42">
            <v>1.6</v>
          </cell>
        </row>
        <row r="43">
          <cell r="A43" t="str">
            <v>02</v>
          </cell>
          <cell r="B43" t="str">
            <v>TDA. MAGALY TV</v>
          </cell>
          <cell r="C43" t="str">
            <v>19:59</v>
          </cell>
          <cell r="D43">
            <v>7.9</v>
          </cell>
          <cell r="E43">
            <v>750</v>
          </cell>
          <cell r="F43">
            <v>6</v>
          </cell>
          <cell r="G43">
            <v>10.7</v>
          </cell>
          <cell r="H43">
            <v>8.1</v>
          </cell>
          <cell r="I43">
            <v>6.5</v>
          </cell>
          <cell r="J43">
            <v>8.5</v>
          </cell>
        </row>
        <row r="44">
          <cell r="A44" t="str">
            <v>02</v>
          </cell>
          <cell r="B44" t="str">
            <v>TDA. LO MEJOR DE LA</v>
          </cell>
          <cell r="C44" t="str">
            <v>20:10</v>
          </cell>
          <cell r="D44">
            <v>4.3</v>
          </cell>
          <cell r="E44">
            <v>500</v>
          </cell>
          <cell r="L44">
            <v>4.3</v>
          </cell>
        </row>
        <row r="45">
          <cell r="A45" t="str">
            <v>02</v>
          </cell>
          <cell r="B45" t="str">
            <v>TDA. CINE MILLONARIO</v>
          </cell>
          <cell r="C45" t="str">
            <v>20:26</v>
          </cell>
          <cell r="D45">
            <v>4.2</v>
          </cell>
          <cell r="E45">
            <v>850</v>
          </cell>
          <cell r="L45">
            <v>4.2</v>
          </cell>
        </row>
        <row r="46">
          <cell r="A46" t="str">
            <v>02</v>
          </cell>
          <cell r="B46" t="str">
            <v>TDA. 90 SEGUNDOS L-V</v>
          </cell>
          <cell r="C46" t="str">
            <v>21:02</v>
          </cell>
          <cell r="D46">
            <v>3.7</v>
          </cell>
          <cell r="E46">
            <v>650</v>
          </cell>
          <cell r="F46">
            <v>2.4</v>
          </cell>
          <cell r="G46">
            <v>4.9000000000000004</v>
          </cell>
          <cell r="H46">
            <v>4.8</v>
          </cell>
          <cell r="I46">
            <v>3.2</v>
          </cell>
          <cell r="J46">
            <v>3</v>
          </cell>
        </row>
        <row r="47">
          <cell r="A47" t="str">
            <v>02</v>
          </cell>
          <cell r="B47" t="str">
            <v>TDA. MARITERE</v>
          </cell>
          <cell r="C47" t="str">
            <v>21:56</v>
          </cell>
          <cell r="D47">
            <v>2.9</v>
          </cell>
          <cell r="E47">
            <v>800</v>
          </cell>
          <cell r="K47">
            <v>2.9</v>
          </cell>
        </row>
        <row r="48">
          <cell r="A48" t="str">
            <v>02</v>
          </cell>
          <cell r="B48" t="str">
            <v>TDA. PAISANA JACINTA</v>
          </cell>
          <cell r="C48" t="str">
            <v>22:02</v>
          </cell>
          <cell r="D48">
            <v>6.6</v>
          </cell>
          <cell r="E48">
            <v>850</v>
          </cell>
          <cell r="G48">
            <v>6.6</v>
          </cell>
        </row>
        <row r="49">
          <cell r="A49" t="str">
            <v>02</v>
          </cell>
          <cell r="B49" t="str">
            <v>TDA. JB NOTICIAS-NOC</v>
          </cell>
          <cell r="C49" t="str">
            <v>22:02</v>
          </cell>
          <cell r="D49">
            <v>4.2</v>
          </cell>
          <cell r="E49">
            <v>850</v>
          </cell>
          <cell r="F49">
            <v>4.2</v>
          </cell>
        </row>
        <row r="50">
          <cell r="A50" t="str">
            <v>02</v>
          </cell>
          <cell r="B50" t="str">
            <v>TDA. FUNC. ESTELAR</v>
          </cell>
          <cell r="C50" t="str">
            <v>22:02</v>
          </cell>
          <cell r="D50">
            <v>3.2</v>
          </cell>
          <cell r="E50">
            <v>600</v>
          </cell>
          <cell r="H50">
            <v>2.9</v>
          </cell>
          <cell r="I50">
            <v>3.4</v>
          </cell>
        </row>
        <row r="51">
          <cell r="A51" t="str">
            <v>02</v>
          </cell>
          <cell r="B51" t="str">
            <v>TDA. ESP.COMICOS AMB</v>
          </cell>
          <cell r="C51" t="str">
            <v>22:03</v>
          </cell>
          <cell r="D51">
            <v>3.7</v>
          </cell>
          <cell r="E51">
            <v>850</v>
          </cell>
          <cell r="J51">
            <v>3.7</v>
          </cell>
        </row>
        <row r="52">
          <cell r="A52" t="str">
            <v>02</v>
          </cell>
          <cell r="B52" t="str">
            <v>TDA. EL VISITANTE-DO</v>
          </cell>
          <cell r="C52" t="str">
            <v>22:37</v>
          </cell>
          <cell r="D52">
            <v>2.2999999999999998</v>
          </cell>
          <cell r="E52">
            <v>600</v>
          </cell>
          <cell r="L52">
            <v>2.2999999999999998</v>
          </cell>
        </row>
        <row r="53">
          <cell r="A53" t="str">
            <v>02</v>
          </cell>
          <cell r="B53" t="str">
            <v>TDA. BUFFY LA CAZAVA</v>
          </cell>
          <cell r="C53" t="str">
            <v>23:19</v>
          </cell>
          <cell r="D53">
            <v>3.4</v>
          </cell>
          <cell r="E53">
            <v>600</v>
          </cell>
          <cell r="G53">
            <v>3.4</v>
          </cell>
        </row>
        <row r="54">
          <cell r="A54" t="str">
            <v>02</v>
          </cell>
          <cell r="B54" t="str">
            <v>TDA. ULTIMA FUNCION-</v>
          </cell>
          <cell r="C54" t="str">
            <v>23:24</v>
          </cell>
          <cell r="D54">
            <v>1.5</v>
          </cell>
          <cell r="E54">
            <v>600</v>
          </cell>
          <cell r="K54">
            <v>1.5</v>
          </cell>
        </row>
        <row r="55">
          <cell r="A55" t="str">
            <v>02</v>
          </cell>
          <cell r="B55" t="str">
            <v>TDA. ALTO RIESGO</v>
          </cell>
          <cell r="C55" t="str">
            <v>23:34</v>
          </cell>
          <cell r="D55">
            <v>2.4</v>
          </cell>
          <cell r="E55">
            <v>600</v>
          </cell>
          <cell r="F55">
            <v>2.4</v>
          </cell>
        </row>
        <row r="56">
          <cell r="A56" t="str">
            <v>02</v>
          </cell>
          <cell r="B56" t="str">
            <v>TDA. ULTIMA FUNCION</v>
          </cell>
          <cell r="C56" t="str">
            <v>23:42</v>
          </cell>
          <cell r="D56">
            <v>1.6</v>
          </cell>
          <cell r="E56">
            <v>600</v>
          </cell>
          <cell r="J56">
            <v>1.6</v>
          </cell>
        </row>
        <row r="57">
          <cell r="A57" t="str">
            <v>02</v>
          </cell>
          <cell r="B57" t="str">
            <v>TDA. NIKITA-SAB</v>
          </cell>
          <cell r="C57" t="str">
            <v>23:45</v>
          </cell>
          <cell r="D57">
            <v>1.4</v>
          </cell>
          <cell r="E57">
            <v>600</v>
          </cell>
          <cell r="K57">
            <v>1.4</v>
          </cell>
        </row>
        <row r="58">
          <cell r="A58" t="str">
            <v>02</v>
          </cell>
          <cell r="B58" t="str">
            <v>TDA. DHARMA Y GREG-D</v>
          </cell>
          <cell r="C58" t="str">
            <v>23:49</v>
          </cell>
          <cell r="D58">
            <v>1.6</v>
          </cell>
          <cell r="E58">
            <v>600</v>
          </cell>
          <cell r="L58">
            <v>1.6</v>
          </cell>
        </row>
        <row r="59">
          <cell r="A59" t="str">
            <v>04</v>
          </cell>
          <cell r="B59" t="str">
            <v>TDA. PRIMERA EDICION</v>
          </cell>
          <cell r="C59" t="str">
            <v>05:59</v>
          </cell>
          <cell r="D59">
            <v>3.6</v>
          </cell>
          <cell r="E59">
            <v>850</v>
          </cell>
          <cell r="F59">
            <v>3.6</v>
          </cell>
          <cell r="G59">
            <v>3.4</v>
          </cell>
          <cell r="H59">
            <v>3.6</v>
          </cell>
          <cell r="I59">
            <v>3.9</v>
          </cell>
          <cell r="J59">
            <v>3.4</v>
          </cell>
        </row>
        <row r="60">
          <cell r="A60" t="str">
            <v>04</v>
          </cell>
          <cell r="B60" t="str">
            <v>TDA. LAS AVENTURAS F</v>
          </cell>
          <cell r="C60" t="str">
            <v>06:00</v>
          </cell>
          <cell r="D60">
            <v>0</v>
          </cell>
          <cell r="E60">
            <v>700</v>
          </cell>
          <cell r="K60">
            <v>0</v>
          </cell>
        </row>
        <row r="61">
          <cell r="A61" t="str">
            <v>04</v>
          </cell>
          <cell r="B61" t="str">
            <v>TDA. LAS AVENTURAS F</v>
          </cell>
          <cell r="C61" t="str">
            <v>06:01</v>
          </cell>
          <cell r="D61">
            <v>0</v>
          </cell>
          <cell r="E61">
            <v>700</v>
          </cell>
          <cell r="L61">
            <v>0</v>
          </cell>
        </row>
        <row r="62">
          <cell r="A62" t="str">
            <v>04</v>
          </cell>
          <cell r="B62" t="str">
            <v>TDA. PRINCIPE ATLANT</v>
          </cell>
          <cell r="C62" t="str">
            <v>06:30</v>
          </cell>
          <cell r="D62">
            <v>0</v>
          </cell>
          <cell r="E62">
            <v>700</v>
          </cell>
          <cell r="K62">
            <v>0</v>
          </cell>
        </row>
        <row r="63">
          <cell r="A63" t="str">
            <v>04</v>
          </cell>
          <cell r="B63" t="str">
            <v>TDA. BAMBOO BEARS-DO</v>
          </cell>
          <cell r="C63" t="str">
            <v>06:31</v>
          </cell>
          <cell r="D63">
            <v>0</v>
          </cell>
          <cell r="E63">
            <v>700</v>
          </cell>
          <cell r="L63">
            <v>0</v>
          </cell>
        </row>
        <row r="64">
          <cell r="A64" t="str">
            <v>04</v>
          </cell>
          <cell r="B64" t="str">
            <v>TDA. LA BANDA MOZART</v>
          </cell>
          <cell r="C64" t="str">
            <v>07:00</v>
          </cell>
          <cell r="D64">
            <v>0.1</v>
          </cell>
          <cell r="E64">
            <v>700</v>
          </cell>
          <cell r="L64">
            <v>0.1</v>
          </cell>
        </row>
        <row r="65">
          <cell r="A65" t="str">
            <v>04</v>
          </cell>
          <cell r="B65" t="str">
            <v>TDA. SAMURAI CIBERNE</v>
          </cell>
          <cell r="C65" t="str">
            <v>07:28</v>
          </cell>
          <cell r="D65">
            <v>0.3</v>
          </cell>
          <cell r="E65">
            <v>700</v>
          </cell>
          <cell r="K65">
            <v>0.3</v>
          </cell>
        </row>
        <row r="66">
          <cell r="A66" t="str">
            <v>04</v>
          </cell>
          <cell r="B66" t="str">
            <v>TDA. EL CHAPULIN COL</v>
          </cell>
          <cell r="C66" t="str">
            <v>07:58</v>
          </cell>
          <cell r="D66">
            <v>1.4</v>
          </cell>
          <cell r="E66">
            <v>700</v>
          </cell>
          <cell r="L66">
            <v>1.4</v>
          </cell>
        </row>
        <row r="67">
          <cell r="A67" t="str">
            <v>04</v>
          </cell>
          <cell r="B67" t="str">
            <v>TDA. BANANAS EN PIJA</v>
          </cell>
          <cell r="C67" t="str">
            <v>08:25</v>
          </cell>
          <cell r="D67">
            <v>2.1</v>
          </cell>
          <cell r="E67">
            <v>700</v>
          </cell>
          <cell r="K67">
            <v>2.1</v>
          </cell>
        </row>
        <row r="68">
          <cell r="A68" t="str">
            <v>04</v>
          </cell>
          <cell r="B68" t="str">
            <v>TDA. KARINA Y TIMOTE</v>
          </cell>
          <cell r="C68" t="str">
            <v>08:54</v>
          </cell>
          <cell r="D68">
            <v>3.5</v>
          </cell>
          <cell r="E68">
            <v>700</v>
          </cell>
          <cell r="K68">
            <v>3.5</v>
          </cell>
        </row>
        <row r="69">
          <cell r="A69" t="str">
            <v>04</v>
          </cell>
          <cell r="B69" t="str">
            <v>TDA. DRAGON BALL Z-D</v>
          </cell>
          <cell r="C69" t="str">
            <v>08:54</v>
          </cell>
          <cell r="D69">
            <v>3.2</v>
          </cell>
          <cell r="E69">
            <v>700</v>
          </cell>
          <cell r="L69">
            <v>3.2</v>
          </cell>
        </row>
        <row r="70">
          <cell r="A70" t="str">
            <v>04</v>
          </cell>
          <cell r="B70" t="str">
            <v>TDA. ZENKI-DOM</v>
          </cell>
          <cell r="C70" t="str">
            <v>09:28</v>
          </cell>
          <cell r="D70">
            <v>3.9</v>
          </cell>
          <cell r="E70">
            <v>700</v>
          </cell>
          <cell r="L70">
            <v>3.9</v>
          </cell>
        </row>
        <row r="71">
          <cell r="A71" t="str">
            <v>04</v>
          </cell>
          <cell r="B71" t="str">
            <v>TDA. DRAGON BALL-MAÑ</v>
          </cell>
          <cell r="C71" t="str">
            <v>09:28</v>
          </cell>
          <cell r="D71">
            <v>2.4</v>
          </cell>
          <cell r="E71">
            <v>700</v>
          </cell>
          <cell r="F71">
            <v>2</v>
          </cell>
          <cell r="G71">
            <v>1.4</v>
          </cell>
          <cell r="H71">
            <v>3</v>
          </cell>
          <cell r="I71">
            <v>3.8</v>
          </cell>
          <cell r="J71">
            <v>1.7</v>
          </cell>
        </row>
        <row r="72">
          <cell r="A72" t="str">
            <v>04</v>
          </cell>
          <cell r="B72" t="str">
            <v>TDA. SUPER CAMPEONES</v>
          </cell>
          <cell r="C72" t="str">
            <v>09:55</v>
          </cell>
          <cell r="D72">
            <v>2.8</v>
          </cell>
          <cell r="E72">
            <v>700</v>
          </cell>
          <cell r="L72">
            <v>2.8</v>
          </cell>
        </row>
        <row r="73">
          <cell r="A73" t="str">
            <v>04</v>
          </cell>
          <cell r="B73" t="str">
            <v>TDA. DRAGON BALL Z</v>
          </cell>
          <cell r="C73" t="str">
            <v>09:59</v>
          </cell>
          <cell r="D73">
            <v>2.9</v>
          </cell>
          <cell r="E73">
            <v>700</v>
          </cell>
          <cell r="F73">
            <v>1</v>
          </cell>
          <cell r="G73">
            <v>2.7</v>
          </cell>
          <cell r="H73">
            <v>4.9000000000000004</v>
          </cell>
          <cell r="I73">
            <v>3.7</v>
          </cell>
          <cell r="J73">
            <v>2.4</v>
          </cell>
        </row>
        <row r="74">
          <cell r="A74" t="str">
            <v>04</v>
          </cell>
          <cell r="B74" t="str">
            <v>TDA. SABRINA LA BRUJ</v>
          </cell>
          <cell r="C74" t="str">
            <v>10:26</v>
          </cell>
          <cell r="D74">
            <v>1.8</v>
          </cell>
          <cell r="E74">
            <v>700</v>
          </cell>
          <cell r="L74">
            <v>1.8</v>
          </cell>
        </row>
        <row r="75">
          <cell r="A75" t="str">
            <v>04</v>
          </cell>
          <cell r="B75" t="str">
            <v>TDA. SABRINA LA BRUJ</v>
          </cell>
          <cell r="C75" t="str">
            <v>10:30</v>
          </cell>
          <cell r="D75">
            <v>3.9</v>
          </cell>
          <cell r="E75">
            <v>700</v>
          </cell>
          <cell r="F75">
            <v>1.6</v>
          </cell>
          <cell r="G75">
            <v>2.6</v>
          </cell>
          <cell r="H75">
            <v>5.2</v>
          </cell>
          <cell r="I75">
            <v>6.2</v>
          </cell>
          <cell r="J75">
            <v>3.7</v>
          </cell>
        </row>
        <row r="76">
          <cell r="A76" t="str">
            <v>04</v>
          </cell>
          <cell r="B76" t="str">
            <v>TDA. SANTA MISA</v>
          </cell>
          <cell r="C76" t="str">
            <v>10:54</v>
          </cell>
          <cell r="D76">
            <v>0</v>
          </cell>
          <cell r="E76">
            <v>700</v>
          </cell>
          <cell r="L76">
            <v>0</v>
          </cell>
        </row>
        <row r="77">
          <cell r="A77" t="str">
            <v>04</v>
          </cell>
          <cell r="B77" t="str">
            <v>TDA. MI PEQ.TRAVIESA</v>
          </cell>
          <cell r="C77" t="str">
            <v>10:59</v>
          </cell>
          <cell r="D77">
            <v>3.8</v>
          </cell>
          <cell r="E77">
            <v>700</v>
          </cell>
          <cell r="F77">
            <v>4.7</v>
          </cell>
          <cell r="G77">
            <v>3.3</v>
          </cell>
          <cell r="H77">
            <v>3.6</v>
          </cell>
          <cell r="I77">
            <v>4.4000000000000004</v>
          </cell>
          <cell r="J77">
            <v>3</v>
          </cell>
        </row>
        <row r="78">
          <cell r="A78" t="str">
            <v>04</v>
          </cell>
          <cell r="B78" t="str">
            <v>TDA. SESION SOLEMNE</v>
          </cell>
          <cell r="C78" t="str">
            <v>11:25</v>
          </cell>
          <cell r="D78">
            <v>0</v>
          </cell>
          <cell r="E78">
            <v>700</v>
          </cell>
          <cell r="J78">
            <v>0</v>
          </cell>
        </row>
        <row r="79">
          <cell r="A79" t="str">
            <v>04</v>
          </cell>
          <cell r="B79" t="str">
            <v>TDA. SOÑADORAS</v>
          </cell>
          <cell r="C79" t="str">
            <v>11:59</v>
          </cell>
          <cell r="D79">
            <v>8</v>
          </cell>
          <cell r="E79">
            <v>1200</v>
          </cell>
          <cell r="F79">
            <v>6.8</v>
          </cell>
          <cell r="G79">
            <v>8.6999999999999993</v>
          </cell>
          <cell r="H79">
            <v>6.9</v>
          </cell>
          <cell r="I79">
            <v>8.5</v>
          </cell>
          <cell r="J79">
            <v>9</v>
          </cell>
        </row>
        <row r="80">
          <cell r="A80" t="str">
            <v>04</v>
          </cell>
          <cell r="B80" t="str">
            <v>TDA. MATINEE DOMINGO</v>
          </cell>
          <cell r="C80" t="str">
            <v>12:00</v>
          </cell>
          <cell r="D80">
            <v>2.7</v>
          </cell>
          <cell r="E80">
            <v>1200</v>
          </cell>
          <cell r="L80">
            <v>2.7</v>
          </cell>
        </row>
        <row r="81">
          <cell r="A81" t="str">
            <v>04</v>
          </cell>
          <cell r="B81" t="str">
            <v>TDA. LAURA EN AMERIC</v>
          </cell>
          <cell r="C81" t="str">
            <v>12:52</v>
          </cell>
          <cell r="D81">
            <v>14.9</v>
          </cell>
          <cell r="E81">
            <v>1200</v>
          </cell>
          <cell r="F81">
            <v>14.5</v>
          </cell>
          <cell r="G81">
            <v>15.4</v>
          </cell>
          <cell r="H81">
            <v>13.9</v>
          </cell>
          <cell r="I81">
            <v>14.9</v>
          </cell>
          <cell r="J81">
            <v>16</v>
          </cell>
        </row>
        <row r="82">
          <cell r="A82" t="str">
            <v>04</v>
          </cell>
          <cell r="B82" t="str">
            <v>TDA. CHESPIRITO-SAB</v>
          </cell>
          <cell r="C82" t="str">
            <v>12:57</v>
          </cell>
          <cell r="D82">
            <v>3.8</v>
          </cell>
          <cell r="E82">
            <v>1200</v>
          </cell>
          <cell r="K82">
            <v>3.8</v>
          </cell>
        </row>
        <row r="83">
          <cell r="A83" t="str">
            <v>04</v>
          </cell>
          <cell r="B83" t="str">
            <v>TDA. MATINEE DOMINGO</v>
          </cell>
          <cell r="C83" t="str">
            <v>13:48</v>
          </cell>
          <cell r="D83">
            <v>2</v>
          </cell>
          <cell r="E83">
            <v>1200</v>
          </cell>
          <cell r="L83">
            <v>2</v>
          </cell>
        </row>
        <row r="84">
          <cell r="A84" t="str">
            <v>04</v>
          </cell>
          <cell r="B84" t="str">
            <v>TDA. POR TU AMOR</v>
          </cell>
          <cell r="C84" t="str">
            <v>14:00</v>
          </cell>
          <cell r="D84">
            <v>12</v>
          </cell>
          <cell r="E84">
            <v>1200</v>
          </cell>
          <cell r="F84">
            <v>11.3</v>
          </cell>
          <cell r="G84">
            <v>12.4</v>
          </cell>
          <cell r="H84">
            <v>10.7</v>
          </cell>
          <cell r="I84">
            <v>13.2</v>
          </cell>
          <cell r="J84">
            <v>12.6</v>
          </cell>
        </row>
        <row r="85">
          <cell r="A85" t="str">
            <v>04</v>
          </cell>
          <cell r="B85" t="str">
            <v>TDA. TRES MUJERES</v>
          </cell>
          <cell r="C85" t="str">
            <v>14:59</v>
          </cell>
          <cell r="D85">
            <v>10.6</v>
          </cell>
          <cell r="E85">
            <v>1200</v>
          </cell>
          <cell r="F85">
            <v>7.7</v>
          </cell>
          <cell r="G85">
            <v>12.9</v>
          </cell>
          <cell r="H85">
            <v>12.5</v>
          </cell>
          <cell r="I85">
            <v>10.9</v>
          </cell>
          <cell r="J85">
            <v>8.9</v>
          </cell>
        </row>
        <row r="86">
          <cell r="A86" t="str">
            <v>04</v>
          </cell>
          <cell r="B86" t="str">
            <v>TDA. MATINEE DOMINGO</v>
          </cell>
          <cell r="C86" t="str">
            <v>15:37</v>
          </cell>
          <cell r="D86">
            <v>3.9</v>
          </cell>
          <cell r="E86">
            <v>1200</v>
          </cell>
          <cell r="L86">
            <v>3.9</v>
          </cell>
        </row>
        <row r="87">
          <cell r="A87" t="str">
            <v>04</v>
          </cell>
          <cell r="B87" t="str">
            <v>TDA. GOTITAS DE AMOR</v>
          </cell>
          <cell r="C87" t="str">
            <v>16:01</v>
          </cell>
          <cell r="D87">
            <v>6.4</v>
          </cell>
          <cell r="E87">
            <v>1200</v>
          </cell>
          <cell r="F87">
            <v>6.9</v>
          </cell>
          <cell r="G87">
            <v>6.4</v>
          </cell>
          <cell r="H87">
            <v>7.5</v>
          </cell>
          <cell r="I87">
            <v>5.5</v>
          </cell>
          <cell r="J87">
            <v>5.5</v>
          </cell>
        </row>
        <row r="88">
          <cell r="A88" t="str">
            <v>04</v>
          </cell>
          <cell r="B88" t="str">
            <v>TDA. MATINEE SABADO</v>
          </cell>
          <cell r="C88" t="str">
            <v>16:15</v>
          </cell>
          <cell r="D88">
            <v>1.1000000000000001</v>
          </cell>
          <cell r="E88">
            <v>1200</v>
          </cell>
          <cell r="K88">
            <v>1.1000000000000001</v>
          </cell>
        </row>
        <row r="89">
          <cell r="A89" t="str">
            <v>04</v>
          </cell>
          <cell r="B89" t="str">
            <v>TDA. EL SHOW DEL CHA</v>
          </cell>
          <cell r="C89" t="str">
            <v>17:01</v>
          </cell>
          <cell r="D89">
            <v>2.6</v>
          </cell>
          <cell r="E89">
            <v>900</v>
          </cell>
          <cell r="F89">
            <v>1.8</v>
          </cell>
          <cell r="G89">
            <v>2.9</v>
          </cell>
          <cell r="H89">
            <v>2.7</v>
          </cell>
          <cell r="I89">
            <v>2.6</v>
          </cell>
          <cell r="J89">
            <v>2.9</v>
          </cell>
        </row>
        <row r="90">
          <cell r="A90" t="str">
            <v>04</v>
          </cell>
          <cell r="B90" t="str">
            <v>TDA. ESP.DEL CHAVO D</v>
          </cell>
          <cell r="C90" t="str">
            <v>17:27</v>
          </cell>
          <cell r="D90">
            <v>2.2999999999999998</v>
          </cell>
          <cell r="E90">
            <v>900</v>
          </cell>
          <cell r="L90">
            <v>2.2999999999999998</v>
          </cell>
        </row>
        <row r="91">
          <cell r="A91" t="str">
            <v>04</v>
          </cell>
          <cell r="B91" t="str">
            <v>TDA. MATINEE SABADO</v>
          </cell>
          <cell r="C91" t="str">
            <v>17:55</v>
          </cell>
          <cell r="D91">
            <v>0.6</v>
          </cell>
          <cell r="E91">
            <v>900</v>
          </cell>
          <cell r="K91">
            <v>0.6</v>
          </cell>
        </row>
        <row r="92">
          <cell r="A92" t="str">
            <v>04</v>
          </cell>
          <cell r="B92" t="str">
            <v>TDA. ESP.NATIONAL GE</v>
          </cell>
          <cell r="C92" t="str">
            <v>18:47</v>
          </cell>
          <cell r="D92">
            <v>3.6</v>
          </cell>
          <cell r="E92">
            <v>1200</v>
          </cell>
          <cell r="L92">
            <v>3.6</v>
          </cell>
        </row>
        <row r="93">
          <cell r="A93" t="str">
            <v>04</v>
          </cell>
          <cell r="B93" t="str">
            <v>TDA. ESP.DISCOVERY C</v>
          </cell>
          <cell r="C93" t="str">
            <v>18:49</v>
          </cell>
          <cell r="D93">
            <v>4.5</v>
          </cell>
          <cell r="E93">
            <v>1200</v>
          </cell>
          <cell r="L93">
            <v>4.5</v>
          </cell>
        </row>
        <row r="94">
          <cell r="A94" t="str">
            <v>04</v>
          </cell>
          <cell r="B94" t="str">
            <v>TDA. INFIERNO EN EL</v>
          </cell>
          <cell r="C94" t="str">
            <v>19:00</v>
          </cell>
          <cell r="D94">
            <v>5.2</v>
          </cell>
          <cell r="E94">
            <v>1200</v>
          </cell>
          <cell r="F94">
            <v>4.5999999999999996</v>
          </cell>
          <cell r="G94">
            <v>7.3</v>
          </cell>
          <cell r="H94">
            <v>4.8</v>
          </cell>
          <cell r="I94">
            <v>4.0999999999999996</v>
          </cell>
          <cell r="J94">
            <v>5.7</v>
          </cell>
        </row>
        <row r="95">
          <cell r="A95" t="str">
            <v>04</v>
          </cell>
          <cell r="B95" t="str">
            <v>TDA. ROSALINDA</v>
          </cell>
          <cell r="C95" t="str">
            <v>19:29</v>
          </cell>
          <cell r="D95">
            <v>8.5</v>
          </cell>
          <cell r="E95">
            <v>1200</v>
          </cell>
          <cell r="F95">
            <v>7</v>
          </cell>
          <cell r="G95">
            <v>9.4</v>
          </cell>
          <cell r="H95">
            <v>8</v>
          </cell>
          <cell r="I95">
            <v>8.1</v>
          </cell>
          <cell r="J95">
            <v>10.3</v>
          </cell>
        </row>
        <row r="96">
          <cell r="A96" t="str">
            <v>04</v>
          </cell>
          <cell r="B96" t="str">
            <v>TDA. RISAS EN AMERIC</v>
          </cell>
          <cell r="C96" t="str">
            <v>19:49</v>
          </cell>
          <cell r="D96">
            <v>4.3</v>
          </cell>
          <cell r="E96">
            <v>2600</v>
          </cell>
          <cell r="K96">
            <v>4.3</v>
          </cell>
        </row>
        <row r="97">
          <cell r="A97" t="str">
            <v>04</v>
          </cell>
          <cell r="B97" t="str">
            <v>TDA. ESPEC.DEL DOMIN</v>
          </cell>
          <cell r="C97" t="str">
            <v>19:49</v>
          </cell>
          <cell r="D97">
            <v>3.9</v>
          </cell>
          <cell r="E97">
            <v>1200</v>
          </cell>
          <cell r="L97">
            <v>3.9</v>
          </cell>
        </row>
        <row r="98">
          <cell r="A98" t="str">
            <v>04</v>
          </cell>
          <cell r="B98" t="str">
            <v>TDA. MEJ.RISAS EN AM</v>
          </cell>
          <cell r="C98" t="str">
            <v>19:54</v>
          </cell>
          <cell r="D98">
            <v>2.9</v>
          </cell>
          <cell r="E98">
            <v>2600</v>
          </cell>
          <cell r="K98">
            <v>2.9</v>
          </cell>
        </row>
        <row r="99">
          <cell r="A99" t="str">
            <v>04</v>
          </cell>
          <cell r="B99" t="str">
            <v>TDA. AMERICA NOTICIA</v>
          </cell>
          <cell r="C99" t="str">
            <v>20:11</v>
          </cell>
          <cell r="D99">
            <v>5.5</v>
          </cell>
          <cell r="E99">
            <v>1200</v>
          </cell>
          <cell r="F99">
            <v>5.2</v>
          </cell>
          <cell r="G99">
            <v>7.1</v>
          </cell>
          <cell r="H99">
            <v>6.2</v>
          </cell>
          <cell r="I99">
            <v>4.4000000000000004</v>
          </cell>
          <cell r="J99">
            <v>4.5999999999999996</v>
          </cell>
        </row>
        <row r="100">
          <cell r="A100" t="str">
            <v>04</v>
          </cell>
          <cell r="B100" t="str">
            <v>TDA. ISABELLA</v>
          </cell>
          <cell r="C100" t="str">
            <v>21:00</v>
          </cell>
          <cell r="D100">
            <v>9.1</v>
          </cell>
          <cell r="E100">
            <v>1400</v>
          </cell>
          <cell r="F100">
            <v>7.3</v>
          </cell>
          <cell r="G100">
            <v>11.5</v>
          </cell>
          <cell r="H100">
            <v>9.3000000000000007</v>
          </cell>
          <cell r="I100">
            <v>8.6</v>
          </cell>
          <cell r="J100">
            <v>9</v>
          </cell>
        </row>
        <row r="101">
          <cell r="A101" t="str">
            <v>04</v>
          </cell>
          <cell r="B101" t="str">
            <v>TDA. FUTBOL TOTAL-DO</v>
          </cell>
          <cell r="C101" t="str">
            <v>21:28</v>
          </cell>
          <cell r="D101">
            <v>2.9</v>
          </cell>
          <cell r="E101">
            <v>1200</v>
          </cell>
          <cell r="L101">
            <v>2.9</v>
          </cell>
        </row>
        <row r="102">
          <cell r="A102" t="str">
            <v>04</v>
          </cell>
          <cell r="B102" t="str">
            <v>TDA. NUESTRO CINE-NO</v>
          </cell>
          <cell r="C102" t="str">
            <v>21:59</v>
          </cell>
          <cell r="D102">
            <v>8.9</v>
          </cell>
          <cell r="E102">
            <v>1200</v>
          </cell>
          <cell r="J102">
            <v>8.9</v>
          </cell>
        </row>
        <row r="103">
          <cell r="A103" t="str">
            <v>04</v>
          </cell>
          <cell r="B103" t="str">
            <v>TDA. CHOLA DE MIERCO</v>
          </cell>
          <cell r="C103" t="str">
            <v>21:59</v>
          </cell>
          <cell r="D103">
            <v>8.5</v>
          </cell>
          <cell r="E103">
            <v>1200</v>
          </cell>
          <cell r="H103">
            <v>8.5</v>
          </cell>
        </row>
        <row r="104">
          <cell r="A104" t="str">
            <v>04</v>
          </cell>
          <cell r="B104" t="str">
            <v>TDA. VARIEDADES AMER</v>
          </cell>
          <cell r="C104" t="str">
            <v>21:59</v>
          </cell>
          <cell r="D104">
            <v>4.2</v>
          </cell>
          <cell r="E104">
            <v>1200</v>
          </cell>
          <cell r="I104">
            <v>4.2</v>
          </cell>
        </row>
        <row r="105">
          <cell r="A105" t="str">
            <v>04</v>
          </cell>
          <cell r="B105" t="str">
            <v>TDA. CINE AMERICA-DO</v>
          </cell>
          <cell r="C105" t="str">
            <v>21:59</v>
          </cell>
          <cell r="D105">
            <v>2.9</v>
          </cell>
          <cell r="E105">
            <v>1200</v>
          </cell>
          <cell r="L105">
            <v>2.9</v>
          </cell>
        </row>
        <row r="106">
          <cell r="A106" t="str">
            <v>04</v>
          </cell>
          <cell r="B106" t="str">
            <v>TDA. LAURA EN AMERIC</v>
          </cell>
          <cell r="C106" t="str">
            <v>22:00</v>
          </cell>
          <cell r="D106">
            <v>8.5</v>
          </cell>
          <cell r="E106">
            <v>1200</v>
          </cell>
          <cell r="K106">
            <v>8.5</v>
          </cell>
        </row>
        <row r="107">
          <cell r="A107" t="str">
            <v>04</v>
          </cell>
          <cell r="B107" t="str">
            <v>TDA. PRIMER IMPACTO</v>
          </cell>
          <cell r="C107" t="str">
            <v>22:01</v>
          </cell>
          <cell r="D107">
            <v>9.1999999999999993</v>
          </cell>
          <cell r="E107">
            <v>1200</v>
          </cell>
          <cell r="F107">
            <v>9.1999999999999993</v>
          </cell>
        </row>
        <row r="108">
          <cell r="A108" t="str">
            <v>04</v>
          </cell>
          <cell r="B108" t="str">
            <v>TDA. CRISTINA-NOCHE</v>
          </cell>
          <cell r="C108" t="str">
            <v>22:01</v>
          </cell>
          <cell r="D108">
            <v>6.6</v>
          </cell>
          <cell r="E108">
            <v>1200</v>
          </cell>
          <cell r="G108">
            <v>6.6</v>
          </cell>
        </row>
        <row r="109">
          <cell r="A109" t="str">
            <v>04</v>
          </cell>
          <cell r="B109" t="str">
            <v>TDA. CINE AMERICA</v>
          </cell>
          <cell r="C109" t="str">
            <v>23:00</v>
          </cell>
          <cell r="D109">
            <v>3.3</v>
          </cell>
          <cell r="E109">
            <v>1200</v>
          </cell>
          <cell r="F109">
            <v>2.2999999999999998</v>
          </cell>
          <cell r="G109">
            <v>5.0999999999999996</v>
          </cell>
          <cell r="H109">
            <v>4.4000000000000004</v>
          </cell>
          <cell r="I109">
            <v>1.7</v>
          </cell>
          <cell r="J109">
            <v>2.7</v>
          </cell>
        </row>
        <row r="110">
          <cell r="A110" t="str">
            <v>04</v>
          </cell>
          <cell r="B110" t="str">
            <v>TDA. CINE NOCTURNO-D</v>
          </cell>
          <cell r="C110" t="str">
            <v>23:41</v>
          </cell>
          <cell r="D110">
            <v>0.7</v>
          </cell>
          <cell r="E110">
            <v>1200</v>
          </cell>
          <cell r="L110">
            <v>0.7</v>
          </cell>
        </row>
        <row r="111">
          <cell r="A111" t="str">
            <v>05</v>
          </cell>
          <cell r="B111" t="str">
            <v>TDA. EUCARISTIA-DOM</v>
          </cell>
          <cell r="C111" t="str">
            <v>05:57</v>
          </cell>
          <cell r="D111">
            <v>0</v>
          </cell>
          <cell r="E111">
            <v>45.5</v>
          </cell>
          <cell r="L111">
            <v>0</v>
          </cell>
        </row>
        <row r="112">
          <cell r="A112" t="str">
            <v>05</v>
          </cell>
          <cell r="B112" t="str">
            <v>TDA. 24 HORAS-EDIC.M</v>
          </cell>
          <cell r="C112" t="str">
            <v>05:59</v>
          </cell>
          <cell r="D112">
            <v>1.2</v>
          </cell>
          <cell r="E112">
            <v>45.5</v>
          </cell>
          <cell r="F112">
            <v>1.2</v>
          </cell>
          <cell r="G112">
            <v>1.2</v>
          </cell>
          <cell r="H112">
            <v>0.7</v>
          </cell>
          <cell r="I112">
            <v>1.5</v>
          </cell>
          <cell r="J112">
            <v>1.4</v>
          </cell>
        </row>
        <row r="113">
          <cell r="A113" t="str">
            <v>05</v>
          </cell>
          <cell r="B113" t="str">
            <v>TDA. LA TREMENDA COR</v>
          </cell>
          <cell r="C113" t="str">
            <v>05:59</v>
          </cell>
          <cell r="D113">
            <v>0</v>
          </cell>
          <cell r="E113">
            <v>68.25</v>
          </cell>
          <cell r="K113">
            <v>0</v>
          </cell>
        </row>
        <row r="114">
          <cell r="A114" t="str">
            <v>05</v>
          </cell>
          <cell r="B114" t="str">
            <v>TDA. MUEVETE CON JAN</v>
          </cell>
          <cell r="C114" t="str">
            <v>06:30</v>
          </cell>
          <cell r="D114">
            <v>1</v>
          </cell>
          <cell r="E114">
            <v>45.5</v>
          </cell>
          <cell r="K114">
            <v>1</v>
          </cell>
        </row>
        <row r="115">
          <cell r="A115" t="str">
            <v>05</v>
          </cell>
          <cell r="B115" t="str">
            <v>TDA. 24 HORAS ED.DOM</v>
          </cell>
          <cell r="C115" t="str">
            <v>07:00</v>
          </cell>
          <cell r="D115">
            <v>1.2</v>
          </cell>
          <cell r="E115">
            <v>45.5</v>
          </cell>
          <cell r="L115">
            <v>1.2</v>
          </cell>
        </row>
        <row r="116">
          <cell r="A116" t="str">
            <v>05</v>
          </cell>
          <cell r="B116" t="str">
            <v>TDA. MATRIM.CON HIJO</v>
          </cell>
          <cell r="C116" t="str">
            <v>08:31</v>
          </cell>
          <cell r="D116">
            <v>2.2999999999999998</v>
          </cell>
          <cell r="E116">
            <v>45.5</v>
          </cell>
          <cell r="L116">
            <v>2.2999999999999998</v>
          </cell>
        </row>
        <row r="117">
          <cell r="A117" t="str">
            <v>05</v>
          </cell>
          <cell r="B117" t="str">
            <v>TDA. CUENTOS ANIMADO</v>
          </cell>
          <cell r="C117" t="str">
            <v>08:47</v>
          </cell>
          <cell r="D117">
            <v>0.5</v>
          </cell>
          <cell r="E117">
            <v>91</v>
          </cell>
          <cell r="K117">
            <v>0.5</v>
          </cell>
        </row>
        <row r="118">
          <cell r="A118" t="str">
            <v>05</v>
          </cell>
          <cell r="B118" t="str">
            <v>TDA. REP.VALE LA PEN</v>
          </cell>
          <cell r="C118" t="str">
            <v>08:58</v>
          </cell>
          <cell r="D118">
            <v>2.6</v>
          </cell>
          <cell r="E118">
            <v>102.7</v>
          </cell>
          <cell r="L118">
            <v>2.6</v>
          </cell>
        </row>
        <row r="119">
          <cell r="A119" t="str">
            <v>05</v>
          </cell>
          <cell r="B119" t="str">
            <v>TDA. SUPERCINE-DOM M</v>
          </cell>
          <cell r="C119" t="str">
            <v>09:03</v>
          </cell>
          <cell r="D119">
            <v>2.2000000000000002</v>
          </cell>
          <cell r="E119">
            <v>102.7</v>
          </cell>
          <cell r="L119">
            <v>2.2000000000000002</v>
          </cell>
        </row>
        <row r="120">
          <cell r="A120" t="str">
            <v>05</v>
          </cell>
          <cell r="B120" t="str">
            <v>TDA. TRES POR TRES-M</v>
          </cell>
          <cell r="C120" t="str">
            <v>09:04</v>
          </cell>
          <cell r="D120">
            <v>3.5</v>
          </cell>
          <cell r="E120">
            <v>102.7</v>
          </cell>
          <cell r="F120">
            <v>3.5</v>
          </cell>
          <cell r="G120">
            <v>3.9</v>
          </cell>
          <cell r="H120">
            <v>2.4</v>
          </cell>
          <cell r="I120">
            <v>2.5</v>
          </cell>
          <cell r="J120">
            <v>5.0999999999999996</v>
          </cell>
        </row>
        <row r="121">
          <cell r="A121" t="str">
            <v>05</v>
          </cell>
          <cell r="B121" t="str">
            <v>TDA. PASO A PASO-MAÑ</v>
          </cell>
          <cell r="C121" t="str">
            <v>09:34</v>
          </cell>
          <cell r="D121">
            <v>3.9</v>
          </cell>
          <cell r="E121">
            <v>68.25</v>
          </cell>
          <cell r="F121">
            <v>4.4000000000000004</v>
          </cell>
          <cell r="G121">
            <v>5</v>
          </cell>
          <cell r="H121">
            <v>2.8</v>
          </cell>
          <cell r="I121">
            <v>3.2</v>
          </cell>
          <cell r="J121">
            <v>4.3</v>
          </cell>
        </row>
        <row r="122">
          <cell r="A122" t="str">
            <v>05</v>
          </cell>
          <cell r="B122" t="str">
            <v>TDA. CUENTOS DE CRIP</v>
          </cell>
          <cell r="C122" t="str">
            <v>09:48</v>
          </cell>
          <cell r="D122">
            <v>0.4</v>
          </cell>
          <cell r="E122">
            <v>68.25</v>
          </cell>
          <cell r="K122">
            <v>0.4</v>
          </cell>
        </row>
        <row r="123">
          <cell r="A123" t="str">
            <v>05</v>
          </cell>
          <cell r="B123" t="str">
            <v>TDA. PRINCIPE DEL RA</v>
          </cell>
          <cell r="C123" t="str">
            <v>10:01</v>
          </cell>
          <cell r="D123">
            <v>4.0999999999999996</v>
          </cell>
          <cell r="E123">
            <v>113.75</v>
          </cell>
          <cell r="F123">
            <v>4.2</v>
          </cell>
          <cell r="G123">
            <v>4.5999999999999996</v>
          </cell>
          <cell r="H123">
            <v>3.1</v>
          </cell>
          <cell r="I123">
            <v>3.7</v>
          </cell>
          <cell r="J123">
            <v>4.9000000000000004</v>
          </cell>
        </row>
        <row r="124">
          <cell r="A124" t="str">
            <v>05</v>
          </cell>
          <cell r="B124" t="str">
            <v>TDA. HISTORIA SIN FI</v>
          </cell>
          <cell r="C124" t="str">
            <v>10:17</v>
          </cell>
          <cell r="D124">
            <v>0.6</v>
          </cell>
          <cell r="E124">
            <v>91</v>
          </cell>
          <cell r="K124">
            <v>0.6</v>
          </cell>
        </row>
        <row r="125">
          <cell r="A125" t="str">
            <v>05</v>
          </cell>
          <cell r="B125" t="str">
            <v>TDA. LA HORA WARNER</v>
          </cell>
          <cell r="C125" t="str">
            <v>10:30</v>
          </cell>
          <cell r="D125">
            <v>2.6</v>
          </cell>
          <cell r="E125">
            <v>113.75</v>
          </cell>
          <cell r="F125">
            <v>2.9</v>
          </cell>
          <cell r="G125">
            <v>2.6</v>
          </cell>
          <cell r="H125">
            <v>2.1</v>
          </cell>
          <cell r="I125">
            <v>2.6</v>
          </cell>
          <cell r="J125">
            <v>2.9</v>
          </cell>
        </row>
        <row r="126">
          <cell r="A126" t="str">
            <v>05</v>
          </cell>
          <cell r="B126" t="str">
            <v>TDA. MUNDO DE RICHAR</v>
          </cell>
          <cell r="C126" t="str">
            <v>10:45</v>
          </cell>
          <cell r="D126">
            <v>1.5</v>
          </cell>
          <cell r="E126">
            <v>91</v>
          </cell>
          <cell r="K126">
            <v>1.5</v>
          </cell>
        </row>
        <row r="127">
          <cell r="A127" t="str">
            <v>05</v>
          </cell>
          <cell r="B127" t="str">
            <v>TDA. AVENT.TINTIN-DO</v>
          </cell>
          <cell r="C127" t="str">
            <v>10:58</v>
          </cell>
          <cell r="D127">
            <v>2</v>
          </cell>
          <cell r="E127">
            <v>125.45</v>
          </cell>
          <cell r="L127">
            <v>2</v>
          </cell>
        </row>
        <row r="128">
          <cell r="A128" t="str">
            <v>05</v>
          </cell>
          <cell r="B128" t="str">
            <v>TDA. BUGS BUNNY-SAB.</v>
          </cell>
          <cell r="C128" t="str">
            <v>11:13</v>
          </cell>
          <cell r="D128">
            <v>1.5</v>
          </cell>
          <cell r="E128">
            <v>125.45</v>
          </cell>
          <cell r="K128">
            <v>1.5</v>
          </cell>
        </row>
        <row r="129">
          <cell r="A129" t="str">
            <v>05</v>
          </cell>
          <cell r="B129" t="str">
            <v>TDA. REP.MONICA</v>
          </cell>
          <cell r="C129" t="str">
            <v>11:19</v>
          </cell>
          <cell r="D129">
            <v>2.2000000000000002</v>
          </cell>
          <cell r="E129">
            <v>125.45</v>
          </cell>
          <cell r="F129">
            <v>2.7</v>
          </cell>
          <cell r="G129">
            <v>2</v>
          </cell>
          <cell r="H129">
            <v>3</v>
          </cell>
          <cell r="I129">
            <v>1.6</v>
          </cell>
          <cell r="J129">
            <v>1.7</v>
          </cell>
        </row>
        <row r="130">
          <cell r="A130" t="str">
            <v>05</v>
          </cell>
          <cell r="B130" t="str">
            <v>TDA. JHONNY QUEST-DO</v>
          </cell>
          <cell r="C130" t="str">
            <v>11:27</v>
          </cell>
          <cell r="D130">
            <v>2.2000000000000002</v>
          </cell>
          <cell r="E130">
            <v>113.75</v>
          </cell>
          <cell r="L130">
            <v>2.2000000000000002</v>
          </cell>
        </row>
        <row r="131">
          <cell r="A131" t="str">
            <v>05</v>
          </cell>
          <cell r="B131" t="str">
            <v>TDA. LOS TRES CHIFLA</v>
          </cell>
          <cell r="C131" t="str">
            <v>11:53</v>
          </cell>
          <cell r="D131">
            <v>0.3</v>
          </cell>
          <cell r="E131">
            <v>125.45</v>
          </cell>
          <cell r="K131">
            <v>0.3</v>
          </cell>
        </row>
        <row r="132">
          <cell r="A132" t="str">
            <v>05</v>
          </cell>
          <cell r="B132" t="str">
            <v>TDA. REP.MONICA-DOM</v>
          </cell>
          <cell r="C132" t="str">
            <v>11:54</v>
          </cell>
          <cell r="D132">
            <v>2.5</v>
          </cell>
          <cell r="E132">
            <v>227.5</v>
          </cell>
          <cell r="L132">
            <v>2.5</v>
          </cell>
        </row>
        <row r="133">
          <cell r="A133" t="str">
            <v>05</v>
          </cell>
          <cell r="B133" t="str">
            <v>TDA. 24 HORAS-SEGUND</v>
          </cell>
          <cell r="C133" t="str">
            <v>12:28</v>
          </cell>
          <cell r="D133">
            <v>1.4</v>
          </cell>
          <cell r="E133">
            <v>227.5</v>
          </cell>
          <cell r="F133">
            <v>1.6</v>
          </cell>
          <cell r="G133">
            <v>1.4</v>
          </cell>
          <cell r="H133">
            <v>1.5</v>
          </cell>
          <cell r="I133">
            <v>1.4</v>
          </cell>
          <cell r="J133">
            <v>0.8</v>
          </cell>
        </row>
        <row r="134">
          <cell r="A134" t="str">
            <v>05</v>
          </cell>
          <cell r="B134" t="str">
            <v>TDA. SHOW DE LA RISA</v>
          </cell>
          <cell r="C134" t="str">
            <v>12:57</v>
          </cell>
          <cell r="D134">
            <v>0.8</v>
          </cell>
          <cell r="E134">
            <v>364</v>
          </cell>
          <cell r="F134">
            <v>0.1</v>
          </cell>
          <cell r="G134">
            <v>1.2</v>
          </cell>
          <cell r="H134">
            <v>2</v>
          </cell>
          <cell r="I134">
            <v>0.5</v>
          </cell>
          <cell r="J134">
            <v>0.6</v>
          </cell>
        </row>
        <row r="135">
          <cell r="A135" t="str">
            <v>05</v>
          </cell>
          <cell r="B135" t="str">
            <v>TDA. CINE LATINO-SAB</v>
          </cell>
          <cell r="C135" t="str">
            <v>12:58</v>
          </cell>
          <cell r="D135">
            <v>2.5</v>
          </cell>
          <cell r="E135">
            <v>273</v>
          </cell>
          <cell r="K135">
            <v>2.5</v>
          </cell>
        </row>
        <row r="136">
          <cell r="A136" t="str">
            <v>05</v>
          </cell>
          <cell r="B136" t="str">
            <v>TDA. A TODO RITMO-DO</v>
          </cell>
          <cell r="C136" t="str">
            <v>13:55</v>
          </cell>
          <cell r="D136">
            <v>1.9</v>
          </cell>
          <cell r="E136">
            <v>273</v>
          </cell>
          <cell r="L136">
            <v>1.9</v>
          </cell>
        </row>
        <row r="137">
          <cell r="A137" t="str">
            <v>05</v>
          </cell>
          <cell r="B137" t="str">
            <v>TDA. HORA DEL TIO RO</v>
          </cell>
          <cell r="C137" t="str">
            <v>13:55</v>
          </cell>
          <cell r="D137">
            <v>0.7</v>
          </cell>
          <cell r="E137">
            <v>364</v>
          </cell>
          <cell r="F137">
            <v>0.5</v>
          </cell>
          <cell r="G137">
            <v>0.8</v>
          </cell>
          <cell r="H137">
            <v>0.7</v>
          </cell>
          <cell r="I137">
            <v>0.7</v>
          </cell>
          <cell r="J137">
            <v>0.8</v>
          </cell>
        </row>
        <row r="138">
          <cell r="A138" t="str">
            <v>05</v>
          </cell>
          <cell r="B138" t="str">
            <v>TDA. EL GRAN CHAPARR</v>
          </cell>
          <cell r="C138" t="str">
            <v>14:56</v>
          </cell>
          <cell r="D138">
            <v>2.2000000000000002</v>
          </cell>
          <cell r="E138">
            <v>273</v>
          </cell>
          <cell r="F138">
            <v>2.2999999999999998</v>
          </cell>
          <cell r="G138">
            <v>2.2999999999999998</v>
          </cell>
          <cell r="H138">
            <v>1.3</v>
          </cell>
          <cell r="I138">
            <v>2.6</v>
          </cell>
          <cell r="J138">
            <v>2.2999999999999998</v>
          </cell>
        </row>
        <row r="139">
          <cell r="A139" t="str">
            <v>05</v>
          </cell>
          <cell r="B139" t="str">
            <v>TDA. LA MOVIDA DE LO</v>
          </cell>
          <cell r="C139" t="str">
            <v>14:58</v>
          </cell>
          <cell r="D139">
            <v>1.7</v>
          </cell>
          <cell r="E139">
            <v>364</v>
          </cell>
          <cell r="K139">
            <v>1.7</v>
          </cell>
        </row>
        <row r="140">
          <cell r="A140" t="str">
            <v>05</v>
          </cell>
          <cell r="B140" t="str">
            <v>TDA. SIMBAD-DOM</v>
          </cell>
          <cell r="C140" t="str">
            <v>15:08</v>
          </cell>
          <cell r="D140">
            <v>3.2</v>
          </cell>
          <cell r="E140">
            <v>273</v>
          </cell>
          <cell r="L140">
            <v>3.2</v>
          </cell>
        </row>
        <row r="141">
          <cell r="A141" t="str">
            <v>05</v>
          </cell>
          <cell r="B141" t="str">
            <v>TDA. MATINEE DOMINGO</v>
          </cell>
          <cell r="C141" t="str">
            <v>16:01</v>
          </cell>
          <cell r="D141">
            <v>2</v>
          </cell>
          <cell r="E141">
            <v>394.55</v>
          </cell>
          <cell r="L141">
            <v>2</v>
          </cell>
        </row>
        <row r="142">
          <cell r="A142" t="str">
            <v>05</v>
          </cell>
          <cell r="B142" t="str">
            <v>TDA. LA FAMILIA INGA</v>
          </cell>
          <cell r="C142" t="str">
            <v>16:02</v>
          </cell>
          <cell r="D142">
            <v>2.6</v>
          </cell>
          <cell r="E142">
            <v>227.5</v>
          </cell>
          <cell r="F142">
            <v>3.2</v>
          </cell>
          <cell r="G142">
            <v>3.5</v>
          </cell>
          <cell r="H142">
            <v>2.2000000000000002</v>
          </cell>
          <cell r="I142">
            <v>1.7</v>
          </cell>
          <cell r="J142">
            <v>2.5</v>
          </cell>
        </row>
        <row r="143">
          <cell r="A143" t="str">
            <v>05</v>
          </cell>
          <cell r="B143" t="str">
            <v>TDA. BAYWATCH-DOM</v>
          </cell>
          <cell r="C143" t="str">
            <v>16:56</v>
          </cell>
          <cell r="D143">
            <v>2.4</v>
          </cell>
          <cell r="E143">
            <v>394.55</v>
          </cell>
          <cell r="L143">
            <v>2.4</v>
          </cell>
        </row>
        <row r="144">
          <cell r="A144" t="str">
            <v>05</v>
          </cell>
          <cell r="B144" t="str">
            <v>TDA. MI FAMILIA ES U</v>
          </cell>
          <cell r="C144" t="str">
            <v>17:02</v>
          </cell>
          <cell r="D144">
            <v>2.8</v>
          </cell>
          <cell r="E144">
            <v>227.5</v>
          </cell>
          <cell r="F144">
            <v>1.5</v>
          </cell>
          <cell r="G144">
            <v>3.5</v>
          </cell>
          <cell r="H144">
            <v>2.6</v>
          </cell>
          <cell r="I144">
            <v>3.7</v>
          </cell>
          <cell r="J144">
            <v>2.5</v>
          </cell>
        </row>
        <row r="145">
          <cell r="A145" t="str">
            <v>05</v>
          </cell>
          <cell r="B145" t="str">
            <v>TDA. CINE CINCO ESTR</v>
          </cell>
          <cell r="C145" t="str">
            <v>17:33</v>
          </cell>
          <cell r="D145">
            <v>2.5</v>
          </cell>
          <cell r="E145">
            <v>394.55</v>
          </cell>
          <cell r="L145">
            <v>2.5</v>
          </cell>
        </row>
        <row r="146">
          <cell r="A146" t="str">
            <v>05</v>
          </cell>
          <cell r="B146" t="str">
            <v>TDA. PEQUEÑA LULU-TA</v>
          </cell>
          <cell r="C146" t="str">
            <v>17:38</v>
          </cell>
          <cell r="D146">
            <v>2.7</v>
          </cell>
          <cell r="E146">
            <v>227.5</v>
          </cell>
          <cell r="F146">
            <v>2.7</v>
          </cell>
          <cell r="G146">
            <v>3</v>
          </cell>
          <cell r="H146">
            <v>2.2000000000000002</v>
          </cell>
          <cell r="I146">
            <v>3</v>
          </cell>
          <cell r="J146">
            <v>2.8</v>
          </cell>
        </row>
        <row r="147">
          <cell r="A147" t="str">
            <v>05</v>
          </cell>
          <cell r="B147" t="str">
            <v>TDA. GLADIADORES-SAB</v>
          </cell>
          <cell r="C147" t="str">
            <v>17:57</v>
          </cell>
          <cell r="D147">
            <v>1.1000000000000001</v>
          </cell>
          <cell r="E147">
            <v>455</v>
          </cell>
          <cell r="K147">
            <v>1.1000000000000001</v>
          </cell>
        </row>
        <row r="148">
          <cell r="A148" t="str">
            <v>05</v>
          </cell>
          <cell r="B148" t="str">
            <v>TDA. GRAN CHAPARRAL-</v>
          </cell>
          <cell r="C148" t="str">
            <v>17:58</v>
          </cell>
          <cell r="D148">
            <v>0.1</v>
          </cell>
          <cell r="E148">
            <v>455</v>
          </cell>
          <cell r="K148">
            <v>0.1</v>
          </cell>
        </row>
        <row r="149">
          <cell r="A149" t="str">
            <v>05</v>
          </cell>
          <cell r="B149" t="str">
            <v>TDA. TOM Y JERRY-TAR</v>
          </cell>
          <cell r="C149" t="str">
            <v>18:14</v>
          </cell>
          <cell r="D149">
            <v>2.1</v>
          </cell>
          <cell r="E149">
            <v>364</v>
          </cell>
          <cell r="F149">
            <v>2.4</v>
          </cell>
          <cell r="G149">
            <v>2.4</v>
          </cell>
          <cell r="H149">
            <v>2</v>
          </cell>
          <cell r="I149">
            <v>1.8</v>
          </cell>
          <cell r="J149">
            <v>1.8</v>
          </cell>
        </row>
        <row r="150">
          <cell r="A150" t="str">
            <v>05</v>
          </cell>
          <cell r="B150" t="str">
            <v>TDA. LOCADEMIA DE PO</v>
          </cell>
          <cell r="C150" t="str">
            <v>18:53</v>
          </cell>
          <cell r="D150">
            <v>1.4</v>
          </cell>
          <cell r="E150">
            <v>525</v>
          </cell>
          <cell r="F150">
            <v>1.5</v>
          </cell>
          <cell r="H150">
            <v>1.6</v>
          </cell>
          <cell r="J150">
            <v>1.1000000000000001</v>
          </cell>
        </row>
        <row r="151">
          <cell r="A151" t="str">
            <v>05</v>
          </cell>
          <cell r="B151" t="str">
            <v>TDA. PROCURA AMARME</v>
          </cell>
          <cell r="C151" t="str">
            <v>18:54</v>
          </cell>
          <cell r="D151">
            <v>2.8</v>
          </cell>
          <cell r="E151">
            <v>525</v>
          </cell>
          <cell r="F151">
            <v>2.9</v>
          </cell>
          <cell r="G151">
            <v>2.2999999999999998</v>
          </cell>
          <cell r="H151">
            <v>2.6</v>
          </cell>
          <cell r="I151">
            <v>4.7</v>
          </cell>
          <cell r="J151">
            <v>1.8</v>
          </cell>
        </row>
        <row r="152">
          <cell r="A152" t="str">
            <v>05</v>
          </cell>
          <cell r="B152" t="str">
            <v>TDA. AVENT.ROBIN HOO</v>
          </cell>
          <cell r="C152" t="str">
            <v>18:54</v>
          </cell>
          <cell r="D152">
            <v>0.6</v>
          </cell>
          <cell r="E152">
            <v>525</v>
          </cell>
          <cell r="G152">
            <v>0.8</v>
          </cell>
          <cell r="I152">
            <v>0.4</v>
          </cell>
        </row>
        <row r="153">
          <cell r="A153" t="str">
            <v>05</v>
          </cell>
          <cell r="B153" t="str">
            <v>TDA. SPONDYLUS REENC</v>
          </cell>
          <cell r="C153" t="str">
            <v>18:57</v>
          </cell>
          <cell r="D153">
            <v>3.3</v>
          </cell>
          <cell r="E153">
            <v>455</v>
          </cell>
          <cell r="K153">
            <v>3.3</v>
          </cell>
        </row>
        <row r="154">
          <cell r="A154" t="str">
            <v>05</v>
          </cell>
          <cell r="B154" t="str">
            <v>TDA. FUTBOL DE PRIME</v>
          </cell>
          <cell r="C154" t="str">
            <v>19:39</v>
          </cell>
          <cell r="D154">
            <v>1.1000000000000001</v>
          </cell>
          <cell r="E154">
            <v>455</v>
          </cell>
          <cell r="L154">
            <v>1.1000000000000001</v>
          </cell>
        </row>
        <row r="155">
          <cell r="A155" t="str">
            <v>05</v>
          </cell>
          <cell r="B155" t="str">
            <v>TDA. PANORAMA</v>
          </cell>
          <cell r="C155" t="str">
            <v>19:50</v>
          </cell>
          <cell r="D155">
            <v>12</v>
          </cell>
          <cell r="E155">
            <v>880</v>
          </cell>
          <cell r="L155">
            <v>12</v>
          </cell>
        </row>
        <row r="156">
          <cell r="A156" t="str">
            <v>05</v>
          </cell>
          <cell r="B156" t="str">
            <v>TDA. MONICA</v>
          </cell>
          <cell r="C156" t="str">
            <v>19:51</v>
          </cell>
          <cell r="D156">
            <v>3.5</v>
          </cell>
          <cell r="E156">
            <v>700</v>
          </cell>
          <cell r="F156">
            <v>3.3</v>
          </cell>
          <cell r="G156">
            <v>2.7</v>
          </cell>
          <cell r="H156">
            <v>2.9</v>
          </cell>
          <cell r="I156">
            <v>4.8</v>
          </cell>
          <cell r="J156">
            <v>3.9</v>
          </cell>
        </row>
        <row r="157">
          <cell r="A157" t="str">
            <v>05</v>
          </cell>
          <cell r="B157" t="str">
            <v>TDA. AMBULAN.DE LA R</v>
          </cell>
          <cell r="C157" t="str">
            <v>19:58</v>
          </cell>
          <cell r="D157">
            <v>3.9</v>
          </cell>
          <cell r="E157">
            <v>877.5</v>
          </cell>
          <cell r="K157">
            <v>3.9</v>
          </cell>
        </row>
        <row r="158">
          <cell r="A158" t="str">
            <v>05</v>
          </cell>
          <cell r="B158" t="str">
            <v>TDA. TORRE DE BABEL-</v>
          </cell>
          <cell r="C158" t="str">
            <v>20:59</v>
          </cell>
          <cell r="D158">
            <v>3.8</v>
          </cell>
          <cell r="E158">
            <v>750</v>
          </cell>
          <cell r="F158">
            <v>3.6</v>
          </cell>
          <cell r="G158">
            <v>2.2999999999999998</v>
          </cell>
          <cell r="H158">
            <v>4.8</v>
          </cell>
          <cell r="I158">
            <v>3.8</v>
          </cell>
          <cell r="J158">
            <v>4.5999999999999996</v>
          </cell>
        </row>
        <row r="159">
          <cell r="A159" t="str">
            <v>05</v>
          </cell>
          <cell r="B159" t="str">
            <v>TDA. VALE LA PENA SO</v>
          </cell>
          <cell r="C159" t="str">
            <v>21:54</v>
          </cell>
          <cell r="D159">
            <v>11.2</v>
          </cell>
          <cell r="E159">
            <v>700</v>
          </cell>
          <cell r="K159">
            <v>11.2</v>
          </cell>
        </row>
        <row r="160">
          <cell r="A160" t="str">
            <v>05</v>
          </cell>
          <cell r="B160" t="str">
            <v>TDA. TELE DEPORTE-DO</v>
          </cell>
          <cell r="C160" t="str">
            <v>21:54</v>
          </cell>
          <cell r="D160">
            <v>4</v>
          </cell>
          <cell r="E160">
            <v>880</v>
          </cell>
          <cell r="L160">
            <v>4</v>
          </cell>
        </row>
        <row r="161">
          <cell r="A161" t="str">
            <v>05</v>
          </cell>
          <cell r="B161" t="str">
            <v>TDA. MONICA-SAB</v>
          </cell>
          <cell r="C161" t="str">
            <v>21:55</v>
          </cell>
          <cell r="D161">
            <v>4.0999999999999996</v>
          </cell>
          <cell r="E161">
            <v>700</v>
          </cell>
          <cell r="K161">
            <v>4.0999999999999996</v>
          </cell>
        </row>
        <row r="162">
          <cell r="A162" t="str">
            <v>05</v>
          </cell>
          <cell r="B162" t="str">
            <v>TDA. 24 HORAS EDIC.C</v>
          </cell>
          <cell r="C162" t="str">
            <v>21:59</v>
          </cell>
          <cell r="D162">
            <v>4.5999999999999996</v>
          </cell>
          <cell r="E162">
            <v>880</v>
          </cell>
          <cell r="F162">
            <v>4.7</v>
          </cell>
          <cell r="G162">
            <v>4.5</v>
          </cell>
          <cell r="H162">
            <v>4.7</v>
          </cell>
          <cell r="I162">
            <v>5.9</v>
          </cell>
          <cell r="J162">
            <v>3</v>
          </cell>
        </row>
        <row r="163">
          <cell r="A163" t="str">
            <v>05</v>
          </cell>
          <cell r="B163" t="str">
            <v>TDA. NOCHES DE CANTI</v>
          </cell>
          <cell r="C163" t="str">
            <v>23:05</v>
          </cell>
          <cell r="D163">
            <v>1.6</v>
          </cell>
          <cell r="E163">
            <v>227.5</v>
          </cell>
          <cell r="F163">
            <v>2.2999999999999998</v>
          </cell>
          <cell r="G163">
            <v>1.6</v>
          </cell>
          <cell r="H163">
            <v>1.1000000000000001</v>
          </cell>
        </row>
        <row r="164">
          <cell r="A164" t="str">
            <v>05</v>
          </cell>
          <cell r="B164" t="str">
            <v>TDA. AMBULANTES DE L</v>
          </cell>
          <cell r="C164" t="str">
            <v>23:08</v>
          </cell>
          <cell r="D164">
            <v>3.3</v>
          </cell>
          <cell r="E164">
            <v>227.5</v>
          </cell>
          <cell r="J164">
            <v>3.3</v>
          </cell>
        </row>
        <row r="165">
          <cell r="A165" t="str">
            <v>05</v>
          </cell>
          <cell r="B165" t="str">
            <v>TDA. JUEVES DE PELIC</v>
          </cell>
          <cell r="C165" t="str">
            <v>23:10</v>
          </cell>
          <cell r="D165">
            <v>1.5</v>
          </cell>
          <cell r="E165">
            <v>227.5</v>
          </cell>
          <cell r="I165">
            <v>1.5</v>
          </cell>
        </row>
        <row r="166">
          <cell r="A166" t="str">
            <v>05</v>
          </cell>
          <cell r="B166" t="str">
            <v>TDA. CINE PARA ADULT</v>
          </cell>
          <cell r="C166" t="str">
            <v>23:11</v>
          </cell>
          <cell r="D166">
            <v>1.6</v>
          </cell>
          <cell r="E166">
            <v>227.5</v>
          </cell>
          <cell r="L166">
            <v>1.6</v>
          </cell>
        </row>
        <row r="167">
          <cell r="A167" t="str">
            <v>09</v>
          </cell>
          <cell r="B167" t="str">
            <v>TDA. PARE DE SUFRIR-</v>
          </cell>
          <cell r="C167" t="str">
            <v>06:45</v>
          </cell>
          <cell r="D167">
            <v>0</v>
          </cell>
          <cell r="E167">
            <v>294</v>
          </cell>
          <cell r="F167">
            <v>0</v>
          </cell>
          <cell r="G167">
            <v>0</v>
          </cell>
          <cell r="H167">
            <v>0</v>
          </cell>
          <cell r="I167">
            <v>0</v>
          </cell>
          <cell r="J167">
            <v>0</v>
          </cell>
        </row>
        <row r="168">
          <cell r="A168" t="str">
            <v>09</v>
          </cell>
          <cell r="B168" t="str">
            <v>TDA. PARE DE SUFRIR-</v>
          </cell>
          <cell r="C168" t="str">
            <v>06:47</v>
          </cell>
          <cell r="D168">
            <v>0</v>
          </cell>
          <cell r="E168">
            <v>294</v>
          </cell>
          <cell r="K168">
            <v>0</v>
          </cell>
        </row>
        <row r="169">
          <cell r="A169" t="str">
            <v>09</v>
          </cell>
          <cell r="B169" t="str">
            <v>TDA. MAÑANERO ANDINO</v>
          </cell>
          <cell r="C169" t="str">
            <v>06:50</v>
          </cell>
          <cell r="D169">
            <v>0.2</v>
          </cell>
          <cell r="E169">
            <v>294</v>
          </cell>
          <cell r="L169">
            <v>0.2</v>
          </cell>
        </row>
        <row r="170">
          <cell r="A170" t="str">
            <v>09</v>
          </cell>
          <cell r="B170" t="str">
            <v>TDA. TELEVENTAS-MAÑA</v>
          </cell>
          <cell r="C170" t="str">
            <v>07:00</v>
          </cell>
          <cell r="D170">
            <v>0</v>
          </cell>
          <cell r="E170">
            <v>294</v>
          </cell>
          <cell r="F170">
            <v>0</v>
          </cell>
          <cell r="G170">
            <v>0</v>
          </cell>
          <cell r="H170">
            <v>0</v>
          </cell>
          <cell r="I170">
            <v>0</v>
          </cell>
          <cell r="J170">
            <v>0</v>
          </cell>
        </row>
        <row r="171">
          <cell r="A171" t="str">
            <v>09</v>
          </cell>
          <cell r="B171" t="str">
            <v>TDA. MAÑANERO ANDINO</v>
          </cell>
          <cell r="C171" t="str">
            <v>07:02</v>
          </cell>
          <cell r="D171">
            <v>0.1</v>
          </cell>
          <cell r="E171">
            <v>294</v>
          </cell>
          <cell r="K171">
            <v>0.1</v>
          </cell>
        </row>
        <row r="172">
          <cell r="A172" t="str">
            <v>09</v>
          </cell>
          <cell r="B172" t="str">
            <v>TDA. A TODA HORA-MAÑ</v>
          </cell>
          <cell r="C172" t="str">
            <v>07:02</v>
          </cell>
          <cell r="D172">
            <v>0</v>
          </cell>
          <cell r="E172">
            <v>294</v>
          </cell>
          <cell r="F172">
            <v>0</v>
          </cell>
          <cell r="G172">
            <v>0</v>
          </cell>
          <cell r="H172">
            <v>0</v>
          </cell>
          <cell r="I172">
            <v>0</v>
          </cell>
          <cell r="J172">
            <v>0</v>
          </cell>
        </row>
        <row r="173">
          <cell r="A173" t="str">
            <v>09</v>
          </cell>
          <cell r="B173" t="str">
            <v>TDA. TELEVENTAS-MAÑA</v>
          </cell>
          <cell r="C173" t="str">
            <v>08:02</v>
          </cell>
          <cell r="D173">
            <v>0</v>
          </cell>
          <cell r="E173">
            <v>294</v>
          </cell>
          <cell r="F173">
            <v>0</v>
          </cell>
          <cell r="G173">
            <v>0</v>
          </cell>
          <cell r="H173">
            <v>0</v>
          </cell>
          <cell r="I173">
            <v>0</v>
          </cell>
          <cell r="J173">
            <v>0</v>
          </cell>
        </row>
        <row r="174">
          <cell r="A174" t="str">
            <v>09</v>
          </cell>
          <cell r="B174" t="str">
            <v>TDA. A TODA HORA-MAÑ</v>
          </cell>
          <cell r="C174" t="str">
            <v>08:03</v>
          </cell>
          <cell r="D174">
            <v>0</v>
          </cell>
          <cell r="E174">
            <v>294</v>
          </cell>
          <cell r="F174">
            <v>0</v>
          </cell>
          <cell r="G174">
            <v>0</v>
          </cell>
          <cell r="H174">
            <v>0</v>
          </cell>
          <cell r="I174">
            <v>0</v>
          </cell>
          <cell r="J174">
            <v>0</v>
          </cell>
        </row>
        <row r="175">
          <cell r="A175" t="str">
            <v>09</v>
          </cell>
          <cell r="B175" t="str">
            <v>TDA. TELEVENTAS-DOM</v>
          </cell>
          <cell r="C175" t="str">
            <v>08:58</v>
          </cell>
          <cell r="D175">
            <v>0</v>
          </cell>
          <cell r="E175">
            <v>294</v>
          </cell>
          <cell r="L175">
            <v>0</v>
          </cell>
        </row>
        <row r="176">
          <cell r="A176" t="str">
            <v>09</v>
          </cell>
          <cell r="B176" t="str">
            <v>TDA. A TODA HORA-DOM</v>
          </cell>
          <cell r="C176" t="str">
            <v>08:59</v>
          </cell>
          <cell r="D176">
            <v>0</v>
          </cell>
          <cell r="E176">
            <v>294</v>
          </cell>
          <cell r="L176">
            <v>0</v>
          </cell>
        </row>
        <row r="177">
          <cell r="A177" t="str">
            <v>09</v>
          </cell>
          <cell r="B177" t="str">
            <v>TDA. A TODA HORA-MAÑ</v>
          </cell>
          <cell r="C177" t="str">
            <v>09:04</v>
          </cell>
          <cell r="D177">
            <v>0</v>
          </cell>
          <cell r="E177">
            <v>294</v>
          </cell>
          <cell r="F177">
            <v>0</v>
          </cell>
          <cell r="H177">
            <v>0</v>
          </cell>
          <cell r="I177">
            <v>0</v>
          </cell>
        </row>
        <row r="178">
          <cell r="A178" t="str">
            <v>09</v>
          </cell>
          <cell r="B178" t="str">
            <v>TDA. TELEVENTAS-SAB/</v>
          </cell>
          <cell r="C178" t="str">
            <v>09:11</v>
          </cell>
          <cell r="D178">
            <v>0</v>
          </cell>
          <cell r="E178">
            <v>294</v>
          </cell>
          <cell r="K178">
            <v>0</v>
          </cell>
        </row>
        <row r="179">
          <cell r="A179" t="str">
            <v>09</v>
          </cell>
          <cell r="B179" t="str">
            <v>TDA. TELEVENTAS-MAÑA</v>
          </cell>
          <cell r="C179" t="str">
            <v>09:34</v>
          </cell>
          <cell r="D179">
            <v>0</v>
          </cell>
          <cell r="E179">
            <v>294</v>
          </cell>
          <cell r="F179">
            <v>0</v>
          </cell>
          <cell r="G179">
            <v>0</v>
          </cell>
          <cell r="H179">
            <v>0</v>
          </cell>
          <cell r="I179">
            <v>0</v>
          </cell>
          <cell r="J179">
            <v>0</v>
          </cell>
        </row>
        <row r="180">
          <cell r="A180" t="str">
            <v>09</v>
          </cell>
          <cell r="B180" t="str">
            <v>TDA. A TODA HORA-SAB</v>
          </cell>
          <cell r="C180" t="str">
            <v>09:43</v>
          </cell>
          <cell r="D180">
            <v>0</v>
          </cell>
          <cell r="E180">
            <v>294</v>
          </cell>
          <cell r="K180">
            <v>0</v>
          </cell>
        </row>
        <row r="181">
          <cell r="A181" t="str">
            <v>09</v>
          </cell>
          <cell r="B181" t="str">
            <v>TDA. SORT.BINGO DE O</v>
          </cell>
          <cell r="C181" t="str">
            <v>09:59</v>
          </cell>
          <cell r="D181">
            <v>0</v>
          </cell>
          <cell r="E181">
            <v>294</v>
          </cell>
          <cell r="L181">
            <v>0</v>
          </cell>
        </row>
        <row r="182">
          <cell r="A182" t="str">
            <v>09</v>
          </cell>
          <cell r="B182" t="str">
            <v>TDA. TELEVENTAS-DOM</v>
          </cell>
          <cell r="C182" t="str">
            <v>10:07</v>
          </cell>
          <cell r="D182">
            <v>0</v>
          </cell>
          <cell r="E182">
            <v>294</v>
          </cell>
          <cell r="L182">
            <v>0</v>
          </cell>
        </row>
        <row r="183">
          <cell r="A183" t="str">
            <v>09</v>
          </cell>
          <cell r="B183" t="str">
            <v>TDA. TELEVENTAS-SAB/</v>
          </cell>
          <cell r="C183" t="str">
            <v>10:13</v>
          </cell>
          <cell r="D183">
            <v>0</v>
          </cell>
          <cell r="E183">
            <v>294</v>
          </cell>
          <cell r="K183">
            <v>0</v>
          </cell>
        </row>
        <row r="184">
          <cell r="A184" t="str">
            <v>09</v>
          </cell>
          <cell r="B184" t="str">
            <v>TDA. A TODA HORA-MAÑ</v>
          </cell>
          <cell r="C184" t="str">
            <v>10:37</v>
          </cell>
          <cell r="D184">
            <v>0</v>
          </cell>
          <cell r="E184">
            <v>294</v>
          </cell>
          <cell r="H184">
            <v>0</v>
          </cell>
        </row>
        <row r="185">
          <cell r="A185" t="str">
            <v>09</v>
          </cell>
          <cell r="B185" t="str">
            <v>TDA. A TODA HORA-DOM</v>
          </cell>
          <cell r="C185" t="str">
            <v>10:38</v>
          </cell>
          <cell r="D185">
            <v>0</v>
          </cell>
          <cell r="E185">
            <v>294</v>
          </cell>
          <cell r="L185">
            <v>0</v>
          </cell>
        </row>
        <row r="186">
          <cell r="A186" t="str">
            <v>09</v>
          </cell>
          <cell r="B186" t="str">
            <v>TDA. A TODA HORA-SAB</v>
          </cell>
          <cell r="C186" t="str">
            <v>10:44</v>
          </cell>
          <cell r="D186">
            <v>0</v>
          </cell>
          <cell r="E186">
            <v>294</v>
          </cell>
          <cell r="K186">
            <v>0</v>
          </cell>
        </row>
        <row r="187">
          <cell r="A187" t="str">
            <v>09</v>
          </cell>
          <cell r="B187" t="str">
            <v>TDA. LA POTRA ZAINA</v>
          </cell>
          <cell r="C187" t="str">
            <v>11:02</v>
          </cell>
          <cell r="D187">
            <v>0.1</v>
          </cell>
          <cell r="E187">
            <v>294</v>
          </cell>
          <cell r="F187">
            <v>0.1</v>
          </cell>
          <cell r="G187">
            <v>0.2</v>
          </cell>
          <cell r="H187">
            <v>0</v>
          </cell>
          <cell r="I187">
            <v>0</v>
          </cell>
          <cell r="J187">
            <v>0</v>
          </cell>
        </row>
        <row r="188">
          <cell r="A188" t="str">
            <v>09</v>
          </cell>
          <cell r="B188" t="str">
            <v>TDA. TELEVENTAS DOM</v>
          </cell>
          <cell r="C188" t="str">
            <v>11:08</v>
          </cell>
          <cell r="D188">
            <v>0</v>
          </cell>
          <cell r="E188">
            <v>294</v>
          </cell>
          <cell r="K188">
            <v>0</v>
          </cell>
          <cell r="L188">
            <v>0</v>
          </cell>
        </row>
        <row r="189">
          <cell r="A189" t="str">
            <v>09</v>
          </cell>
          <cell r="B189" t="str">
            <v>TDA. SUCUPIRA</v>
          </cell>
          <cell r="C189" t="str">
            <v>11:31</v>
          </cell>
          <cell r="D189">
            <v>0.2</v>
          </cell>
          <cell r="E189">
            <v>294</v>
          </cell>
          <cell r="F189">
            <v>0</v>
          </cell>
          <cell r="G189">
            <v>0.1</v>
          </cell>
          <cell r="H189">
            <v>0.1</v>
          </cell>
          <cell r="I189">
            <v>0.4</v>
          </cell>
          <cell r="J189">
            <v>0.2</v>
          </cell>
        </row>
        <row r="190">
          <cell r="A190" t="str">
            <v>09</v>
          </cell>
          <cell r="B190" t="str">
            <v>TDA. MOESHA-DOM</v>
          </cell>
          <cell r="C190" t="str">
            <v>11:38</v>
          </cell>
          <cell r="D190">
            <v>0.3</v>
          </cell>
          <cell r="E190">
            <v>294</v>
          </cell>
          <cell r="L190">
            <v>0.3</v>
          </cell>
        </row>
        <row r="191">
          <cell r="A191" t="str">
            <v>09</v>
          </cell>
          <cell r="B191" t="str">
            <v>TDA. EAGLE RIDERS-SA</v>
          </cell>
          <cell r="C191" t="str">
            <v>11:42</v>
          </cell>
          <cell r="D191">
            <v>0</v>
          </cell>
          <cell r="E191">
            <v>294</v>
          </cell>
          <cell r="K191">
            <v>0</v>
          </cell>
        </row>
        <row r="192">
          <cell r="A192" t="str">
            <v>09</v>
          </cell>
          <cell r="B192" t="str">
            <v>TDA. REP.EL EQUIPO D</v>
          </cell>
          <cell r="C192" t="str">
            <v>12:02</v>
          </cell>
          <cell r="D192">
            <v>0.2</v>
          </cell>
          <cell r="E192">
            <v>294</v>
          </cell>
          <cell r="F192">
            <v>0.2</v>
          </cell>
        </row>
        <row r="193">
          <cell r="A193" t="str">
            <v>09</v>
          </cell>
          <cell r="B193" t="str">
            <v>TDA. REP.EL EQUIPO A</v>
          </cell>
          <cell r="C193" t="str">
            <v>12:02</v>
          </cell>
          <cell r="D193">
            <v>0</v>
          </cell>
          <cell r="E193">
            <v>294</v>
          </cell>
          <cell r="G193">
            <v>0</v>
          </cell>
          <cell r="H193">
            <v>0.1</v>
          </cell>
          <cell r="I193">
            <v>0</v>
          </cell>
          <cell r="J193">
            <v>0.1</v>
          </cell>
        </row>
        <row r="194">
          <cell r="A194" t="str">
            <v>09</v>
          </cell>
          <cell r="B194" t="str">
            <v>TDA. OLIVER TWIST- S</v>
          </cell>
          <cell r="C194" t="str">
            <v>12:06</v>
          </cell>
          <cell r="D194">
            <v>1.4</v>
          </cell>
          <cell r="E194">
            <v>294</v>
          </cell>
          <cell r="K194">
            <v>1.4</v>
          </cell>
        </row>
        <row r="195">
          <cell r="A195" t="str">
            <v>09</v>
          </cell>
          <cell r="B195" t="str">
            <v>TDA. TELETUBBIES-DOM</v>
          </cell>
          <cell r="C195" t="str">
            <v>12:07</v>
          </cell>
          <cell r="D195">
            <v>0.9</v>
          </cell>
          <cell r="E195">
            <v>294</v>
          </cell>
          <cell r="L195">
            <v>0.9</v>
          </cell>
        </row>
        <row r="196">
          <cell r="A196" t="str">
            <v>09</v>
          </cell>
          <cell r="B196" t="str">
            <v>TDA. LA PRINCESA SUS</v>
          </cell>
          <cell r="C196" t="str">
            <v>12:31</v>
          </cell>
          <cell r="D196">
            <v>1</v>
          </cell>
          <cell r="E196">
            <v>294</v>
          </cell>
          <cell r="K196">
            <v>1</v>
          </cell>
        </row>
        <row r="197">
          <cell r="A197" t="str">
            <v>09</v>
          </cell>
          <cell r="B197" t="str">
            <v>TDA. EL EQUIPO DE LO</v>
          </cell>
          <cell r="C197" t="str">
            <v>12:59</v>
          </cell>
          <cell r="D197">
            <v>0.4</v>
          </cell>
          <cell r="E197">
            <v>294</v>
          </cell>
          <cell r="K197">
            <v>0.4</v>
          </cell>
        </row>
        <row r="198">
          <cell r="A198" t="str">
            <v>09</v>
          </cell>
          <cell r="B198" t="str">
            <v>TDA. FANTASIAS ANIMA</v>
          </cell>
          <cell r="C198" t="str">
            <v>12:59</v>
          </cell>
          <cell r="D198">
            <v>0.3</v>
          </cell>
          <cell r="E198">
            <v>294</v>
          </cell>
          <cell r="G198">
            <v>0.1</v>
          </cell>
          <cell r="H198">
            <v>0.5</v>
          </cell>
          <cell r="I198">
            <v>0.2</v>
          </cell>
          <cell r="J198">
            <v>0.3</v>
          </cell>
        </row>
        <row r="199">
          <cell r="A199" t="str">
            <v>09</v>
          </cell>
          <cell r="B199" t="str">
            <v>TDA. EL EQUIPO DE LO</v>
          </cell>
          <cell r="C199" t="str">
            <v>13:00</v>
          </cell>
          <cell r="D199">
            <v>0.2</v>
          </cell>
          <cell r="E199">
            <v>294</v>
          </cell>
          <cell r="L199">
            <v>0.2</v>
          </cell>
        </row>
        <row r="200">
          <cell r="A200" t="str">
            <v>09</v>
          </cell>
          <cell r="B200" t="str">
            <v>TDA. POPEYE-TARDE</v>
          </cell>
          <cell r="C200" t="str">
            <v>13:33</v>
          </cell>
          <cell r="D200">
            <v>1.2</v>
          </cell>
          <cell r="E200">
            <v>294</v>
          </cell>
          <cell r="G200">
            <v>0.7</v>
          </cell>
          <cell r="H200">
            <v>1.5</v>
          </cell>
          <cell r="I200">
            <v>0.9</v>
          </cell>
          <cell r="J200">
            <v>1.7</v>
          </cell>
        </row>
        <row r="201">
          <cell r="A201" t="str">
            <v>09</v>
          </cell>
          <cell r="B201" t="str">
            <v>TDA. LA GARRAPATA-TA</v>
          </cell>
          <cell r="C201" t="str">
            <v>14:02</v>
          </cell>
          <cell r="D201">
            <v>0.9</v>
          </cell>
          <cell r="E201">
            <v>294</v>
          </cell>
          <cell r="F201">
            <v>0.2</v>
          </cell>
          <cell r="G201">
            <v>1.3</v>
          </cell>
          <cell r="H201">
            <v>1.2</v>
          </cell>
          <cell r="I201">
            <v>1.2</v>
          </cell>
          <cell r="J201">
            <v>0.6</v>
          </cell>
        </row>
        <row r="202">
          <cell r="A202" t="str">
            <v>09</v>
          </cell>
          <cell r="B202" t="str">
            <v>TDA. TELETUBBIES-TAR</v>
          </cell>
          <cell r="C202" t="str">
            <v>14:29</v>
          </cell>
          <cell r="D202">
            <v>1.9</v>
          </cell>
          <cell r="E202">
            <v>294</v>
          </cell>
          <cell r="F202">
            <v>0.5</v>
          </cell>
          <cell r="G202">
            <v>2.5</v>
          </cell>
          <cell r="H202">
            <v>3.1</v>
          </cell>
          <cell r="I202">
            <v>2.1</v>
          </cell>
          <cell r="J202">
            <v>1.1000000000000001</v>
          </cell>
        </row>
        <row r="203">
          <cell r="A203" t="str">
            <v>09</v>
          </cell>
          <cell r="B203" t="str">
            <v>TDA. FLASH GORDON-TA</v>
          </cell>
          <cell r="C203" t="str">
            <v>14:58</v>
          </cell>
          <cell r="D203">
            <v>0.7</v>
          </cell>
          <cell r="E203">
            <v>294</v>
          </cell>
          <cell r="F203">
            <v>0.7</v>
          </cell>
          <cell r="G203">
            <v>0.4</v>
          </cell>
          <cell r="H203">
            <v>1.9</v>
          </cell>
          <cell r="I203">
            <v>0.4</v>
          </cell>
          <cell r="J203">
            <v>0.1</v>
          </cell>
        </row>
        <row r="204">
          <cell r="A204" t="str">
            <v>09</v>
          </cell>
          <cell r="B204" t="str">
            <v>TDA. EL HOMBRE ARAÑA</v>
          </cell>
          <cell r="C204" t="str">
            <v>14:58</v>
          </cell>
          <cell r="D204">
            <v>0.2</v>
          </cell>
          <cell r="E204">
            <v>294</v>
          </cell>
          <cell r="F204">
            <v>0.3</v>
          </cell>
          <cell r="G204">
            <v>0.3</v>
          </cell>
          <cell r="H204">
            <v>0</v>
          </cell>
          <cell r="I204">
            <v>0.5</v>
          </cell>
          <cell r="J204">
            <v>0</v>
          </cell>
        </row>
        <row r="205">
          <cell r="A205" t="str">
            <v>09</v>
          </cell>
          <cell r="B205" t="str">
            <v>TDA. DETECT.AMERICAN</v>
          </cell>
          <cell r="C205" t="str">
            <v>15:02</v>
          </cell>
          <cell r="D205">
            <v>0.2</v>
          </cell>
          <cell r="E205">
            <v>294</v>
          </cell>
          <cell r="L205">
            <v>0.2</v>
          </cell>
        </row>
        <row r="206">
          <cell r="A206" t="str">
            <v>09</v>
          </cell>
          <cell r="B206" t="str">
            <v>TDA. BIT EL CUPIDO-S</v>
          </cell>
          <cell r="C206" t="str">
            <v>15:03</v>
          </cell>
          <cell r="D206">
            <v>0.8</v>
          </cell>
          <cell r="E206">
            <v>294</v>
          </cell>
          <cell r="K206">
            <v>0.8</v>
          </cell>
        </row>
        <row r="207">
          <cell r="A207" t="str">
            <v>09</v>
          </cell>
          <cell r="B207" t="str">
            <v>TDA. POWER RANGERS</v>
          </cell>
          <cell r="C207" t="str">
            <v>15:25</v>
          </cell>
          <cell r="D207">
            <v>0.3</v>
          </cell>
          <cell r="E207">
            <v>294</v>
          </cell>
          <cell r="F207">
            <v>0</v>
          </cell>
          <cell r="G207">
            <v>0.1</v>
          </cell>
          <cell r="H207">
            <v>0.5</v>
          </cell>
          <cell r="I207">
            <v>0.8</v>
          </cell>
          <cell r="J207">
            <v>0.1</v>
          </cell>
        </row>
        <row r="208">
          <cell r="A208" t="str">
            <v>09</v>
          </cell>
          <cell r="B208" t="str">
            <v>TDA. EL INCREIBLE HU</v>
          </cell>
          <cell r="C208" t="str">
            <v>15:29</v>
          </cell>
          <cell r="D208">
            <v>0.8</v>
          </cell>
          <cell r="E208">
            <v>294</v>
          </cell>
          <cell r="K208">
            <v>0.8</v>
          </cell>
        </row>
        <row r="209">
          <cell r="A209" t="str">
            <v>09</v>
          </cell>
          <cell r="B209" t="str">
            <v>TDA. AÑOS MARAVILLOS</v>
          </cell>
          <cell r="C209" t="str">
            <v>15:50</v>
          </cell>
          <cell r="D209">
            <v>1.5</v>
          </cell>
          <cell r="E209">
            <v>294</v>
          </cell>
          <cell r="F209">
            <v>1</v>
          </cell>
          <cell r="G209">
            <v>1.4</v>
          </cell>
          <cell r="H209">
            <v>2.1</v>
          </cell>
          <cell r="I209">
            <v>1.4</v>
          </cell>
          <cell r="J209">
            <v>1.5</v>
          </cell>
        </row>
        <row r="210">
          <cell r="A210" t="str">
            <v>09</v>
          </cell>
          <cell r="B210" t="str">
            <v>TDA. BEETLEBORGS-SAB</v>
          </cell>
          <cell r="C210" t="str">
            <v>15:56</v>
          </cell>
          <cell r="D210">
            <v>1.1000000000000001</v>
          </cell>
          <cell r="E210">
            <v>294</v>
          </cell>
          <cell r="K210">
            <v>1.1000000000000001</v>
          </cell>
        </row>
        <row r="211">
          <cell r="A211" t="str">
            <v>09</v>
          </cell>
          <cell r="B211" t="str">
            <v>TDA. EL SEPTIMO CIEL</v>
          </cell>
          <cell r="C211" t="str">
            <v>15:59</v>
          </cell>
          <cell r="D211">
            <v>0.9</v>
          </cell>
          <cell r="E211">
            <v>294</v>
          </cell>
          <cell r="L211">
            <v>0.9</v>
          </cell>
        </row>
        <row r="212">
          <cell r="A212" t="str">
            <v>09</v>
          </cell>
          <cell r="B212" t="str">
            <v>TDA. TORTUNINJAS-SAB</v>
          </cell>
          <cell r="C212" t="str">
            <v>16:01</v>
          </cell>
          <cell r="D212">
            <v>0.5</v>
          </cell>
          <cell r="E212">
            <v>294</v>
          </cell>
          <cell r="K212">
            <v>0.5</v>
          </cell>
        </row>
        <row r="213">
          <cell r="A213" t="str">
            <v>09</v>
          </cell>
          <cell r="B213" t="str">
            <v>TDA. POWER RANGERS-S</v>
          </cell>
          <cell r="C213" t="str">
            <v>16:22</v>
          </cell>
          <cell r="D213">
            <v>1.1000000000000001</v>
          </cell>
          <cell r="E213">
            <v>294</v>
          </cell>
          <cell r="K213">
            <v>1.1000000000000001</v>
          </cell>
        </row>
        <row r="214">
          <cell r="A214" t="str">
            <v>09</v>
          </cell>
          <cell r="B214" t="str">
            <v>TDA. MELLIZAS Y RIVA</v>
          </cell>
          <cell r="C214" t="str">
            <v>16:23</v>
          </cell>
          <cell r="D214">
            <v>1.8</v>
          </cell>
          <cell r="E214">
            <v>294</v>
          </cell>
          <cell r="F214">
            <v>1.6</v>
          </cell>
          <cell r="G214">
            <v>2.8</v>
          </cell>
          <cell r="H214">
            <v>2.2999999999999998</v>
          </cell>
          <cell r="I214">
            <v>0.7</v>
          </cell>
          <cell r="J214">
            <v>1.5</v>
          </cell>
        </row>
        <row r="215">
          <cell r="A215" t="str">
            <v>09</v>
          </cell>
          <cell r="B215" t="str">
            <v>TDA. CINE TARDE</v>
          </cell>
          <cell r="C215" t="str">
            <v>16:52</v>
          </cell>
          <cell r="D215">
            <v>0.8</v>
          </cell>
          <cell r="E215">
            <v>294</v>
          </cell>
          <cell r="F215">
            <v>0</v>
          </cell>
          <cell r="G215">
            <v>0</v>
          </cell>
          <cell r="H215">
            <v>2.9</v>
          </cell>
          <cell r="I215">
            <v>0</v>
          </cell>
          <cell r="J215">
            <v>1.3</v>
          </cell>
        </row>
        <row r="216">
          <cell r="A216" t="str">
            <v>09</v>
          </cell>
          <cell r="B216" t="str">
            <v>TDA. INDIANA-SAB</v>
          </cell>
          <cell r="C216" t="str">
            <v>16:53</v>
          </cell>
          <cell r="D216">
            <v>0.8</v>
          </cell>
          <cell r="E216">
            <v>294</v>
          </cell>
          <cell r="K216">
            <v>0.8</v>
          </cell>
        </row>
        <row r="217">
          <cell r="A217" t="str">
            <v>09</v>
          </cell>
          <cell r="B217" t="str">
            <v>TDA. CINE EN CASA</v>
          </cell>
          <cell r="C217" t="str">
            <v>16:54</v>
          </cell>
          <cell r="D217">
            <v>2</v>
          </cell>
          <cell r="E217">
            <v>294</v>
          </cell>
          <cell r="F217">
            <v>3.6</v>
          </cell>
          <cell r="G217">
            <v>2.5</v>
          </cell>
          <cell r="H217">
            <v>1.5</v>
          </cell>
          <cell r="I217">
            <v>0.9</v>
          </cell>
          <cell r="J217">
            <v>1.5</v>
          </cell>
        </row>
        <row r="218">
          <cell r="A218" t="str">
            <v>09</v>
          </cell>
          <cell r="B218" t="str">
            <v>TDA. SAVANNAH-DOM</v>
          </cell>
          <cell r="C218" t="str">
            <v>16:57</v>
          </cell>
          <cell r="D218">
            <v>1.6</v>
          </cell>
          <cell r="E218">
            <v>294</v>
          </cell>
          <cell r="L218">
            <v>1.6</v>
          </cell>
        </row>
        <row r="219">
          <cell r="A219" t="str">
            <v>09</v>
          </cell>
          <cell r="B219" t="str">
            <v>TDA. ESCALOFRIOS-SAB</v>
          </cell>
          <cell r="C219" t="str">
            <v>17:26</v>
          </cell>
          <cell r="D219">
            <v>0.4</v>
          </cell>
          <cell r="E219">
            <v>294</v>
          </cell>
          <cell r="K219">
            <v>0.4</v>
          </cell>
        </row>
        <row r="220">
          <cell r="A220" t="str">
            <v>09</v>
          </cell>
          <cell r="B220" t="str">
            <v>TDA. REP.COMICOS DE</v>
          </cell>
          <cell r="C220" t="str">
            <v>17:55</v>
          </cell>
          <cell r="D220">
            <v>1.6</v>
          </cell>
          <cell r="E220">
            <v>294</v>
          </cell>
          <cell r="L220">
            <v>1.6</v>
          </cell>
        </row>
        <row r="221">
          <cell r="A221" t="str">
            <v>09</v>
          </cell>
          <cell r="B221" t="str">
            <v>TDA. COMICOS DE LA C</v>
          </cell>
          <cell r="C221" t="str">
            <v>17:55</v>
          </cell>
          <cell r="D221">
            <v>1.6</v>
          </cell>
          <cell r="E221">
            <v>294</v>
          </cell>
          <cell r="K221">
            <v>1.6</v>
          </cell>
        </row>
        <row r="222">
          <cell r="A222" t="str">
            <v>09</v>
          </cell>
          <cell r="B222" t="str">
            <v>TDA. TARDES D HOLLYW</v>
          </cell>
          <cell r="C222" t="str">
            <v>18:04</v>
          </cell>
          <cell r="D222">
            <v>1.8</v>
          </cell>
          <cell r="E222">
            <v>294</v>
          </cell>
          <cell r="L222">
            <v>1.8</v>
          </cell>
        </row>
        <row r="223">
          <cell r="A223" t="str">
            <v>09</v>
          </cell>
          <cell r="B223" t="str">
            <v>TDA. LAS TRAV.PICAPI</v>
          </cell>
          <cell r="C223" t="str">
            <v>18:44</v>
          </cell>
          <cell r="D223">
            <v>1.7</v>
          </cell>
          <cell r="E223">
            <v>294</v>
          </cell>
          <cell r="F223">
            <v>1.9</v>
          </cell>
          <cell r="G223">
            <v>1.9</v>
          </cell>
          <cell r="H223">
            <v>2</v>
          </cell>
          <cell r="I223">
            <v>1</v>
          </cell>
          <cell r="J223">
            <v>1.6</v>
          </cell>
        </row>
        <row r="224">
          <cell r="A224" t="str">
            <v>09</v>
          </cell>
          <cell r="B224" t="str">
            <v>TDA. LOS PICAPIEDRAS</v>
          </cell>
          <cell r="C224" t="str">
            <v>19:12</v>
          </cell>
          <cell r="D224">
            <v>1.9</v>
          </cell>
          <cell r="E224">
            <v>294</v>
          </cell>
          <cell r="F224">
            <v>1.5</v>
          </cell>
          <cell r="G224">
            <v>2.2999999999999998</v>
          </cell>
          <cell r="H224">
            <v>1.3</v>
          </cell>
          <cell r="I224">
            <v>2.4</v>
          </cell>
          <cell r="J224">
            <v>2.2000000000000002</v>
          </cell>
        </row>
        <row r="225">
          <cell r="A225" t="str">
            <v>09</v>
          </cell>
          <cell r="B225" t="str">
            <v>TDA. CATALINA Y SEBA</v>
          </cell>
          <cell r="C225" t="str">
            <v>19:42</v>
          </cell>
          <cell r="D225">
            <v>1.3</v>
          </cell>
          <cell r="E225">
            <v>294</v>
          </cell>
          <cell r="F225">
            <v>1.2</v>
          </cell>
          <cell r="G225">
            <v>2.2999999999999998</v>
          </cell>
          <cell r="H225">
            <v>0.9</v>
          </cell>
          <cell r="I225">
            <v>1.1000000000000001</v>
          </cell>
          <cell r="J225">
            <v>1</v>
          </cell>
        </row>
        <row r="226">
          <cell r="A226" t="str">
            <v>09</v>
          </cell>
          <cell r="B226" t="str">
            <v>TDA. LA GRAN PREMIER</v>
          </cell>
          <cell r="C226" t="str">
            <v>19:52</v>
          </cell>
          <cell r="D226">
            <v>0.8</v>
          </cell>
          <cell r="E226">
            <v>294</v>
          </cell>
          <cell r="L226">
            <v>0.8</v>
          </cell>
        </row>
        <row r="227">
          <cell r="A227" t="str">
            <v>09</v>
          </cell>
          <cell r="B227" t="str">
            <v>TDA. ESP.MUÑECA BRAV</v>
          </cell>
          <cell r="C227" t="str">
            <v>19:55</v>
          </cell>
          <cell r="D227">
            <v>2.2999999999999998</v>
          </cell>
          <cell r="E227">
            <v>294</v>
          </cell>
          <cell r="K227">
            <v>2.2999999999999998</v>
          </cell>
        </row>
        <row r="228">
          <cell r="A228" t="str">
            <v>09</v>
          </cell>
          <cell r="B228" t="str">
            <v>TDA. MUÑECA BRAVA</v>
          </cell>
          <cell r="C228" t="str">
            <v>20:26</v>
          </cell>
          <cell r="D228">
            <v>4.2</v>
          </cell>
          <cell r="E228">
            <v>294</v>
          </cell>
          <cell r="F228">
            <v>4.5999999999999996</v>
          </cell>
          <cell r="G228">
            <v>4.5999999999999996</v>
          </cell>
          <cell r="H228">
            <v>3.7</v>
          </cell>
          <cell r="I228">
            <v>3.2</v>
          </cell>
          <cell r="J228">
            <v>5.0999999999999996</v>
          </cell>
        </row>
        <row r="229">
          <cell r="A229" t="str">
            <v>09</v>
          </cell>
          <cell r="B229" t="str">
            <v>TDA. EL AMOR DE MI V</v>
          </cell>
          <cell r="C229" t="str">
            <v>21:33</v>
          </cell>
          <cell r="D229">
            <v>4.0999999999999996</v>
          </cell>
          <cell r="E229">
            <v>294</v>
          </cell>
          <cell r="F229">
            <v>4.5</v>
          </cell>
          <cell r="G229">
            <v>4.5</v>
          </cell>
          <cell r="H229">
            <v>3.6</v>
          </cell>
          <cell r="I229">
            <v>3.1</v>
          </cell>
          <cell r="J229">
            <v>4.7</v>
          </cell>
        </row>
        <row r="230">
          <cell r="A230" t="str">
            <v>09</v>
          </cell>
          <cell r="B230" t="str">
            <v>TDA. EL EQUIPO DE GO</v>
          </cell>
          <cell r="C230" t="str">
            <v>21:50</v>
          </cell>
          <cell r="D230">
            <v>2.6</v>
          </cell>
          <cell r="E230">
            <v>294</v>
          </cell>
          <cell r="L230">
            <v>2.6</v>
          </cell>
        </row>
        <row r="231">
          <cell r="A231" t="str">
            <v>09</v>
          </cell>
          <cell r="B231" t="str">
            <v>TDA. CINE SABADO</v>
          </cell>
          <cell r="C231" t="str">
            <v>21:54</v>
          </cell>
          <cell r="D231">
            <v>2.1</v>
          </cell>
          <cell r="E231">
            <v>294</v>
          </cell>
          <cell r="K231">
            <v>2.1</v>
          </cell>
        </row>
        <row r="232">
          <cell r="A232" t="str">
            <v>09</v>
          </cell>
          <cell r="B232" t="str">
            <v>TDA. ATV NOTICIAS L-</v>
          </cell>
          <cell r="C232" t="str">
            <v>22:33</v>
          </cell>
          <cell r="D232">
            <v>2.2000000000000002</v>
          </cell>
          <cell r="E232">
            <v>294</v>
          </cell>
          <cell r="F232">
            <v>3</v>
          </cell>
          <cell r="G232">
            <v>1.8</v>
          </cell>
          <cell r="H232">
            <v>2.5</v>
          </cell>
          <cell r="I232">
            <v>1.9</v>
          </cell>
          <cell r="J232">
            <v>1.6</v>
          </cell>
        </row>
        <row r="233">
          <cell r="A233" t="str">
            <v>09</v>
          </cell>
          <cell r="B233" t="str">
            <v>TDA. EQUIPO AL DIA-N</v>
          </cell>
          <cell r="C233" t="str">
            <v>23:13</v>
          </cell>
          <cell r="D233">
            <v>2</v>
          </cell>
          <cell r="E233">
            <v>294</v>
          </cell>
          <cell r="F233">
            <v>3</v>
          </cell>
          <cell r="G233">
            <v>2</v>
          </cell>
          <cell r="H233">
            <v>2.2000000000000002</v>
          </cell>
          <cell r="I233">
            <v>1.1000000000000001</v>
          </cell>
          <cell r="J233">
            <v>1.6</v>
          </cell>
        </row>
        <row r="234">
          <cell r="A234" t="str">
            <v>09</v>
          </cell>
          <cell r="B234" t="str">
            <v>TDA. TELEVENTAS SAB-</v>
          </cell>
          <cell r="C234" t="str">
            <v>23:33</v>
          </cell>
          <cell r="D234">
            <v>0</v>
          </cell>
          <cell r="E234">
            <v>294</v>
          </cell>
          <cell r="K234">
            <v>0</v>
          </cell>
        </row>
        <row r="235">
          <cell r="A235" t="str">
            <v>09</v>
          </cell>
          <cell r="B235" t="str">
            <v>TDA. A TODA HORA-SAB</v>
          </cell>
          <cell r="C235" t="str">
            <v>23:57</v>
          </cell>
          <cell r="D235">
            <v>0</v>
          </cell>
          <cell r="E235">
            <v>294</v>
          </cell>
          <cell r="K23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Share"/>
      <sheetName val="RONSEMA"/>
      <sheetName val="M1735AB"/>
      <sheetName val="HYM 12-17"/>
      <sheetName val="an-r"/>
      <sheetName val="Hoja1_(2)"/>
      <sheetName val="Hoja1_(2)1"/>
      <sheetName val="HYM_12-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GENERAL"/>
      <sheetName val="DATA BASE"/>
      <sheetName val="M1735AB"/>
      <sheetName val="Share"/>
      <sheetName val="DATA_BASE"/>
      <sheetName val="latest 3-18"/>
      <sheetName val="2000 BS"/>
      <sheetName val="Bayer Aspirina"/>
      <sheetName val="Parámetros"/>
      <sheetName val="DATA_BASE1"/>
      <sheetName val="Revista Mes Tipo (2)"/>
      <sheetName val="PLAN"/>
      <sheetName val="Valorización TV"/>
      <sheetName val="Rk"/>
      <sheetName val="AUT-HOG"/>
      <sheetName val="Resumen"/>
      <sheetName val="DatosTP"/>
      <sheetName val="01_2000"/>
      <sheetName val="Hoja1"/>
      <sheetName val="ENERO 2008"/>
      <sheetName val="Ranking Tv"/>
      <sheetName val="Bayer_Aspirina"/>
      <sheetName val="Valorización_TV"/>
      <sheetName val="Tarifas"/>
      <sheetName val="TV Nacional"/>
    </sheetNames>
    <sheetDataSet>
      <sheetData sheetId="0" refreshError="1">
        <row r="144">
          <cell r="AH144">
            <v>1524375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UTA ABRIL"/>
      <sheetName val="Share de Canales"/>
      <sheetName val="PAUTA nar"/>
      <sheetName val="Hoja1"/>
      <sheetName val="PAUTA nar (2)"/>
      <sheetName val="PAUTA CON AUSPICIO"/>
      <sheetName val="GRAFICO + AUSPICIO"/>
      <sheetName val="Gráfico1"/>
      <sheetName val="Análisis 1"/>
      <sheetName val="Resultados"/>
      <sheetName val="Resumen"/>
      <sheetName val="DATA BASE"/>
      <sheetName val="Pre Análisis"/>
      <sheetName val="RANKEO mujeres"/>
      <sheetName val="Hoja2"/>
      <sheetName val="Share"/>
      <sheetName val="M1735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
          <cell r="C5">
            <v>30</v>
          </cell>
        </row>
      </sheetData>
      <sheetData sheetId="12" refreshError="1"/>
      <sheetData sheetId="13" refreshError="1"/>
      <sheetData sheetId="14" refreshError="1"/>
      <sheetData sheetId="15" refreshError="1"/>
      <sheetData sheetId="16" refreshError="1"/>
    </sheetDataSet>
  </externalBook>
</externalLink>
</file>

<file path=xl/persons/person.xml><?xml version="1.0" encoding="utf-8"?>
<personList xmlns="http://schemas.microsoft.com/office/spreadsheetml/2018/threadedcomments" xmlns:x="http://schemas.openxmlformats.org/spreadsheetml/2006/main">
  <person displayName="Katherine" id="{21F15479-E517-4636-BA5D-B38992EF2229}" userId="Katherine"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22" dT="2019-10-22T00:28:23.66" personId="{21F15479-E517-4636-BA5D-B38992EF2229}" id="{D5A395DA-4072-4990-A05B-315054D162E3}">
    <text>50% SAB Y 50% DOM</text>
  </threadedComment>
  <threadedComment ref="I29" dT="2019-10-22T16:26:32.77" personId="{21F15479-E517-4636-BA5D-B38992EF2229}" id="{8B14D4CA-7C85-44ED-90AC-4D64F1724DED}">
    <text>2 saba y 2 domin</text>
  </threadedComment>
  <threadedComment ref="I33" dT="2019-10-21T22:03:19.73" personId="{21F15479-E517-4636-BA5D-B38992EF2229}" id="{12C4104B-9523-4478-BA8D-90BB50578439}">
    <text>40% EL SABADO</text>
  </threadedComment>
  <threadedComment ref="I35" dT="2019-10-21T22:18:43.04" personId="{21F15479-E517-4636-BA5D-B38992EF2229}" id="{9FB00C25-9053-480C-BCEC-A9B0DBB2AAEB}">
    <text>50% sabado</text>
  </threadedComment>
  <threadedComment ref="I37" dT="2019-10-22T17:13:56.04" personId="{21F15479-E517-4636-BA5D-B38992EF2229}" id="{E631B0CA-D9DB-44E7-A3F3-7E6F14CCF2FD}">
    <text>6 el sabado</text>
  </threadedComment>
  <threadedComment ref="I39" dT="2019-10-22T17:22:19.62" personId="{21F15479-E517-4636-BA5D-B38992EF2229}" id="{D29DE780-AD6B-4166-9BA0-9C2D357A5897}">
    <text>50%</text>
  </threadedComment>
  <threadedComment ref="I41" dT="2019-10-21T22:03:19.73" personId="{21F15479-E517-4636-BA5D-B38992EF2229}" id="{66E6637A-2CCB-48CE-8FB3-F2EE903D971B}">
    <text>40% EL SABADO</text>
  </threadedComment>
  <threadedComment ref="I48" dT="2019-10-22T00:38:15.40" personId="{21F15479-E517-4636-BA5D-B38992EF2229}" id="{E8EC3E89-DA57-49FA-833F-F70CCB9884D5}">
    <text>50% SAB Y 50% DOM</text>
  </threadedComment>
  <threadedComment ref="I64" dT="2019-10-22T17:26:31.50" personId="{21F15479-E517-4636-BA5D-B38992EF2229}" id="{FC6CF18D-9F3B-4BCA-9032-8B5C7C58E95C}">
    <text>25% sab Y 25% dom</text>
  </threadedComment>
  <threadedComment ref="I68" dT="2019-10-22T16:41:19.80" personId="{21F15479-E517-4636-BA5D-B38992EF2229}" id="{6B478664-CC9D-4EE1-B3B8-67405DBA7FCE}">
    <text>50% sab y 50% don</text>
  </threadedComment>
  <threadedComment ref="I70" dT="2019-10-22T15:24:36.28" personId="{21F15479-E517-4636-BA5D-B38992EF2229}" id="{742CC7AF-FC88-49CA-A8DE-9B2AAB4196CE}">
    <text>50% sab</text>
  </threadedComment>
  <threadedComment ref="I72" dT="2019-10-22T00:24:36.37" personId="{21F15479-E517-4636-BA5D-B38992EF2229}" id="{90CF8EDF-CC72-424C-8C94-118510E32D6F}">
    <text>50% SAB Y 50% DOM</text>
  </threadedComment>
  <threadedComment ref="I76" dT="2019-10-22T17:23:07.20" personId="{21F15479-E517-4636-BA5D-B38992EF2229}" id="{3CE548F9-2D9A-4C30-8766-4BC233E7916C}">
    <text>50%</text>
  </threadedComment>
  <threadedComment ref="I78" dT="2019-10-22T16:41:53.11" personId="{21F15479-E517-4636-BA5D-B38992EF2229}" id="{A73130CE-D7D4-401A-A9DC-66AC5E90FD53}">
    <text>50%</text>
  </threadedComment>
  <threadedComment ref="I88" dT="2019-10-22T15:25:36.93" personId="{21F15479-E517-4636-BA5D-B38992EF2229}" id="{57B37BE9-CDAA-49EE-9391-BEEE1CCA72B1}">
    <text>100% de derechos</text>
  </threadedComment>
  <threadedComment ref="I92" dT="2019-10-22T15:26:05.25" personId="{21F15479-E517-4636-BA5D-B38992EF2229}" id="{BC29B3C4-9700-49A1-A3CD-8DACBCC40AEC}">
    <text>100%</text>
  </threadedComment>
  <threadedComment ref="I96" dT="2019-10-22T15:26:28.97" personId="{21F15479-E517-4636-BA5D-B38992EF2229}" id="{714F65D4-1E85-4D54-A4ED-F3C9118152E1}">
    <text>100%</text>
  </threadedComment>
  <threadedComment ref="I100" dT="2019-10-22T16:42:23.49" personId="{21F15479-E517-4636-BA5D-B38992EF2229}" id="{C985E2BE-2A38-43F8-A891-D04C6F35A0A2}">
    <text>50%</text>
  </threadedComment>
  <threadedComment ref="I102" dT="2019-10-22T00:39:44.45" personId="{21F15479-E517-4636-BA5D-B38992EF2229}" id="{A3F06434-E7C1-4E20-B466-7EF4BC1D2CCA}">
    <text>2 SAB Y 2 DOM</text>
  </threadedComment>
  <threadedComment ref="I106" dT="2019-10-22T16:49:43.66" personId="{21F15479-E517-4636-BA5D-B38992EF2229}" id="{0F727306-E3FF-4AE7-9254-2BDDFA2FEF14}">
    <text>2 sab y 2 dom</text>
  </threadedComment>
  <threadedComment ref="I110" dT="2019-10-22T16:50:11.90" personId="{21F15479-E517-4636-BA5D-B38992EF2229}" id="{42DE8B67-AD56-4E6C-88B9-95EC23977A20}">
    <text>2 sab y 2 dom</text>
  </threadedComment>
  <threadedComment ref="I114" dT="2019-10-22T15:26:58.42" personId="{21F15479-E517-4636-BA5D-B38992EF2229}" id="{C20D908A-01CF-4A95-94ED-E3812AF1F338}">
    <text>no tiene bonos</text>
  </threadedComment>
  <threadedComment ref="I116" dT="2019-10-22T17:23:34.27" personId="{21F15479-E517-4636-BA5D-B38992EF2229}" id="{E3C2E0DD-FE7A-46E6-BF9D-C354978201D1}">
    <text>50%</text>
  </threadedComment>
  <threadedComment ref="I127" dT="2019-10-22T16:43:08.40" personId="{21F15479-E517-4636-BA5D-B38992EF2229}" id="{35C3BAEA-7FD4-47A0-85D1-A13EE73C7FED}">
    <text>100%</text>
  </threadedComment>
  <threadedComment ref="I133" dT="2019-10-22T15:27:16.40" personId="{21F15479-E517-4636-BA5D-B38992EF2229}" id="{2FCE8E78-DEF1-43E7-AB53-A878D454C913}">
    <text>100%</text>
  </threadedComment>
  <threadedComment ref="I137" dT="2019-10-22T00:41:24.18" personId="{21F15479-E517-4636-BA5D-B38992EF2229}" id="{254515E2-9C2C-40FD-AF50-1A2DF28D724C}">
    <text>50% SAB Y 50% DOM</text>
  </threadedComment>
  <threadedComment ref="I148" dT="2019-10-22T17:27:26.16" personId="{21F15479-E517-4636-BA5D-B38992EF2229}" id="{1203D119-96CF-494D-B86E-1EDCFDD3EB0F}">
    <text>25% sab y 25% dom</text>
  </threadedComment>
  <threadedComment ref="I150" dT="2019-10-22T17:49:27.26" personId="{21F15479-E517-4636-BA5D-B38992EF2229}" id="{118A9B5A-E091-4CEF-8C54-94B71AB71D55}">
    <text>40%</text>
  </threadedComment>
  <threadedComment ref="I152" dT="2019-10-22T17:47:29.94" personId="{21F15479-E517-4636-BA5D-B38992EF2229}" id="{CBCD8329-946A-454D-ADEF-F87CCBDB76F2}">
    <text>2 sab y 2 dom</text>
  </threadedComment>
  <threadedComment ref="I159" dT="2019-10-22T17:09:31.79" personId="{21F15479-E517-4636-BA5D-B38992EF2229}" id="{C466D131-A77C-4A87-A691-1B806A1A0D80}">
    <text>2 sab y 2 domi</text>
  </threadedComment>
  <threadedComment ref="I163" dT="2019-10-22T17:53:47.47" personId="{21F15479-E517-4636-BA5D-B38992EF2229}" id="{C9CBBC29-9B2F-47EE-A536-E92952935FF9}">
    <text>50%</text>
  </threadedComment>
  <threadedComment ref="I170" dT="2019-10-22T15:27:42.20" personId="{21F15479-E517-4636-BA5D-B38992EF2229}" id="{84E45A74-A704-4E90-9899-80AF7D8E24B7}">
    <text>50%</text>
  </threadedComment>
  <threadedComment ref="I176" dT="2019-10-22T15:27:59.48" personId="{21F15479-E517-4636-BA5D-B38992EF2229}" id="{B7108121-2EF9-4268-9DFF-B0D4A5BE1571}">
    <text>50%</text>
  </threadedComment>
  <threadedComment ref="I182" dT="2019-10-22T15:47:17.82" personId="{21F15479-E517-4636-BA5D-B38992EF2229}" id="{40CD7FFB-9260-4389-BC29-46366578CF98}">
    <text>50%</text>
  </threadedComment>
  <threadedComment ref="I186" dT="2019-10-22T15:28:18.62" personId="{21F15479-E517-4636-BA5D-B38992EF2229}" id="{F81D5DA5-E020-4F18-A30F-4579FC243392}">
    <text>50%</text>
  </threadedComment>
  <threadedComment ref="I188" dT="2019-10-22T15:28:34.65" personId="{21F15479-E517-4636-BA5D-B38992EF2229}" id="{344ED5EF-09E9-471F-AB4D-16697E5BB82B}">
    <text>50%</text>
  </threadedComment>
  <threadedComment ref="I190" dT="2019-10-22T15:47:17.82" personId="{21F15479-E517-4636-BA5D-B38992EF2229}" id="{4E4E494C-4844-4F0E-8858-F4B318DE34DE}">
    <text>50%</text>
  </threadedComment>
  <threadedComment ref="I212" dT="2019-10-22T17:42:28.50" personId="{21F15479-E517-4636-BA5D-B38992EF2229}" id="{76CC582C-B90D-4B72-A751-72342089785A}">
    <text>50%</text>
  </threadedComment>
  <threadedComment ref="I214" dT="2019-10-22T17:10:40.35" personId="{21F15479-E517-4636-BA5D-B38992EF2229}" id="{723EFCA4-98E5-4480-9E18-FF0FD63BA52E}">
    <text>3 sab y 3 dom</text>
  </threadedComment>
  <threadedComment ref="I221" dT="2019-10-21T22:05:04.56" personId="{21F15479-E517-4636-BA5D-B38992EF2229}" id="{9718B9BE-382C-48A8-B04C-F6B20774D9B8}">
    <text>50% Sábado</text>
  </threadedComment>
  <threadedComment ref="I223" dT="2019-10-21T22:05:04.56" personId="{21F15479-E517-4636-BA5D-B38992EF2229}" id="{92E97F01-DC7F-4B9E-A0AA-D8745B5A4181}">
    <text>50% Sábado y 50% domingo</text>
  </threadedComment>
  <threadedComment ref="I225" dT="2019-10-22T15:29:29.82" personId="{21F15479-E517-4636-BA5D-B38992EF2229}" id="{B45B2ED7-8C78-4BA7-BB94-8449845DC247}">
    <text>50%</text>
  </threadedComment>
  <threadedComment ref="I229" dT="2019-10-22T15:29:29.82" personId="{21F15479-E517-4636-BA5D-B38992EF2229}" id="{9EBD247A-5900-4416-A0F0-14B232BE1EB2}">
    <text>50%</text>
  </threadedComment>
  <threadedComment ref="I231" dT="2019-10-22T15:29:29.82" personId="{21F15479-E517-4636-BA5D-B38992EF2229}" id="{BB8583BE-3C87-4D7A-8EC2-EF4C3E5C2D29}">
    <text>50%</text>
  </threadedComment>
  <threadedComment ref="I238" dT="2019-10-22T16:12:51.59" personId="{21F15479-E517-4636-BA5D-B38992EF2229}" id="{EADD0DC7-59B3-4267-B647-1DA23420F9E4}">
    <text>50% SAB</text>
  </threadedComment>
  <threadedComment ref="I250" dT="2019-10-22T17:29:08.66" personId="{21F15479-E517-4636-BA5D-B38992EF2229}" id="{A3C298BA-3CD0-4D33-B286-3EA1E5126789}">
    <text>25% sab y 25% dom</text>
  </threadedComment>
  <threadedComment ref="I254" dT="2019-10-22T17:38:24.27" personId="{21F15479-E517-4636-BA5D-B38992EF2229}" id="{454CBE99-7956-496E-B1AC-8D2F05D5A32B}">
    <text>50%</text>
  </threadedComment>
  <threadedComment ref="I258" dT="2019-10-22T21:04:18.86" personId="{21F15479-E517-4636-BA5D-B38992EF2229}" id="{8F6A9C63-564F-4FAE-A517-00EAF65BC435}">
    <text>50%</text>
  </threadedComment>
  <threadedComment ref="I260" dT="2019-10-22T15:49:20.34" personId="{21F15479-E517-4636-BA5D-B38992EF2229}" id="{378EF76D-5CEA-4578-8BEF-C53EA79DCF11}">
    <text>100%</text>
  </threadedComment>
  <threadedComment ref="I265" dT="2019-10-22T21:04:18.86" personId="{21F15479-E517-4636-BA5D-B38992EF2229}" id="{C5833993-E593-4F88-87E1-AE9D478F0434}">
    <text>50%</text>
  </threadedComment>
  <threadedComment ref="I267" dT="2019-10-22T15:31:40.98" personId="{21F15479-E517-4636-BA5D-B38992EF2229}" id="{3A84B4F6-9FCD-47EE-BC16-EF32EE3742A8}">
    <text>50%</text>
  </threadedComment>
  <threadedComment ref="I271" dT="2019-10-22T16:44:08.23" personId="{21F15479-E517-4636-BA5D-B38992EF2229}" id="{780879DF-AD89-4F02-89A0-D1C40AAE33C5}">
    <text>100%</text>
  </threadedComment>
  <threadedComment ref="I289" dT="2019-10-22T17:24:13.82" personId="{21F15479-E517-4636-BA5D-B38992EF2229}" id="{EC8434F8-3B6A-4E82-8ACD-3B81BD4BA811}">
    <text>50%</text>
  </threadedComment>
  <threadedComment ref="I291" dT="2019-10-22T15:32:00.20" personId="{21F15479-E517-4636-BA5D-B38992EF2229}" id="{06DC2DF9-B7F0-4A17-A3E6-A29CC1F94AB2}">
    <text>50%</text>
  </threadedComment>
  <threadedComment ref="I293" dT="2019-10-22T17:55:17.27" personId="{21F15479-E517-4636-BA5D-B38992EF2229}" id="{E609D77D-D0CF-4ED1-A557-415C3E484854}">
    <text>50%</text>
  </threadedComment>
  <threadedComment ref="I309" dT="2019-10-22T17:55:17.27" personId="{21F15479-E517-4636-BA5D-B38992EF2229}" id="{CCD75D6E-B810-4346-B4D3-8E3B9F4343A4}">
    <text>50%</text>
  </threadedComment>
  <threadedComment ref="I313" dT="2019-10-22T15:33:13.41" personId="{21F15479-E517-4636-BA5D-B38992EF2229}" id="{B5361A51-347F-4CBC-BD76-DA1ADBFE61D0}">
    <text>50%</text>
  </threadedComment>
  <threadedComment ref="I315" dT="2019-10-22T15:50:30.21" personId="{21F15479-E517-4636-BA5D-B38992EF2229}" id="{41658032-F7CC-419B-8A19-1D296157D41F}">
    <text>100%</text>
  </threadedComment>
  <threadedComment ref="I322" dT="2019-10-22T15:33:41.91" personId="{21F15479-E517-4636-BA5D-B38992EF2229}" id="{B0E3B3EA-1FC8-4EB7-BA8D-1D10C19BB175}">
    <text>50%</text>
  </threadedComment>
  <threadedComment ref="I324" dT="2019-10-22T17:38:08.62" personId="{21F15479-E517-4636-BA5D-B38992EF2229}" id="{73DFC3AC-D259-450D-882F-80FB7B3E6A3B}">
    <text>50%</text>
  </threadedComment>
  <threadedComment ref="I328" dT="2019-10-22T15:33:59.35" personId="{21F15479-E517-4636-BA5D-B38992EF2229}" id="{98078BE5-B434-45ED-8DC0-6B40B47FFC31}">
    <text>50%</text>
  </threadedComment>
  <threadedComment ref="I330" dT="2019-10-22T17:38:00.95" personId="{21F15479-E517-4636-BA5D-B38992EF2229}" id="{999324F0-AF14-4F8C-9AEB-28954763F872}">
    <text>50%</text>
  </threadedComment>
  <threadedComment ref="I334" dT="2019-10-22T17:11:52.91" personId="{21F15479-E517-4636-BA5D-B38992EF2229}" id="{B689DBE0-A860-4D14-856F-1C313E546F2F}">
    <text>50%</text>
  </threadedComment>
  <threadedComment ref="I340" dT="2019-10-22T16:44:39.26" personId="{21F15479-E517-4636-BA5D-B38992EF2229}" id="{7E1200C3-CD6F-43F4-B5A7-851C968C2F3B}">
    <text>100%</text>
  </threadedComment>
  <threadedComment ref="I342" dT="2019-10-22T15:34:17.35" personId="{21F15479-E517-4636-BA5D-B38992EF2229}" id="{62CF432A-B08B-4FA5-8994-2822047D9721}">
    <text>100%</text>
  </threadedComment>
  <threadedComment ref="I348" dT="2019-10-22T00:25:21.98" personId="{21F15479-E517-4636-BA5D-B38992EF2229}" id="{4E9EE194-BCB7-4F35-B40F-75C2437B317C}">
    <text>50% SAB Y 50% DOM</text>
  </threadedComment>
  <threadedComment ref="I350" dT="2019-10-22T15:34:17.35" personId="{21F15479-E517-4636-BA5D-B38992EF2229}" id="{2CF62F66-2277-4311-BE10-8DC68E20F691}">
    <text>50%</text>
  </threadedComment>
  <threadedComment ref="I354" dT="2019-10-22T15:34:17.35" personId="{21F15479-E517-4636-BA5D-B38992EF2229}" id="{63C1E73D-F71C-4AFE-B922-73B393245E65}">
    <text>100%</text>
  </threadedComment>
  <threadedComment ref="I356" dT="2019-10-22T15:34:17.35" personId="{21F15479-E517-4636-BA5D-B38992EF2229}" id="{A7EFE8F4-9566-4BC0-B51C-B38E98683FE1}">
    <text>100%</text>
  </threadedComment>
  <threadedComment ref="I364" dT="2019-10-22T16:51:09.04" personId="{21F15479-E517-4636-BA5D-B38992EF2229}" id="{862F30A4-BBE8-420F-AC3B-9258E9627EB5}">
    <text>3 sab y 3 dom</text>
  </threadedComment>
  <threadedComment ref="I370" dT="2019-10-22T17:12:36.36" personId="{21F15479-E517-4636-BA5D-B38992EF2229}" id="{83143131-EAC6-4CE9-BC54-DAD460AA13D2}">
    <text>50%</text>
  </threadedComment>
  <threadedComment ref="I372" dT="2019-10-22T15:34:17.35" personId="{21F15479-E517-4636-BA5D-B38992EF2229}" id="{3AAF4FF4-801B-4C6A-86C0-5CE72223B36D}">
    <text>100%</text>
  </threadedComment>
  <threadedComment ref="I374" dT="2019-10-22T15:34:17.35" personId="{21F15479-E517-4636-BA5D-B38992EF2229}" id="{5FC582FE-5A71-4135-B471-5E7026AB5D77}">
    <text>50%</text>
  </threadedComment>
  <threadedComment ref="I378" dT="2019-10-22T17:55:17.27" personId="{21F15479-E517-4636-BA5D-B38992EF2229}" id="{2BD94D1F-F89C-4689-9211-2B820618C59C}">
    <text>50%</text>
  </threadedComment>
  <threadedComment ref="I382" dT="2019-10-22T15:51:17.17" personId="{21F15479-E517-4636-BA5D-B38992EF2229}" id="{DECD84AB-953B-4E7A-BAF8-464E04EB4099}">
    <text>100%</text>
  </threadedComment>
  <threadedComment ref="I389" dT="2019-10-22T16:14:19.53" personId="{21F15479-E517-4636-BA5D-B38992EF2229}" id="{BF1E71A5-3278-4569-809E-DF7A254BBBE1}">
    <text>50% SAB</text>
  </threadedComment>
  <threadedComment ref="I391" dT="2019-10-22T16:14:19.53" personId="{21F15479-E517-4636-BA5D-B38992EF2229}" id="{90A0B62A-FE56-48A5-AF4C-ACE7FC390C99}">
    <text>50% SAB</text>
  </threadedComment>
  <threadedComment ref="I393" dT="2019-10-22T16:14:19.53" personId="{21F15479-E517-4636-BA5D-B38992EF2229}" id="{32793C70-4E6B-4003-BD75-C9ADFF059CB6}">
    <text>50% SAB</text>
  </threadedComment>
  <threadedComment ref="I395" dT="2019-10-22T16:52:01.03" personId="{21F15479-E517-4636-BA5D-B38992EF2229}" id="{AB96A8CD-56F1-45CD-AFF1-AFBC6F0D5F1C}">
    <text>50%</text>
  </threadedComment>
  <threadedComment ref="I397" dT="2019-10-22T16:14:19.53" personId="{21F15479-E517-4636-BA5D-B38992EF2229}" id="{50F22ACB-573E-429B-BE62-066D801FA04A}">
    <text>50% SAB</text>
  </threadedComment>
  <threadedComment ref="I399" dT="2019-10-22T15:36:15.06" personId="{21F15479-E517-4636-BA5D-B38992EF2229}" id="{5CE78A27-51C0-4934-82D1-31956655D478}">
    <text>100%</text>
  </threadedComment>
  <threadedComment ref="I401" dT="2019-10-22T16:14:19.53" personId="{21F15479-E517-4636-BA5D-B38992EF2229}" id="{E95BE821-07A9-4DD1-9ACD-6E644099C443}">
    <text>50% SAB</text>
  </threadedComment>
  <threadedComment ref="I403" dT="2019-10-22T16:14:19.53" personId="{21F15479-E517-4636-BA5D-B38992EF2229}" id="{77022D8F-DF10-4038-B5D1-2551376F08B9}">
    <text>50% SAB</text>
  </threadedComment>
  <threadedComment ref="I408" dT="2019-10-22T16:14:19.53" personId="{21F15479-E517-4636-BA5D-B38992EF2229}" id="{C7EFBC29-DFCC-4DC3-8B5C-EC4D4ABDE71E}">
    <text>50% SAB</text>
  </threadedComment>
  <threadedComment ref="I410" dT="2019-10-22T17:37:41.36" personId="{21F15479-E517-4636-BA5D-B38992EF2229}" id="{DFF4A3DB-8677-437E-9F2E-BC26644CCB11}">
    <text>50%</text>
  </threadedComment>
  <threadedComment ref="I412" dT="2019-10-22T16:14:19.53" personId="{21F15479-E517-4636-BA5D-B38992EF2229}" id="{BB5DA98E-300D-4088-AEE5-1F20AA7D11E3}">
    <text>50% SAB</text>
  </threadedComment>
  <threadedComment ref="I416" dT="2019-10-22T15:36:44.88" personId="{21F15479-E517-4636-BA5D-B38992EF2229}" id="{458FEF9E-579F-4147-9F9A-56736C6C9EB9}">
    <text>50%</text>
  </threadedComment>
  <threadedComment ref="I420" dT="2019-10-22T16:14:19.53" personId="{21F15479-E517-4636-BA5D-B38992EF2229}" id="{F91D777A-24B4-4193-9743-CA34E9B7D5EE}">
    <text>50% SAB</text>
  </threadedComment>
  <threadedComment ref="I422" dT="2019-10-22T16:14:19.53" personId="{21F15479-E517-4636-BA5D-B38992EF2229}" id="{C48C8C6F-5D2F-431D-87E3-93DB2507F3D3}">
    <text>50% SAB</text>
  </threadedComment>
  <threadedComment ref="I426" dT="2019-10-22T15:36:44.88" personId="{21F15479-E517-4636-BA5D-B38992EF2229}" id="{D22E9B27-1335-4C8F-87FE-AC32CC58EC6F}">
    <text>50%</text>
  </threadedComment>
  <threadedComment ref="I428" dT="2019-10-22T15:36:44.88" personId="{21F15479-E517-4636-BA5D-B38992EF2229}" id="{D0495AEB-F43C-4402-B080-FB3D0FBE65D2}">
    <text>50%</text>
  </threadedComment>
  <threadedComment ref="I430" dT="2019-10-22T15:37:05.24" personId="{21F15479-E517-4636-BA5D-B38992EF2229}" id="{6A03700E-DEEC-4CB9-BD28-0DE9AD5D2FD2}">
    <text>100%</text>
  </threadedComment>
  <threadedComment ref="I432" dT="2019-10-22T16:14:19.53" personId="{21F15479-E517-4636-BA5D-B38992EF2229}" id="{8623C798-7634-4DD8-BAA4-342B957977D5}">
    <text>50% SAB</text>
  </threadedComment>
  <threadedComment ref="I435" dT="2019-10-22T16:14:19.53" personId="{21F15479-E517-4636-BA5D-B38992EF2229}" id="{5715848E-2D90-4B7D-8851-856C7F6DE175}">
    <text>50% SAB</text>
  </threadedComment>
  <threadedComment ref="I439" dT="2019-10-22T16:14:19.53" personId="{21F15479-E517-4636-BA5D-B38992EF2229}" id="{4AD2D9B1-5F5E-4B59-A097-A94FBD561DA5}">
    <text>50% SAB</text>
  </threadedComment>
  <threadedComment ref="I441" dT="2019-10-22T16:14:19.53" personId="{21F15479-E517-4636-BA5D-B38992EF2229}" id="{CC5ACF04-7603-4C97-92C5-519020297AE3}">
    <text>50% SAB</text>
  </threadedComment>
  <threadedComment ref="I445" dT="2019-10-22T16:14:19.53" personId="{21F15479-E517-4636-BA5D-B38992EF2229}" id="{F4202158-36CD-4853-9CCD-8A1A14E4563D}">
    <text>50% SAB</text>
  </threadedComment>
  <threadedComment ref="I460" dT="2019-10-22T16:46:13.53" personId="{21F15479-E517-4636-BA5D-B38992EF2229}" id="{459C3104-2257-4600-B8AF-5284C1B47D21}">
    <text>100%</text>
  </threadedComment>
  <threadedComment ref="I468" dT="2019-10-22T17:29:32.37" personId="{21F15479-E517-4636-BA5D-B38992EF2229}" id="{485B66C2-E95E-47A9-9893-AE7C2FA6E863}">
    <text>25% sab y 25% don</text>
  </threadedComment>
  <threadedComment ref="I470" dT="2019-10-22T16:14:19.53" personId="{21F15479-E517-4636-BA5D-B38992EF2229}" id="{5E9B0AAA-19CA-40F9-85B6-AEA9203A7FA6}">
    <text>50% SAB</text>
  </threadedComment>
  <threadedComment ref="I472" dT="2019-10-22T15:52:23.42" personId="{21F15479-E517-4636-BA5D-B38992EF2229}" id="{99002E36-6FCE-4F12-B2A3-427908606CB8}">
    <text>100%</text>
  </threadedComment>
  <threadedComment ref="I474" dT="2019-10-22T15:52:39.92" personId="{21F15479-E517-4636-BA5D-B38992EF2229}" id="{5C80FBD0-062E-4A3F-A712-83D72907E2EF}">
    <text>100%</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2:G5"/>
  <sheetViews>
    <sheetView tabSelected="1" workbookViewId="0">
      <selection activeCell="G5" sqref="G5"/>
    </sheetView>
  </sheetViews>
  <sheetFormatPr baseColWidth="10" defaultRowHeight="15" x14ac:dyDescent="0.25"/>
  <cols>
    <col min="1" max="1" width="18.28515625" customWidth="1"/>
    <col min="2" max="2" width="25" customWidth="1"/>
    <col min="3" max="3" width="26.85546875" customWidth="1"/>
    <col min="4" max="4" width="27.7109375" customWidth="1"/>
    <col min="5" max="5" width="21.7109375" customWidth="1"/>
    <col min="6" max="6" width="23.140625" customWidth="1"/>
    <col min="7" max="7" width="22" customWidth="1"/>
  </cols>
  <sheetData>
    <row r="2" spans="1:7" ht="51.75" thickBot="1" x14ac:dyDescent="0.3">
      <c r="A2" s="681" t="s">
        <v>1031</v>
      </c>
      <c r="B2" s="682" t="s">
        <v>1032</v>
      </c>
      <c r="C2" s="682" t="s">
        <v>1033</v>
      </c>
      <c r="D2" s="682" t="s">
        <v>1034</v>
      </c>
      <c r="E2" s="682" t="s">
        <v>1035</v>
      </c>
      <c r="F2" s="682" t="s">
        <v>1036</v>
      </c>
      <c r="G2" s="683" t="s">
        <v>1037</v>
      </c>
    </row>
    <row r="3" spans="1:7" ht="51.75" thickBot="1" x14ac:dyDescent="0.3">
      <c r="A3" s="684" t="s">
        <v>1038</v>
      </c>
      <c r="B3" s="685" t="s">
        <v>1048</v>
      </c>
      <c r="C3" s="685" t="s">
        <v>1051</v>
      </c>
      <c r="D3" s="685" t="s">
        <v>1039</v>
      </c>
      <c r="E3" s="685" t="s">
        <v>1040</v>
      </c>
      <c r="F3" s="685" t="s">
        <v>1041</v>
      </c>
      <c r="G3" s="685"/>
    </row>
    <row r="4" spans="1:7" ht="39" thickBot="1" x14ac:dyDescent="0.3">
      <c r="A4" s="684" t="s">
        <v>1042</v>
      </c>
      <c r="B4" s="686" t="s">
        <v>1043</v>
      </c>
      <c r="C4" s="686" t="s">
        <v>1049</v>
      </c>
      <c r="D4" s="686" t="s">
        <v>1044</v>
      </c>
      <c r="E4" s="687">
        <v>0.95</v>
      </c>
      <c r="F4" s="687">
        <v>0.05</v>
      </c>
      <c r="G4" s="686"/>
    </row>
    <row r="5" spans="1:7" ht="15.75" thickBot="1" x14ac:dyDescent="0.3">
      <c r="A5" s="684" t="s">
        <v>1045</v>
      </c>
      <c r="B5" s="685" t="s">
        <v>1046</v>
      </c>
      <c r="C5" s="685" t="s">
        <v>1050</v>
      </c>
      <c r="D5" s="685" t="s">
        <v>1047</v>
      </c>
      <c r="E5" s="688">
        <v>0.72</v>
      </c>
      <c r="F5" s="688">
        <v>0.28000000000000003</v>
      </c>
      <c r="G5" s="685"/>
    </row>
  </sheetData>
  <sheetProtection sheet="1" objects="1" scenarios="1" formatCells="0" formatColumns="0" formatRows="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8" tint="0.39997558519241921"/>
    <pageSetUpPr fitToPage="1"/>
  </sheetPr>
  <dimension ref="B3:CO332"/>
  <sheetViews>
    <sheetView showGridLines="0" topLeftCell="A8" zoomScale="53" zoomScaleNormal="53" zoomScaleSheetLayoutView="40" workbookViewId="0">
      <pane xSplit="5" ySplit="8" topLeftCell="F49" activePane="bottomRight" state="frozen"/>
      <selection activeCell="A8" sqref="A8"/>
      <selection pane="topRight" activeCell="F8" sqref="F8"/>
      <selection pane="bottomLeft" activeCell="A16" sqref="A16"/>
      <selection pane="bottomRight" activeCell="P60" sqref="P60"/>
    </sheetView>
  </sheetViews>
  <sheetFormatPr baseColWidth="10" defaultRowHeight="15" x14ac:dyDescent="0.25"/>
  <cols>
    <col min="1" max="2" width="4.28515625" customWidth="1"/>
    <col min="3" max="3" width="6.85546875" customWidth="1"/>
    <col min="4" max="4" width="27" style="64" customWidth="1"/>
    <col min="5" max="5" width="39.42578125" customWidth="1"/>
    <col min="6" max="6" width="18.7109375" style="64" customWidth="1"/>
    <col min="7" max="7" width="37.7109375" customWidth="1"/>
    <col min="8" max="8" width="6.5703125" style="64" customWidth="1"/>
    <col min="9" max="9" width="17.28515625" customWidth="1"/>
    <col min="10" max="44" width="7.85546875" customWidth="1"/>
    <col min="45" max="45" width="15.5703125" customWidth="1"/>
    <col min="46" max="46" width="17.85546875" style="13" hidden="1" customWidth="1"/>
    <col min="47" max="47" width="24.5703125" hidden="1" customWidth="1"/>
    <col min="48" max="48" width="14.42578125" hidden="1" customWidth="1"/>
    <col min="49" max="49" width="18.5703125" hidden="1" customWidth="1"/>
    <col min="50" max="50" width="23.85546875" customWidth="1"/>
    <col min="51" max="51" width="26.28515625" customWidth="1"/>
    <col min="52" max="52" width="20" customWidth="1"/>
    <col min="249" max="250" width="46.28515625" customWidth="1"/>
    <col min="251" max="251" width="62.7109375" bestFit="1" customWidth="1"/>
    <col min="252" max="252" width="60.85546875" bestFit="1" customWidth="1"/>
    <col min="253" max="254" width="60.85546875" customWidth="1"/>
    <col min="255" max="255" width="64.42578125" bestFit="1" customWidth="1"/>
    <col min="256" max="268" width="6.7109375" customWidth="1"/>
    <col min="269" max="269" width="8" customWidth="1"/>
    <col min="270" max="270" width="6.42578125" customWidth="1"/>
    <col min="271" max="274" width="7" customWidth="1"/>
    <col min="275" max="282" width="6.7109375" customWidth="1"/>
    <col min="283" max="283" width="8" customWidth="1"/>
    <col min="284" max="284" width="6.42578125" customWidth="1"/>
    <col min="285" max="286" width="7" customWidth="1"/>
    <col min="287" max="287" width="14.140625" bestFit="1" customWidth="1"/>
    <col min="288" max="288" width="43.42578125" bestFit="1" customWidth="1"/>
    <col min="289" max="289" width="33.42578125" customWidth="1"/>
    <col min="290" max="290" width="26" customWidth="1"/>
    <col min="291" max="291" width="28.7109375" customWidth="1"/>
    <col min="292" max="292" width="24.140625" customWidth="1"/>
    <col min="293" max="293" width="29.140625" customWidth="1"/>
    <col min="294" max="294" width="21.5703125" bestFit="1" customWidth="1"/>
    <col min="295" max="295" width="25.85546875" customWidth="1"/>
    <col min="296" max="296" width="33" bestFit="1" customWidth="1"/>
    <col min="505" max="506" width="46.28515625" customWidth="1"/>
    <col min="507" max="507" width="62.7109375" bestFit="1" customWidth="1"/>
    <col min="508" max="508" width="60.85546875" bestFit="1" customWidth="1"/>
    <col min="509" max="510" width="60.85546875" customWidth="1"/>
    <col min="511" max="511" width="64.42578125" bestFit="1" customWidth="1"/>
    <col min="512" max="524" width="6.7109375" customWidth="1"/>
    <col min="525" max="525" width="8" customWidth="1"/>
    <col min="526" max="526" width="6.42578125" customWidth="1"/>
    <col min="527" max="530" width="7" customWidth="1"/>
    <col min="531" max="538" width="6.7109375" customWidth="1"/>
    <col min="539" max="539" width="8" customWidth="1"/>
    <col min="540" max="540" width="6.42578125" customWidth="1"/>
    <col min="541" max="542" width="7" customWidth="1"/>
    <col min="543" max="543" width="14.140625" bestFit="1" customWidth="1"/>
    <col min="544" max="544" width="43.42578125" bestFit="1" customWidth="1"/>
    <col min="545" max="545" width="33.42578125" customWidth="1"/>
    <col min="546" max="546" width="26" customWidth="1"/>
    <col min="547" max="547" width="28.7109375" customWidth="1"/>
    <col min="548" max="548" width="24.140625" customWidth="1"/>
    <col min="549" max="549" width="29.140625" customWidth="1"/>
    <col min="550" max="550" width="21.5703125" bestFit="1" customWidth="1"/>
    <col min="551" max="551" width="25.85546875" customWidth="1"/>
    <col min="552" max="552" width="33" bestFit="1" customWidth="1"/>
    <col min="761" max="762" width="46.28515625" customWidth="1"/>
    <col min="763" max="763" width="62.7109375" bestFit="1" customWidth="1"/>
    <col min="764" max="764" width="60.85546875" bestFit="1" customWidth="1"/>
    <col min="765" max="766" width="60.85546875" customWidth="1"/>
    <col min="767" max="767" width="64.42578125" bestFit="1" customWidth="1"/>
    <col min="768" max="780" width="6.7109375" customWidth="1"/>
    <col min="781" max="781" width="8" customWidth="1"/>
    <col min="782" max="782" width="6.42578125" customWidth="1"/>
    <col min="783" max="786" width="7" customWidth="1"/>
    <col min="787" max="794" width="6.7109375" customWidth="1"/>
    <col min="795" max="795" width="8" customWidth="1"/>
    <col min="796" max="796" width="6.42578125" customWidth="1"/>
    <col min="797" max="798" width="7" customWidth="1"/>
    <col min="799" max="799" width="14.140625" bestFit="1" customWidth="1"/>
    <col min="800" max="800" width="43.42578125" bestFit="1" customWidth="1"/>
    <col min="801" max="801" width="33.42578125" customWidth="1"/>
    <col min="802" max="802" width="26" customWidth="1"/>
    <col min="803" max="803" width="28.7109375" customWidth="1"/>
    <col min="804" max="804" width="24.140625" customWidth="1"/>
    <col min="805" max="805" width="29.140625" customWidth="1"/>
    <col min="806" max="806" width="21.5703125" bestFit="1" customWidth="1"/>
    <col min="807" max="807" width="25.85546875" customWidth="1"/>
    <col min="808" max="808" width="33" bestFit="1" customWidth="1"/>
    <col min="1017" max="1018" width="46.28515625" customWidth="1"/>
    <col min="1019" max="1019" width="62.7109375" bestFit="1" customWidth="1"/>
    <col min="1020" max="1020" width="60.85546875" bestFit="1" customWidth="1"/>
    <col min="1021" max="1022" width="60.85546875" customWidth="1"/>
    <col min="1023" max="1023" width="64.42578125" bestFit="1" customWidth="1"/>
    <col min="1024" max="1036" width="6.7109375" customWidth="1"/>
    <col min="1037" max="1037" width="8" customWidth="1"/>
    <col min="1038" max="1038" width="6.42578125" customWidth="1"/>
    <col min="1039" max="1042" width="7" customWidth="1"/>
    <col min="1043" max="1050" width="6.7109375" customWidth="1"/>
    <col min="1051" max="1051" width="8" customWidth="1"/>
    <col min="1052" max="1052" width="6.42578125" customWidth="1"/>
    <col min="1053" max="1054" width="7" customWidth="1"/>
    <col min="1055" max="1055" width="14.140625" bestFit="1" customWidth="1"/>
    <col min="1056" max="1056" width="43.42578125" bestFit="1" customWidth="1"/>
    <col min="1057" max="1057" width="33.42578125" customWidth="1"/>
    <col min="1058" max="1058" width="26" customWidth="1"/>
    <col min="1059" max="1059" width="28.7109375" customWidth="1"/>
    <col min="1060" max="1060" width="24.140625" customWidth="1"/>
    <col min="1061" max="1061" width="29.140625" customWidth="1"/>
    <col min="1062" max="1062" width="21.5703125" bestFit="1" customWidth="1"/>
    <col min="1063" max="1063" width="25.85546875" customWidth="1"/>
    <col min="1064" max="1064" width="33" bestFit="1" customWidth="1"/>
    <col min="1273" max="1274" width="46.28515625" customWidth="1"/>
    <col min="1275" max="1275" width="62.7109375" bestFit="1" customWidth="1"/>
    <col min="1276" max="1276" width="60.85546875" bestFit="1" customWidth="1"/>
    <col min="1277" max="1278" width="60.85546875" customWidth="1"/>
    <col min="1279" max="1279" width="64.42578125" bestFit="1" customWidth="1"/>
    <col min="1280" max="1292" width="6.7109375" customWidth="1"/>
    <col min="1293" max="1293" width="8" customWidth="1"/>
    <col min="1294" max="1294" width="6.42578125" customWidth="1"/>
    <col min="1295" max="1298" width="7" customWidth="1"/>
    <col min="1299" max="1306" width="6.7109375" customWidth="1"/>
    <col min="1307" max="1307" width="8" customWidth="1"/>
    <col min="1308" max="1308" width="6.42578125" customWidth="1"/>
    <col min="1309" max="1310" width="7" customWidth="1"/>
    <col min="1311" max="1311" width="14.140625" bestFit="1" customWidth="1"/>
    <col min="1312" max="1312" width="43.42578125" bestFit="1" customWidth="1"/>
    <col min="1313" max="1313" width="33.42578125" customWidth="1"/>
    <col min="1314" max="1314" width="26" customWidth="1"/>
    <col min="1315" max="1315" width="28.7109375" customWidth="1"/>
    <col min="1316" max="1316" width="24.140625" customWidth="1"/>
    <col min="1317" max="1317" width="29.140625" customWidth="1"/>
    <col min="1318" max="1318" width="21.5703125" bestFit="1" customWidth="1"/>
    <col min="1319" max="1319" width="25.85546875" customWidth="1"/>
    <col min="1320" max="1320" width="33" bestFit="1" customWidth="1"/>
    <col min="1529" max="1530" width="46.28515625" customWidth="1"/>
    <col min="1531" max="1531" width="62.7109375" bestFit="1" customWidth="1"/>
    <col min="1532" max="1532" width="60.85546875" bestFit="1" customWidth="1"/>
    <col min="1533" max="1534" width="60.85546875" customWidth="1"/>
    <col min="1535" max="1535" width="64.42578125" bestFit="1" customWidth="1"/>
    <col min="1536" max="1548" width="6.7109375" customWidth="1"/>
    <col min="1549" max="1549" width="8" customWidth="1"/>
    <col min="1550" max="1550" width="6.42578125" customWidth="1"/>
    <col min="1551" max="1554" width="7" customWidth="1"/>
    <col min="1555" max="1562" width="6.7109375" customWidth="1"/>
    <col min="1563" max="1563" width="8" customWidth="1"/>
    <col min="1564" max="1564" width="6.42578125" customWidth="1"/>
    <col min="1565" max="1566" width="7" customWidth="1"/>
    <col min="1567" max="1567" width="14.140625" bestFit="1" customWidth="1"/>
    <col min="1568" max="1568" width="43.42578125" bestFit="1" customWidth="1"/>
    <col min="1569" max="1569" width="33.42578125" customWidth="1"/>
    <col min="1570" max="1570" width="26" customWidth="1"/>
    <col min="1571" max="1571" width="28.7109375" customWidth="1"/>
    <col min="1572" max="1572" width="24.140625" customWidth="1"/>
    <col min="1573" max="1573" width="29.140625" customWidth="1"/>
    <col min="1574" max="1574" width="21.5703125" bestFit="1" customWidth="1"/>
    <col min="1575" max="1575" width="25.85546875" customWidth="1"/>
    <col min="1576" max="1576" width="33" bestFit="1" customWidth="1"/>
    <col min="1785" max="1786" width="46.28515625" customWidth="1"/>
    <col min="1787" max="1787" width="62.7109375" bestFit="1" customWidth="1"/>
    <col min="1788" max="1788" width="60.85546875" bestFit="1" customWidth="1"/>
    <col min="1789" max="1790" width="60.85546875" customWidth="1"/>
    <col min="1791" max="1791" width="64.42578125" bestFit="1" customWidth="1"/>
    <col min="1792" max="1804" width="6.7109375" customWidth="1"/>
    <col min="1805" max="1805" width="8" customWidth="1"/>
    <col min="1806" max="1806" width="6.42578125" customWidth="1"/>
    <col min="1807" max="1810" width="7" customWidth="1"/>
    <col min="1811" max="1818" width="6.7109375" customWidth="1"/>
    <col min="1819" max="1819" width="8" customWidth="1"/>
    <col min="1820" max="1820" width="6.42578125" customWidth="1"/>
    <col min="1821" max="1822" width="7" customWidth="1"/>
    <col min="1823" max="1823" width="14.140625" bestFit="1" customWidth="1"/>
    <col min="1824" max="1824" width="43.42578125" bestFit="1" customWidth="1"/>
    <col min="1825" max="1825" width="33.42578125" customWidth="1"/>
    <col min="1826" max="1826" width="26" customWidth="1"/>
    <col min="1827" max="1827" width="28.7109375" customWidth="1"/>
    <col min="1828" max="1828" width="24.140625" customWidth="1"/>
    <col min="1829" max="1829" width="29.140625" customWidth="1"/>
    <col min="1830" max="1830" width="21.5703125" bestFit="1" customWidth="1"/>
    <col min="1831" max="1831" width="25.85546875" customWidth="1"/>
    <col min="1832" max="1832" width="33" bestFit="1" customWidth="1"/>
    <col min="2041" max="2042" width="46.28515625" customWidth="1"/>
    <col min="2043" max="2043" width="62.7109375" bestFit="1" customWidth="1"/>
    <col min="2044" max="2044" width="60.85546875" bestFit="1" customWidth="1"/>
    <col min="2045" max="2046" width="60.85546875" customWidth="1"/>
    <col min="2047" max="2047" width="64.42578125" bestFit="1" customWidth="1"/>
    <col min="2048" max="2060" width="6.7109375" customWidth="1"/>
    <col min="2061" max="2061" width="8" customWidth="1"/>
    <col min="2062" max="2062" width="6.42578125" customWidth="1"/>
    <col min="2063" max="2066" width="7" customWidth="1"/>
    <col min="2067" max="2074" width="6.7109375" customWidth="1"/>
    <col min="2075" max="2075" width="8" customWidth="1"/>
    <col min="2076" max="2076" width="6.42578125" customWidth="1"/>
    <col min="2077" max="2078" width="7" customWidth="1"/>
    <col min="2079" max="2079" width="14.140625" bestFit="1" customWidth="1"/>
    <col min="2080" max="2080" width="43.42578125" bestFit="1" customWidth="1"/>
    <col min="2081" max="2081" width="33.42578125" customWidth="1"/>
    <col min="2082" max="2082" width="26" customWidth="1"/>
    <col min="2083" max="2083" width="28.7109375" customWidth="1"/>
    <col min="2084" max="2084" width="24.140625" customWidth="1"/>
    <col min="2085" max="2085" width="29.140625" customWidth="1"/>
    <col min="2086" max="2086" width="21.5703125" bestFit="1" customWidth="1"/>
    <col min="2087" max="2087" width="25.85546875" customWidth="1"/>
    <col min="2088" max="2088" width="33" bestFit="1" customWidth="1"/>
    <col min="2297" max="2298" width="46.28515625" customWidth="1"/>
    <col min="2299" max="2299" width="62.7109375" bestFit="1" customWidth="1"/>
    <col min="2300" max="2300" width="60.85546875" bestFit="1" customWidth="1"/>
    <col min="2301" max="2302" width="60.85546875" customWidth="1"/>
    <col min="2303" max="2303" width="64.42578125" bestFit="1" customWidth="1"/>
    <col min="2304" max="2316" width="6.7109375" customWidth="1"/>
    <col min="2317" max="2317" width="8" customWidth="1"/>
    <col min="2318" max="2318" width="6.42578125" customWidth="1"/>
    <col min="2319" max="2322" width="7" customWidth="1"/>
    <col min="2323" max="2330" width="6.7109375" customWidth="1"/>
    <col min="2331" max="2331" width="8" customWidth="1"/>
    <col min="2332" max="2332" width="6.42578125" customWidth="1"/>
    <col min="2333" max="2334" width="7" customWidth="1"/>
    <col min="2335" max="2335" width="14.140625" bestFit="1" customWidth="1"/>
    <col min="2336" max="2336" width="43.42578125" bestFit="1" customWidth="1"/>
    <col min="2337" max="2337" width="33.42578125" customWidth="1"/>
    <col min="2338" max="2338" width="26" customWidth="1"/>
    <col min="2339" max="2339" width="28.7109375" customWidth="1"/>
    <col min="2340" max="2340" width="24.140625" customWidth="1"/>
    <col min="2341" max="2341" width="29.140625" customWidth="1"/>
    <col min="2342" max="2342" width="21.5703125" bestFit="1" customWidth="1"/>
    <col min="2343" max="2343" width="25.85546875" customWidth="1"/>
    <col min="2344" max="2344" width="33" bestFit="1" customWidth="1"/>
    <col min="2553" max="2554" width="46.28515625" customWidth="1"/>
    <col min="2555" max="2555" width="62.7109375" bestFit="1" customWidth="1"/>
    <col min="2556" max="2556" width="60.85546875" bestFit="1" customWidth="1"/>
    <col min="2557" max="2558" width="60.85546875" customWidth="1"/>
    <col min="2559" max="2559" width="64.42578125" bestFit="1" customWidth="1"/>
    <col min="2560" max="2572" width="6.7109375" customWidth="1"/>
    <col min="2573" max="2573" width="8" customWidth="1"/>
    <col min="2574" max="2574" width="6.42578125" customWidth="1"/>
    <col min="2575" max="2578" width="7" customWidth="1"/>
    <col min="2579" max="2586" width="6.7109375" customWidth="1"/>
    <col min="2587" max="2587" width="8" customWidth="1"/>
    <col min="2588" max="2588" width="6.42578125" customWidth="1"/>
    <col min="2589" max="2590" width="7" customWidth="1"/>
    <col min="2591" max="2591" width="14.140625" bestFit="1" customWidth="1"/>
    <col min="2592" max="2592" width="43.42578125" bestFit="1" customWidth="1"/>
    <col min="2593" max="2593" width="33.42578125" customWidth="1"/>
    <col min="2594" max="2594" width="26" customWidth="1"/>
    <col min="2595" max="2595" width="28.7109375" customWidth="1"/>
    <col min="2596" max="2596" width="24.140625" customWidth="1"/>
    <col min="2597" max="2597" width="29.140625" customWidth="1"/>
    <col min="2598" max="2598" width="21.5703125" bestFit="1" customWidth="1"/>
    <col min="2599" max="2599" width="25.85546875" customWidth="1"/>
    <col min="2600" max="2600" width="33" bestFit="1" customWidth="1"/>
    <col min="2809" max="2810" width="46.28515625" customWidth="1"/>
    <col min="2811" max="2811" width="62.7109375" bestFit="1" customWidth="1"/>
    <col min="2812" max="2812" width="60.85546875" bestFit="1" customWidth="1"/>
    <col min="2813" max="2814" width="60.85546875" customWidth="1"/>
    <col min="2815" max="2815" width="64.42578125" bestFit="1" customWidth="1"/>
    <col min="2816" max="2828" width="6.7109375" customWidth="1"/>
    <col min="2829" max="2829" width="8" customWidth="1"/>
    <col min="2830" max="2830" width="6.42578125" customWidth="1"/>
    <col min="2831" max="2834" width="7" customWidth="1"/>
    <col min="2835" max="2842" width="6.7109375" customWidth="1"/>
    <col min="2843" max="2843" width="8" customWidth="1"/>
    <col min="2844" max="2844" width="6.42578125" customWidth="1"/>
    <col min="2845" max="2846" width="7" customWidth="1"/>
    <col min="2847" max="2847" width="14.140625" bestFit="1" customWidth="1"/>
    <col min="2848" max="2848" width="43.42578125" bestFit="1" customWidth="1"/>
    <col min="2849" max="2849" width="33.42578125" customWidth="1"/>
    <col min="2850" max="2850" width="26" customWidth="1"/>
    <col min="2851" max="2851" width="28.7109375" customWidth="1"/>
    <col min="2852" max="2852" width="24.140625" customWidth="1"/>
    <col min="2853" max="2853" width="29.140625" customWidth="1"/>
    <col min="2854" max="2854" width="21.5703125" bestFit="1" customWidth="1"/>
    <col min="2855" max="2855" width="25.85546875" customWidth="1"/>
    <col min="2856" max="2856" width="33" bestFit="1" customWidth="1"/>
    <col min="3065" max="3066" width="46.28515625" customWidth="1"/>
    <col min="3067" max="3067" width="62.7109375" bestFit="1" customWidth="1"/>
    <col min="3068" max="3068" width="60.85546875" bestFit="1" customWidth="1"/>
    <col min="3069" max="3070" width="60.85546875" customWidth="1"/>
    <col min="3071" max="3071" width="64.42578125" bestFit="1" customWidth="1"/>
    <col min="3072" max="3084" width="6.7109375" customWidth="1"/>
    <col min="3085" max="3085" width="8" customWidth="1"/>
    <col min="3086" max="3086" width="6.42578125" customWidth="1"/>
    <col min="3087" max="3090" width="7" customWidth="1"/>
    <col min="3091" max="3098" width="6.7109375" customWidth="1"/>
    <col min="3099" max="3099" width="8" customWidth="1"/>
    <col min="3100" max="3100" width="6.42578125" customWidth="1"/>
    <col min="3101" max="3102" width="7" customWidth="1"/>
    <col min="3103" max="3103" width="14.140625" bestFit="1" customWidth="1"/>
    <col min="3104" max="3104" width="43.42578125" bestFit="1" customWidth="1"/>
    <col min="3105" max="3105" width="33.42578125" customWidth="1"/>
    <col min="3106" max="3106" width="26" customWidth="1"/>
    <col min="3107" max="3107" width="28.7109375" customWidth="1"/>
    <col min="3108" max="3108" width="24.140625" customWidth="1"/>
    <col min="3109" max="3109" width="29.140625" customWidth="1"/>
    <col min="3110" max="3110" width="21.5703125" bestFit="1" customWidth="1"/>
    <col min="3111" max="3111" width="25.85546875" customWidth="1"/>
    <col min="3112" max="3112" width="33" bestFit="1" customWidth="1"/>
    <col min="3321" max="3322" width="46.28515625" customWidth="1"/>
    <col min="3323" max="3323" width="62.7109375" bestFit="1" customWidth="1"/>
    <col min="3324" max="3324" width="60.85546875" bestFit="1" customWidth="1"/>
    <col min="3325" max="3326" width="60.85546875" customWidth="1"/>
    <col min="3327" max="3327" width="64.42578125" bestFit="1" customWidth="1"/>
    <col min="3328" max="3340" width="6.7109375" customWidth="1"/>
    <col min="3341" max="3341" width="8" customWidth="1"/>
    <col min="3342" max="3342" width="6.42578125" customWidth="1"/>
    <col min="3343" max="3346" width="7" customWidth="1"/>
    <col min="3347" max="3354" width="6.7109375" customWidth="1"/>
    <col min="3355" max="3355" width="8" customWidth="1"/>
    <col min="3356" max="3356" width="6.42578125" customWidth="1"/>
    <col min="3357" max="3358" width="7" customWidth="1"/>
    <col min="3359" max="3359" width="14.140625" bestFit="1" customWidth="1"/>
    <col min="3360" max="3360" width="43.42578125" bestFit="1" customWidth="1"/>
    <col min="3361" max="3361" width="33.42578125" customWidth="1"/>
    <col min="3362" max="3362" width="26" customWidth="1"/>
    <col min="3363" max="3363" width="28.7109375" customWidth="1"/>
    <col min="3364" max="3364" width="24.140625" customWidth="1"/>
    <col min="3365" max="3365" width="29.140625" customWidth="1"/>
    <col min="3366" max="3366" width="21.5703125" bestFit="1" customWidth="1"/>
    <col min="3367" max="3367" width="25.85546875" customWidth="1"/>
    <col min="3368" max="3368" width="33" bestFit="1" customWidth="1"/>
    <col min="3577" max="3578" width="46.28515625" customWidth="1"/>
    <col min="3579" max="3579" width="62.7109375" bestFit="1" customWidth="1"/>
    <col min="3580" max="3580" width="60.85546875" bestFit="1" customWidth="1"/>
    <col min="3581" max="3582" width="60.85546875" customWidth="1"/>
    <col min="3583" max="3583" width="64.42578125" bestFit="1" customWidth="1"/>
    <col min="3584" max="3596" width="6.7109375" customWidth="1"/>
    <col min="3597" max="3597" width="8" customWidth="1"/>
    <col min="3598" max="3598" width="6.42578125" customWidth="1"/>
    <col min="3599" max="3602" width="7" customWidth="1"/>
    <col min="3603" max="3610" width="6.7109375" customWidth="1"/>
    <col min="3611" max="3611" width="8" customWidth="1"/>
    <col min="3612" max="3612" width="6.42578125" customWidth="1"/>
    <col min="3613" max="3614" width="7" customWidth="1"/>
    <col min="3615" max="3615" width="14.140625" bestFit="1" customWidth="1"/>
    <col min="3616" max="3616" width="43.42578125" bestFit="1" customWidth="1"/>
    <col min="3617" max="3617" width="33.42578125" customWidth="1"/>
    <col min="3618" max="3618" width="26" customWidth="1"/>
    <col min="3619" max="3619" width="28.7109375" customWidth="1"/>
    <col min="3620" max="3620" width="24.140625" customWidth="1"/>
    <col min="3621" max="3621" width="29.140625" customWidth="1"/>
    <col min="3622" max="3622" width="21.5703125" bestFit="1" customWidth="1"/>
    <col min="3623" max="3623" width="25.85546875" customWidth="1"/>
    <col min="3624" max="3624" width="33" bestFit="1" customWidth="1"/>
    <col min="3833" max="3834" width="46.28515625" customWidth="1"/>
    <col min="3835" max="3835" width="62.7109375" bestFit="1" customWidth="1"/>
    <col min="3836" max="3836" width="60.85546875" bestFit="1" customWidth="1"/>
    <col min="3837" max="3838" width="60.85546875" customWidth="1"/>
    <col min="3839" max="3839" width="64.42578125" bestFit="1" customWidth="1"/>
    <col min="3840" max="3852" width="6.7109375" customWidth="1"/>
    <col min="3853" max="3853" width="8" customWidth="1"/>
    <col min="3854" max="3854" width="6.42578125" customWidth="1"/>
    <col min="3855" max="3858" width="7" customWidth="1"/>
    <col min="3859" max="3866" width="6.7109375" customWidth="1"/>
    <col min="3867" max="3867" width="8" customWidth="1"/>
    <col min="3868" max="3868" width="6.42578125" customWidth="1"/>
    <col min="3869" max="3870" width="7" customWidth="1"/>
    <col min="3871" max="3871" width="14.140625" bestFit="1" customWidth="1"/>
    <col min="3872" max="3872" width="43.42578125" bestFit="1" customWidth="1"/>
    <col min="3873" max="3873" width="33.42578125" customWidth="1"/>
    <col min="3874" max="3874" width="26" customWidth="1"/>
    <col min="3875" max="3875" width="28.7109375" customWidth="1"/>
    <col min="3876" max="3876" width="24.140625" customWidth="1"/>
    <col min="3877" max="3877" width="29.140625" customWidth="1"/>
    <col min="3878" max="3878" width="21.5703125" bestFit="1" customWidth="1"/>
    <col min="3879" max="3879" width="25.85546875" customWidth="1"/>
    <col min="3880" max="3880" width="33" bestFit="1" customWidth="1"/>
    <col min="4089" max="4090" width="46.28515625" customWidth="1"/>
    <col min="4091" max="4091" width="62.7109375" bestFit="1" customWidth="1"/>
    <col min="4092" max="4092" width="60.85546875" bestFit="1" customWidth="1"/>
    <col min="4093" max="4094" width="60.85546875" customWidth="1"/>
    <col min="4095" max="4095" width="64.42578125" bestFit="1" customWidth="1"/>
    <col min="4096" max="4108" width="6.7109375" customWidth="1"/>
    <col min="4109" max="4109" width="8" customWidth="1"/>
    <col min="4110" max="4110" width="6.42578125" customWidth="1"/>
    <col min="4111" max="4114" width="7" customWidth="1"/>
    <col min="4115" max="4122" width="6.7109375" customWidth="1"/>
    <col min="4123" max="4123" width="8" customWidth="1"/>
    <col min="4124" max="4124" width="6.42578125" customWidth="1"/>
    <col min="4125" max="4126" width="7" customWidth="1"/>
    <col min="4127" max="4127" width="14.140625" bestFit="1" customWidth="1"/>
    <col min="4128" max="4128" width="43.42578125" bestFit="1" customWidth="1"/>
    <col min="4129" max="4129" width="33.42578125" customWidth="1"/>
    <col min="4130" max="4130" width="26" customWidth="1"/>
    <col min="4131" max="4131" width="28.7109375" customWidth="1"/>
    <col min="4132" max="4132" width="24.140625" customWidth="1"/>
    <col min="4133" max="4133" width="29.140625" customWidth="1"/>
    <col min="4134" max="4134" width="21.5703125" bestFit="1" customWidth="1"/>
    <col min="4135" max="4135" width="25.85546875" customWidth="1"/>
    <col min="4136" max="4136" width="33" bestFit="1" customWidth="1"/>
    <col min="4345" max="4346" width="46.28515625" customWidth="1"/>
    <col min="4347" max="4347" width="62.7109375" bestFit="1" customWidth="1"/>
    <col min="4348" max="4348" width="60.85546875" bestFit="1" customWidth="1"/>
    <col min="4349" max="4350" width="60.85546875" customWidth="1"/>
    <col min="4351" max="4351" width="64.42578125" bestFit="1" customWidth="1"/>
    <col min="4352" max="4364" width="6.7109375" customWidth="1"/>
    <col min="4365" max="4365" width="8" customWidth="1"/>
    <col min="4366" max="4366" width="6.42578125" customWidth="1"/>
    <col min="4367" max="4370" width="7" customWidth="1"/>
    <col min="4371" max="4378" width="6.7109375" customWidth="1"/>
    <col min="4379" max="4379" width="8" customWidth="1"/>
    <col min="4380" max="4380" width="6.42578125" customWidth="1"/>
    <col min="4381" max="4382" width="7" customWidth="1"/>
    <col min="4383" max="4383" width="14.140625" bestFit="1" customWidth="1"/>
    <col min="4384" max="4384" width="43.42578125" bestFit="1" customWidth="1"/>
    <col min="4385" max="4385" width="33.42578125" customWidth="1"/>
    <col min="4386" max="4386" width="26" customWidth="1"/>
    <col min="4387" max="4387" width="28.7109375" customWidth="1"/>
    <col min="4388" max="4388" width="24.140625" customWidth="1"/>
    <col min="4389" max="4389" width="29.140625" customWidth="1"/>
    <col min="4390" max="4390" width="21.5703125" bestFit="1" customWidth="1"/>
    <col min="4391" max="4391" width="25.85546875" customWidth="1"/>
    <col min="4392" max="4392" width="33" bestFit="1" customWidth="1"/>
    <col min="4601" max="4602" width="46.28515625" customWidth="1"/>
    <col min="4603" max="4603" width="62.7109375" bestFit="1" customWidth="1"/>
    <col min="4604" max="4604" width="60.85546875" bestFit="1" customWidth="1"/>
    <col min="4605" max="4606" width="60.85546875" customWidth="1"/>
    <col min="4607" max="4607" width="64.42578125" bestFit="1" customWidth="1"/>
    <col min="4608" max="4620" width="6.7109375" customWidth="1"/>
    <col min="4621" max="4621" width="8" customWidth="1"/>
    <col min="4622" max="4622" width="6.42578125" customWidth="1"/>
    <col min="4623" max="4626" width="7" customWidth="1"/>
    <col min="4627" max="4634" width="6.7109375" customWidth="1"/>
    <col min="4635" max="4635" width="8" customWidth="1"/>
    <col min="4636" max="4636" width="6.42578125" customWidth="1"/>
    <col min="4637" max="4638" width="7" customWidth="1"/>
    <col min="4639" max="4639" width="14.140625" bestFit="1" customWidth="1"/>
    <col min="4640" max="4640" width="43.42578125" bestFit="1" customWidth="1"/>
    <col min="4641" max="4641" width="33.42578125" customWidth="1"/>
    <col min="4642" max="4642" width="26" customWidth="1"/>
    <col min="4643" max="4643" width="28.7109375" customWidth="1"/>
    <col min="4644" max="4644" width="24.140625" customWidth="1"/>
    <col min="4645" max="4645" width="29.140625" customWidth="1"/>
    <col min="4646" max="4646" width="21.5703125" bestFit="1" customWidth="1"/>
    <col min="4647" max="4647" width="25.85546875" customWidth="1"/>
    <col min="4648" max="4648" width="33" bestFit="1" customWidth="1"/>
    <col min="4857" max="4858" width="46.28515625" customWidth="1"/>
    <col min="4859" max="4859" width="62.7109375" bestFit="1" customWidth="1"/>
    <col min="4860" max="4860" width="60.85546875" bestFit="1" customWidth="1"/>
    <col min="4861" max="4862" width="60.85546875" customWidth="1"/>
    <col min="4863" max="4863" width="64.42578125" bestFit="1" customWidth="1"/>
    <col min="4864" max="4876" width="6.7109375" customWidth="1"/>
    <col min="4877" max="4877" width="8" customWidth="1"/>
    <col min="4878" max="4878" width="6.42578125" customWidth="1"/>
    <col min="4879" max="4882" width="7" customWidth="1"/>
    <col min="4883" max="4890" width="6.7109375" customWidth="1"/>
    <col min="4891" max="4891" width="8" customWidth="1"/>
    <col min="4892" max="4892" width="6.42578125" customWidth="1"/>
    <col min="4893" max="4894" width="7" customWidth="1"/>
    <col min="4895" max="4895" width="14.140625" bestFit="1" customWidth="1"/>
    <col min="4896" max="4896" width="43.42578125" bestFit="1" customWidth="1"/>
    <col min="4897" max="4897" width="33.42578125" customWidth="1"/>
    <col min="4898" max="4898" width="26" customWidth="1"/>
    <col min="4899" max="4899" width="28.7109375" customWidth="1"/>
    <col min="4900" max="4900" width="24.140625" customWidth="1"/>
    <col min="4901" max="4901" width="29.140625" customWidth="1"/>
    <col min="4902" max="4902" width="21.5703125" bestFit="1" customWidth="1"/>
    <col min="4903" max="4903" width="25.85546875" customWidth="1"/>
    <col min="4904" max="4904" width="33" bestFit="1" customWidth="1"/>
    <col min="5113" max="5114" width="46.28515625" customWidth="1"/>
    <col min="5115" max="5115" width="62.7109375" bestFit="1" customWidth="1"/>
    <col min="5116" max="5116" width="60.85546875" bestFit="1" customWidth="1"/>
    <col min="5117" max="5118" width="60.85546875" customWidth="1"/>
    <col min="5119" max="5119" width="64.42578125" bestFit="1" customWidth="1"/>
    <col min="5120" max="5132" width="6.7109375" customWidth="1"/>
    <col min="5133" max="5133" width="8" customWidth="1"/>
    <col min="5134" max="5134" width="6.42578125" customWidth="1"/>
    <col min="5135" max="5138" width="7" customWidth="1"/>
    <col min="5139" max="5146" width="6.7109375" customWidth="1"/>
    <col min="5147" max="5147" width="8" customWidth="1"/>
    <col min="5148" max="5148" width="6.42578125" customWidth="1"/>
    <col min="5149" max="5150" width="7" customWidth="1"/>
    <col min="5151" max="5151" width="14.140625" bestFit="1" customWidth="1"/>
    <col min="5152" max="5152" width="43.42578125" bestFit="1" customWidth="1"/>
    <col min="5153" max="5153" width="33.42578125" customWidth="1"/>
    <col min="5154" max="5154" width="26" customWidth="1"/>
    <col min="5155" max="5155" width="28.7109375" customWidth="1"/>
    <col min="5156" max="5156" width="24.140625" customWidth="1"/>
    <col min="5157" max="5157" width="29.140625" customWidth="1"/>
    <col min="5158" max="5158" width="21.5703125" bestFit="1" customWidth="1"/>
    <col min="5159" max="5159" width="25.85546875" customWidth="1"/>
    <col min="5160" max="5160" width="33" bestFit="1" customWidth="1"/>
    <col min="5369" max="5370" width="46.28515625" customWidth="1"/>
    <col min="5371" max="5371" width="62.7109375" bestFit="1" customWidth="1"/>
    <col min="5372" max="5372" width="60.85546875" bestFit="1" customWidth="1"/>
    <col min="5373" max="5374" width="60.85546875" customWidth="1"/>
    <col min="5375" max="5375" width="64.42578125" bestFit="1" customWidth="1"/>
    <col min="5376" max="5388" width="6.7109375" customWidth="1"/>
    <col min="5389" max="5389" width="8" customWidth="1"/>
    <col min="5390" max="5390" width="6.42578125" customWidth="1"/>
    <col min="5391" max="5394" width="7" customWidth="1"/>
    <col min="5395" max="5402" width="6.7109375" customWidth="1"/>
    <col min="5403" max="5403" width="8" customWidth="1"/>
    <col min="5404" max="5404" width="6.42578125" customWidth="1"/>
    <col min="5405" max="5406" width="7" customWidth="1"/>
    <col min="5407" max="5407" width="14.140625" bestFit="1" customWidth="1"/>
    <col min="5408" max="5408" width="43.42578125" bestFit="1" customWidth="1"/>
    <col min="5409" max="5409" width="33.42578125" customWidth="1"/>
    <col min="5410" max="5410" width="26" customWidth="1"/>
    <col min="5411" max="5411" width="28.7109375" customWidth="1"/>
    <col min="5412" max="5412" width="24.140625" customWidth="1"/>
    <col min="5413" max="5413" width="29.140625" customWidth="1"/>
    <col min="5414" max="5414" width="21.5703125" bestFit="1" customWidth="1"/>
    <col min="5415" max="5415" width="25.85546875" customWidth="1"/>
    <col min="5416" max="5416" width="33" bestFit="1" customWidth="1"/>
    <col min="5625" max="5626" width="46.28515625" customWidth="1"/>
    <col min="5627" max="5627" width="62.7109375" bestFit="1" customWidth="1"/>
    <col min="5628" max="5628" width="60.85546875" bestFit="1" customWidth="1"/>
    <col min="5629" max="5630" width="60.85546875" customWidth="1"/>
    <col min="5631" max="5631" width="64.42578125" bestFit="1" customWidth="1"/>
    <col min="5632" max="5644" width="6.7109375" customWidth="1"/>
    <col min="5645" max="5645" width="8" customWidth="1"/>
    <col min="5646" max="5646" width="6.42578125" customWidth="1"/>
    <col min="5647" max="5650" width="7" customWidth="1"/>
    <col min="5651" max="5658" width="6.7109375" customWidth="1"/>
    <col min="5659" max="5659" width="8" customWidth="1"/>
    <col min="5660" max="5660" width="6.42578125" customWidth="1"/>
    <col min="5661" max="5662" width="7" customWidth="1"/>
    <col min="5663" max="5663" width="14.140625" bestFit="1" customWidth="1"/>
    <col min="5664" max="5664" width="43.42578125" bestFit="1" customWidth="1"/>
    <col min="5665" max="5665" width="33.42578125" customWidth="1"/>
    <col min="5666" max="5666" width="26" customWidth="1"/>
    <col min="5667" max="5667" width="28.7109375" customWidth="1"/>
    <col min="5668" max="5668" width="24.140625" customWidth="1"/>
    <col min="5669" max="5669" width="29.140625" customWidth="1"/>
    <col min="5670" max="5670" width="21.5703125" bestFit="1" customWidth="1"/>
    <col min="5671" max="5671" width="25.85546875" customWidth="1"/>
    <col min="5672" max="5672" width="33" bestFit="1" customWidth="1"/>
    <col min="5881" max="5882" width="46.28515625" customWidth="1"/>
    <col min="5883" max="5883" width="62.7109375" bestFit="1" customWidth="1"/>
    <col min="5884" max="5884" width="60.85546875" bestFit="1" customWidth="1"/>
    <col min="5885" max="5886" width="60.85546875" customWidth="1"/>
    <col min="5887" max="5887" width="64.42578125" bestFit="1" customWidth="1"/>
    <col min="5888" max="5900" width="6.7109375" customWidth="1"/>
    <col min="5901" max="5901" width="8" customWidth="1"/>
    <col min="5902" max="5902" width="6.42578125" customWidth="1"/>
    <col min="5903" max="5906" width="7" customWidth="1"/>
    <col min="5907" max="5914" width="6.7109375" customWidth="1"/>
    <col min="5915" max="5915" width="8" customWidth="1"/>
    <col min="5916" max="5916" width="6.42578125" customWidth="1"/>
    <col min="5917" max="5918" width="7" customWidth="1"/>
    <col min="5919" max="5919" width="14.140625" bestFit="1" customWidth="1"/>
    <col min="5920" max="5920" width="43.42578125" bestFit="1" customWidth="1"/>
    <col min="5921" max="5921" width="33.42578125" customWidth="1"/>
    <col min="5922" max="5922" width="26" customWidth="1"/>
    <col min="5923" max="5923" width="28.7109375" customWidth="1"/>
    <col min="5924" max="5924" width="24.140625" customWidth="1"/>
    <col min="5925" max="5925" width="29.140625" customWidth="1"/>
    <col min="5926" max="5926" width="21.5703125" bestFit="1" customWidth="1"/>
    <col min="5927" max="5927" width="25.85546875" customWidth="1"/>
    <col min="5928" max="5928" width="33" bestFit="1" customWidth="1"/>
    <col min="6137" max="6138" width="46.28515625" customWidth="1"/>
    <col min="6139" max="6139" width="62.7109375" bestFit="1" customWidth="1"/>
    <col min="6140" max="6140" width="60.85546875" bestFit="1" customWidth="1"/>
    <col min="6141" max="6142" width="60.85546875" customWidth="1"/>
    <col min="6143" max="6143" width="64.42578125" bestFit="1" customWidth="1"/>
    <col min="6144" max="6156" width="6.7109375" customWidth="1"/>
    <col min="6157" max="6157" width="8" customWidth="1"/>
    <col min="6158" max="6158" width="6.42578125" customWidth="1"/>
    <col min="6159" max="6162" width="7" customWidth="1"/>
    <col min="6163" max="6170" width="6.7109375" customWidth="1"/>
    <col min="6171" max="6171" width="8" customWidth="1"/>
    <col min="6172" max="6172" width="6.42578125" customWidth="1"/>
    <col min="6173" max="6174" width="7" customWidth="1"/>
    <col min="6175" max="6175" width="14.140625" bestFit="1" customWidth="1"/>
    <col min="6176" max="6176" width="43.42578125" bestFit="1" customWidth="1"/>
    <col min="6177" max="6177" width="33.42578125" customWidth="1"/>
    <col min="6178" max="6178" width="26" customWidth="1"/>
    <col min="6179" max="6179" width="28.7109375" customWidth="1"/>
    <col min="6180" max="6180" width="24.140625" customWidth="1"/>
    <col min="6181" max="6181" width="29.140625" customWidth="1"/>
    <col min="6182" max="6182" width="21.5703125" bestFit="1" customWidth="1"/>
    <col min="6183" max="6183" width="25.85546875" customWidth="1"/>
    <col min="6184" max="6184" width="33" bestFit="1" customWidth="1"/>
    <col min="6393" max="6394" width="46.28515625" customWidth="1"/>
    <col min="6395" max="6395" width="62.7109375" bestFit="1" customWidth="1"/>
    <col min="6396" max="6396" width="60.85546875" bestFit="1" customWidth="1"/>
    <col min="6397" max="6398" width="60.85546875" customWidth="1"/>
    <col min="6399" max="6399" width="64.42578125" bestFit="1" customWidth="1"/>
    <col min="6400" max="6412" width="6.7109375" customWidth="1"/>
    <col min="6413" max="6413" width="8" customWidth="1"/>
    <col min="6414" max="6414" width="6.42578125" customWidth="1"/>
    <col min="6415" max="6418" width="7" customWidth="1"/>
    <col min="6419" max="6426" width="6.7109375" customWidth="1"/>
    <col min="6427" max="6427" width="8" customWidth="1"/>
    <col min="6428" max="6428" width="6.42578125" customWidth="1"/>
    <col min="6429" max="6430" width="7" customWidth="1"/>
    <col min="6431" max="6431" width="14.140625" bestFit="1" customWidth="1"/>
    <col min="6432" max="6432" width="43.42578125" bestFit="1" customWidth="1"/>
    <col min="6433" max="6433" width="33.42578125" customWidth="1"/>
    <col min="6434" max="6434" width="26" customWidth="1"/>
    <col min="6435" max="6435" width="28.7109375" customWidth="1"/>
    <col min="6436" max="6436" width="24.140625" customWidth="1"/>
    <col min="6437" max="6437" width="29.140625" customWidth="1"/>
    <col min="6438" max="6438" width="21.5703125" bestFit="1" customWidth="1"/>
    <col min="6439" max="6439" width="25.85546875" customWidth="1"/>
    <col min="6440" max="6440" width="33" bestFit="1" customWidth="1"/>
    <col min="6649" max="6650" width="46.28515625" customWidth="1"/>
    <col min="6651" max="6651" width="62.7109375" bestFit="1" customWidth="1"/>
    <col min="6652" max="6652" width="60.85546875" bestFit="1" customWidth="1"/>
    <col min="6653" max="6654" width="60.85546875" customWidth="1"/>
    <col min="6655" max="6655" width="64.42578125" bestFit="1" customWidth="1"/>
    <col min="6656" max="6668" width="6.7109375" customWidth="1"/>
    <col min="6669" max="6669" width="8" customWidth="1"/>
    <col min="6670" max="6670" width="6.42578125" customWidth="1"/>
    <col min="6671" max="6674" width="7" customWidth="1"/>
    <col min="6675" max="6682" width="6.7109375" customWidth="1"/>
    <col min="6683" max="6683" width="8" customWidth="1"/>
    <col min="6684" max="6684" width="6.42578125" customWidth="1"/>
    <col min="6685" max="6686" width="7" customWidth="1"/>
    <col min="6687" max="6687" width="14.140625" bestFit="1" customWidth="1"/>
    <col min="6688" max="6688" width="43.42578125" bestFit="1" customWidth="1"/>
    <col min="6689" max="6689" width="33.42578125" customWidth="1"/>
    <col min="6690" max="6690" width="26" customWidth="1"/>
    <col min="6691" max="6691" width="28.7109375" customWidth="1"/>
    <col min="6692" max="6692" width="24.140625" customWidth="1"/>
    <col min="6693" max="6693" width="29.140625" customWidth="1"/>
    <col min="6694" max="6694" width="21.5703125" bestFit="1" customWidth="1"/>
    <col min="6695" max="6695" width="25.85546875" customWidth="1"/>
    <col min="6696" max="6696" width="33" bestFit="1" customWidth="1"/>
    <col min="6905" max="6906" width="46.28515625" customWidth="1"/>
    <col min="6907" max="6907" width="62.7109375" bestFit="1" customWidth="1"/>
    <col min="6908" max="6908" width="60.85546875" bestFit="1" customWidth="1"/>
    <col min="6909" max="6910" width="60.85546875" customWidth="1"/>
    <col min="6911" max="6911" width="64.42578125" bestFit="1" customWidth="1"/>
    <col min="6912" max="6924" width="6.7109375" customWidth="1"/>
    <col min="6925" max="6925" width="8" customWidth="1"/>
    <col min="6926" max="6926" width="6.42578125" customWidth="1"/>
    <col min="6927" max="6930" width="7" customWidth="1"/>
    <col min="6931" max="6938" width="6.7109375" customWidth="1"/>
    <col min="6939" max="6939" width="8" customWidth="1"/>
    <col min="6940" max="6940" width="6.42578125" customWidth="1"/>
    <col min="6941" max="6942" width="7" customWidth="1"/>
    <col min="6943" max="6943" width="14.140625" bestFit="1" customWidth="1"/>
    <col min="6944" max="6944" width="43.42578125" bestFit="1" customWidth="1"/>
    <col min="6945" max="6945" width="33.42578125" customWidth="1"/>
    <col min="6946" max="6946" width="26" customWidth="1"/>
    <col min="6947" max="6947" width="28.7109375" customWidth="1"/>
    <col min="6948" max="6948" width="24.140625" customWidth="1"/>
    <col min="6949" max="6949" width="29.140625" customWidth="1"/>
    <col min="6950" max="6950" width="21.5703125" bestFit="1" customWidth="1"/>
    <col min="6951" max="6951" width="25.85546875" customWidth="1"/>
    <col min="6952" max="6952" width="33" bestFit="1" customWidth="1"/>
    <col min="7161" max="7162" width="46.28515625" customWidth="1"/>
    <col min="7163" max="7163" width="62.7109375" bestFit="1" customWidth="1"/>
    <col min="7164" max="7164" width="60.85546875" bestFit="1" customWidth="1"/>
    <col min="7165" max="7166" width="60.85546875" customWidth="1"/>
    <col min="7167" max="7167" width="64.42578125" bestFit="1" customWidth="1"/>
    <col min="7168" max="7180" width="6.7109375" customWidth="1"/>
    <col min="7181" max="7181" width="8" customWidth="1"/>
    <col min="7182" max="7182" width="6.42578125" customWidth="1"/>
    <col min="7183" max="7186" width="7" customWidth="1"/>
    <col min="7187" max="7194" width="6.7109375" customWidth="1"/>
    <col min="7195" max="7195" width="8" customWidth="1"/>
    <col min="7196" max="7196" width="6.42578125" customWidth="1"/>
    <col min="7197" max="7198" width="7" customWidth="1"/>
    <col min="7199" max="7199" width="14.140625" bestFit="1" customWidth="1"/>
    <col min="7200" max="7200" width="43.42578125" bestFit="1" customWidth="1"/>
    <col min="7201" max="7201" width="33.42578125" customWidth="1"/>
    <col min="7202" max="7202" width="26" customWidth="1"/>
    <col min="7203" max="7203" width="28.7109375" customWidth="1"/>
    <col min="7204" max="7204" width="24.140625" customWidth="1"/>
    <col min="7205" max="7205" width="29.140625" customWidth="1"/>
    <col min="7206" max="7206" width="21.5703125" bestFit="1" customWidth="1"/>
    <col min="7207" max="7207" width="25.85546875" customWidth="1"/>
    <col min="7208" max="7208" width="33" bestFit="1" customWidth="1"/>
    <col min="7417" max="7418" width="46.28515625" customWidth="1"/>
    <col min="7419" max="7419" width="62.7109375" bestFit="1" customWidth="1"/>
    <col min="7420" max="7420" width="60.85546875" bestFit="1" customWidth="1"/>
    <col min="7421" max="7422" width="60.85546875" customWidth="1"/>
    <col min="7423" max="7423" width="64.42578125" bestFit="1" customWidth="1"/>
    <col min="7424" max="7436" width="6.7109375" customWidth="1"/>
    <col min="7437" max="7437" width="8" customWidth="1"/>
    <col min="7438" max="7438" width="6.42578125" customWidth="1"/>
    <col min="7439" max="7442" width="7" customWidth="1"/>
    <col min="7443" max="7450" width="6.7109375" customWidth="1"/>
    <col min="7451" max="7451" width="8" customWidth="1"/>
    <col min="7452" max="7452" width="6.42578125" customWidth="1"/>
    <col min="7453" max="7454" width="7" customWidth="1"/>
    <col min="7455" max="7455" width="14.140625" bestFit="1" customWidth="1"/>
    <col min="7456" max="7456" width="43.42578125" bestFit="1" customWidth="1"/>
    <col min="7457" max="7457" width="33.42578125" customWidth="1"/>
    <col min="7458" max="7458" width="26" customWidth="1"/>
    <col min="7459" max="7459" width="28.7109375" customWidth="1"/>
    <col min="7460" max="7460" width="24.140625" customWidth="1"/>
    <col min="7461" max="7461" width="29.140625" customWidth="1"/>
    <col min="7462" max="7462" width="21.5703125" bestFit="1" customWidth="1"/>
    <col min="7463" max="7463" width="25.85546875" customWidth="1"/>
    <col min="7464" max="7464" width="33" bestFit="1" customWidth="1"/>
    <col min="7673" max="7674" width="46.28515625" customWidth="1"/>
    <col min="7675" max="7675" width="62.7109375" bestFit="1" customWidth="1"/>
    <col min="7676" max="7676" width="60.85546875" bestFit="1" customWidth="1"/>
    <col min="7677" max="7678" width="60.85546875" customWidth="1"/>
    <col min="7679" max="7679" width="64.42578125" bestFit="1" customWidth="1"/>
    <col min="7680" max="7692" width="6.7109375" customWidth="1"/>
    <col min="7693" max="7693" width="8" customWidth="1"/>
    <col min="7694" max="7694" width="6.42578125" customWidth="1"/>
    <col min="7695" max="7698" width="7" customWidth="1"/>
    <col min="7699" max="7706" width="6.7109375" customWidth="1"/>
    <col min="7707" max="7707" width="8" customWidth="1"/>
    <col min="7708" max="7708" width="6.42578125" customWidth="1"/>
    <col min="7709" max="7710" width="7" customWidth="1"/>
    <col min="7711" max="7711" width="14.140625" bestFit="1" customWidth="1"/>
    <col min="7712" max="7712" width="43.42578125" bestFit="1" customWidth="1"/>
    <col min="7713" max="7713" width="33.42578125" customWidth="1"/>
    <col min="7714" max="7714" width="26" customWidth="1"/>
    <col min="7715" max="7715" width="28.7109375" customWidth="1"/>
    <col min="7716" max="7716" width="24.140625" customWidth="1"/>
    <col min="7717" max="7717" width="29.140625" customWidth="1"/>
    <col min="7718" max="7718" width="21.5703125" bestFit="1" customWidth="1"/>
    <col min="7719" max="7719" width="25.85546875" customWidth="1"/>
    <col min="7720" max="7720" width="33" bestFit="1" customWidth="1"/>
    <col min="7929" max="7930" width="46.28515625" customWidth="1"/>
    <col min="7931" max="7931" width="62.7109375" bestFit="1" customWidth="1"/>
    <col min="7932" max="7932" width="60.85546875" bestFit="1" customWidth="1"/>
    <col min="7933" max="7934" width="60.85546875" customWidth="1"/>
    <col min="7935" max="7935" width="64.42578125" bestFit="1" customWidth="1"/>
    <col min="7936" max="7948" width="6.7109375" customWidth="1"/>
    <col min="7949" max="7949" width="8" customWidth="1"/>
    <col min="7950" max="7950" width="6.42578125" customWidth="1"/>
    <col min="7951" max="7954" width="7" customWidth="1"/>
    <col min="7955" max="7962" width="6.7109375" customWidth="1"/>
    <col min="7963" max="7963" width="8" customWidth="1"/>
    <col min="7964" max="7964" width="6.42578125" customWidth="1"/>
    <col min="7965" max="7966" width="7" customWidth="1"/>
    <col min="7967" max="7967" width="14.140625" bestFit="1" customWidth="1"/>
    <col min="7968" max="7968" width="43.42578125" bestFit="1" customWidth="1"/>
    <col min="7969" max="7969" width="33.42578125" customWidth="1"/>
    <col min="7970" max="7970" width="26" customWidth="1"/>
    <col min="7971" max="7971" width="28.7109375" customWidth="1"/>
    <col min="7972" max="7972" width="24.140625" customWidth="1"/>
    <col min="7973" max="7973" width="29.140625" customWidth="1"/>
    <col min="7974" max="7974" width="21.5703125" bestFit="1" customWidth="1"/>
    <col min="7975" max="7975" width="25.85546875" customWidth="1"/>
    <col min="7976" max="7976" width="33" bestFit="1" customWidth="1"/>
    <col min="8185" max="8186" width="46.28515625" customWidth="1"/>
    <col min="8187" max="8187" width="62.7109375" bestFit="1" customWidth="1"/>
    <col min="8188" max="8188" width="60.85546875" bestFit="1" customWidth="1"/>
    <col min="8189" max="8190" width="60.85546875" customWidth="1"/>
    <col min="8191" max="8191" width="64.42578125" bestFit="1" customWidth="1"/>
    <col min="8192" max="8204" width="6.7109375" customWidth="1"/>
    <col min="8205" max="8205" width="8" customWidth="1"/>
    <col min="8206" max="8206" width="6.42578125" customWidth="1"/>
    <col min="8207" max="8210" width="7" customWidth="1"/>
    <col min="8211" max="8218" width="6.7109375" customWidth="1"/>
    <col min="8219" max="8219" width="8" customWidth="1"/>
    <col min="8220" max="8220" width="6.42578125" customWidth="1"/>
    <col min="8221" max="8222" width="7" customWidth="1"/>
    <col min="8223" max="8223" width="14.140625" bestFit="1" customWidth="1"/>
    <col min="8224" max="8224" width="43.42578125" bestFit="1" customWidth="1"/>
    <col min="8225" max="8225" width="33.42578125" customWidth="1"/>
    <col min="8226" max="8226" width="26" customWidth="1"/>
    <col min="8227" max="8227" width="28.7109375" customWidth="1"/>
    <col min="8228" max="8228" width="24.140625" customWidth="1"/>
    <col min="8229" max="8229" width="29.140625" customWidth="1"/>
    <col min="8230" max="8230" width="21.5703125" bestFit="1" customWidth="1"/>
    <col min="8231" max="8231" width="25.85546875" customWidth="1"/>
    <col min="8232" max="8232" width="33" bestFit="1" customWidth="1"/>
    <col min="8441" max="8442" width="46.28515625" customWidth="1"/>
    <col min="8443" max="8443" width="62.7109375" bestFit="1" customWidth="1"/>
    <col min="8444" max="8444" width="60.85546875" bestFit="1" customWidth="1"/>
    <col min="8445" max="8446" width="60.85546875" customWidth="1"/>
    <col min="8447" max="8447" width="64.42578125" bestFit="1" customWidth="1"/>
    <col min="8448" max="8460" width="6.7109375" customWidth="1"/>
    <col min="8461" max="8461" width="8" customWidth="1"/>
    <col min="8462" max="8462" width="6.42578125" customWidth="1"/>
    <col min="8463" max="8466" width="7" customWidth="1"/>
    <col min="8467" max="8474" width="6.7109375" customWidth="1"/>
    <col min="8475" max="8475" width="8" customWidth="1"/>
    <col min="8476" max="8476" width="6.42578125" customWidth="1"/>
    <col min="8477" max="8478" width="7" customWidth="1"/>
    <col min="8479" max="8479" width="14.140625" bestFit="1" customWidth="1"/>
    <col min="8480" max="8480" width="43.42578125" bestFit="1" customWidth="1"/>
    <col min="8481" max="8481" width="33.42578125" customWidth="1"/>
    <col min="8482" max="8482" width="26" customWidth="1"/>
    <col min="8483" max="8483" width="28.7109375" customWidth="1"/>
    <col min="8484" max="8484" width="24.140625" customWidth="1"/>
    <col min="8485" max="8485" width="29.140625" customWidth="1"/>
    <col min="8486" max="8486" width="21.5703125" bestFit="1" customWidth="1"/>
    <col min="8487" max="8487" width="25.85546875" customWidth="1"/>
    <col min="8488" max="8488" width="33" bestFit="1" customWidth="1"/>
    <col min="8697" max="8698" width="46.28515625" customWidth="1"/>
    <col min="8699" max="8699" width="62.7109375" bestFit="1" customWidth="1"/>
    <col min="8700" max="8700" width="60.85546875" bestFit="1" customWidth="1"/>
    <col min="8701" max="8702" width="60.85546875" customWidth="1"/>
    <col min="8703" max="8703" width="64.42578125" bestFit="1" customWidth="1"/>
    <col min="8704" max="8716" width="6.7109375" customWidth="1"/>
    <col min="8717" max="8717" width="8" customWidth="1"/>
    <col min="8718" max="8718" width="6.42578125" customWidth="1"/>
    <col min="8719" max="8722" width="7" customWidth="1"/>
    <col min="8723" max="8730" width="6.7109375" customWidth="1"/>
    <col min="8731" max="8731" width="8" customWidth="1"/>
    <col min="8732" max="8732" width="6.42578125" customWidth="1"/>
    <col min="8733" max="8734" width="7" customWidth="1"/>
    <col min="8735" max="8735" width="14.140625" bestFit="1" customWidth="1"/>
    <col min="8736" max="8736" width="43.42578125" bestFit="1" customWidth="1"/>
    <col min="8737" max="8737" width="33.42578125" customWidth="1"/>
    <col min="8738" max="8738" width="26" customWidth="1"/>
    <col min="8739" max="8739" width="28.7109375" customWidth="1"/>
    <col min="8740" max="8740" width="24.140625" customWidth="1"/>
    <col min="8741" max="8741" width="29.140625" customWidth="1"/>
    <col min="8742" max="8742" width="21.5703125" bestFit="1" customWidth="1"/>
    <col min="8743" max="8743" width="25.85546875" customWidth="1"/>
    <col min="8744" max="8744" width="33" bestFit="1" customWidth="1"/>
    <col min="8953" max="8954" width="46.28515625" customWidth="1"/>
    <col min="8955" max="8955" width="62.7109375" bestFit="1" customWidth="1"/>
    <col min="8956" max="8956" width="60.85546875" bestFit="1" customWidth="1"/>
    <col min="8957" max="8958" width="60.85546875" customWidth="1"/>
    <col min="8959" max="8959" width="64.42578125" bestFit="1" customWidth="1"/>
    <col min="8960" max="8972" width="6.7109375" customWidth="1"/>
    <col min="8973" max="8973" width="8" customWidth="1"/>
    <col min="8974" max="8974" width="6.42578125" customWidth="1"/>
    <col min="8975" max="8978" width="7" customWidth="1"/>
    <col min="8979" max="8986" width="6.7109375" customWidth="1"/>
    <col min="8987" max="8987" width="8" customWidth="1"/>
    <col min="8988" max="8988" width="6.42578125" customWidth="1"/>
    <col min="8989" max="8990" width="7" customWidth="1"/>
    <col min="8991" max="8991" width="14.140625" bestFit="1" customWidth="1"/>
    <col min="8992" max="8992" width="43.42578125" bestFit="1" customWidth="1"/>
    <col min="8993" max="8993" width="33.42578125" customWidth="1"/>
    <col min="8994" max="8994" width="26" customWidth="1"/>
    <col min="8995" max="8995" width="28.7109375" customWidth="1"/>
    <col min="8996" max="8996" width="24.140625" customWidth="1"/>
    <col min="8997" max="8997" width="29.140625" customWidth="1"/>
    <col min="8998" max="8998" width="21.5703125" bestFit="1" customWidth="1"/>
    <col min="8999" max="8999" width="25.85546875" customWidth="1"/>
    <col min="9000" max="9000" width="33" bestFit="1" customWidth="1"/>
    <col min="9209" max="9210" width="46.28515625" customWidth="1"/>
    <col min="9211" max="9211" width="62.7109375" bestFit="1" customWidth="1"/>
    <col min="9212" max="9212" width="60.85546875" bestFit="1" customWidth="1"/>
    <col min="9213" max="9214" width="60.85546875" customWidth="1"/>
    <col min="9215" max="9215" width="64.42578125" bestFit="1" customWidth="1"/>
    <col min="9216" max="9228" width="6.7109375" customWidth="1"/>
    <col min="9229" max="9229" width="8" customWidth="1"/>
    <col min="9230" max="9230" width="6.42578125" customWidth="1"/>
    <col min="9231" max="9234" width="7" customWidth="1"/>
    <col min="9235" max="9242" width="6.7109375" customWidth="1"/>
    <col min="9243" max="9243" width="8" customWidth="1"/>
    <col min="9244" max="9244" width="6.42578125" customWidth="1"/>
    <col min="9245" max="9246" width="7" customWidth="1"/>
    <col min="9247" max="9247" width="14.140625" bestFit="1" customWidth="1"/>
    <col min="9248" max="9248" width="43.42578125" bestFit="1" customWidth="1"/>
    <col min="9249" max="9249" width="33.42578125" customWidth="1"/>
    <col min="9250" max="9250" width="26" customWidth="1"/>
    <col min="9251" max="9251" width="28.7109375" customWidth="1"/>
    <col min="9252" max="9252" width="24.140625" customWidth="1"/>
    <col min="9253" max="9253" width="29.140625" customWidth="1"/>
    <col min="9254" max="9254" width="21.5703125" bestFit="1" customWidth="1"/>
    <col min="9255" max="9255" width="25.85546875" customWidth="1"/>
    <col min="9256" max="9256" width="33" bestFit="1" customWidth="1"/>
    <col min="9465" max="9466" width="46.28515625" customWidth="1"/>
    <col min="9467" max="9467" width="62.7109375" bestFit="1" customWidth="1"/>
    <col min="9468" max="9468" width="60.85546875" bestFit="1" customWidth="1"/>
    <col min="9469" max="9470" width="60.85546875" customWidth="1"/>
    <col min="9471" max="9471" width="64.42578125" bestFit="1" customWidth="1"/>
    <col min="9472" max="9484" width="6.7109375" customWidth="1"/>
    <col min="9485" max="9485" width="8" customWidth="1"/>
    <col min="9486" max="9486" width="6.42578125" customWidth="1"/>
    <col min="9487" max="9490" width="7" customWidth="1"/>
    <col min="9491" max="9498" width="6.7109375" customWidth="1"/>
    <col min="9499" max="9499" width="8" customWidth="1"/>
    <col min="9500" max="9500" width="6.42578125" customWidth="1"/>
    <col min="9501" max="9502" width="7" customWidth="1"/>
    <col min="9503" max="9503" width="14.140625" bestFit="1" customWidth="1"/>
    <col min="9504" max="9504" width="43.42578125" bestFit="1" customWidth="1"/>
    <col min="9505" max="9505" width="33.42578125" customWidth="1"/>
    <col min="9506" max="9506" width="26" customWidth="1"/>
    <col min="9507" max="9507" width="28.7109375" customWidth="1"/>
    <col min="9508" max="9508" width="24.140625" customWidth="1"/>
    <col min="9509" max="9509" width="29.140625" customWidth="1"/>
    <col min="9510" max="9510" width="21.5703125" bestFit="1" customWidth="1"/>
    <col min="9511" max="9511" width="25.85546875" customWidth="1"/>
    <col min="9512" max="9512" width="33" bestFit="1" customWidth="1"/>
    <col min="9721" max="9722" width="46.28515625" customWidth="1"/>
    <col min="9723" max="9723" width="62.7109375" bestFit="1" customWidth="1"/>
    <col min="9724" max="9724" width="60.85546875" bestFit="1" customWidth="1"/>
    <col min="9725" max="9726" width="60.85546875" customWidth="1"/>
    <col min="9727" max="9727" width="64.42578125" bestFit="1" customWidth="1"/>
    <col min="9728" max="9740" width="6.7109375" customWidth="1"/>
    <col min="9741" max="9741" width="8" customWidth="1"/>
    <col min="9742" max="9742" width="6.42578125" customWidth="1"/>
    <col min="9743" max="9746" width="7" customWidth="1"/>
    <col min="9747" max="9754" width="6.7109375" customWidth="1"/>
    <col min="9755" max="9755" width="8" customWidth="1"/>
    <col min="9756" max="9756" width="6.42578125" customWidth="1"/>
    <col min="9757" max="9758" width="7" customWidth="1"/>
    <col min="9759" max="9759" width="14.140625" bestFit="1" customWidth="1"/>
    <col min="9760" max="9760" width="43.42578125" bestFit="1" customWidth="1"/>
    <col min="9761" max="9761" width="33.42578125" customWidth="1"/>
    <col min="9762" max="9762" width="26" customWidth="1"/>
    <col min="9763" max="9763" width="28.7109375" customWidth="1"/>
    <col min="9764" max="9764" width="24.140625" customWidth="1"/>
    <col min="9765" max="9765" width="29.140625" customWidth="1"/>
    <col min="9766" max="9766" width="21.5703125" bestFit="1" customWidth="1"/>
    <col min="9767" max="9767" width="25.85546875" customWidth="1"/>
    <col min="9768" max="9768" width="33" bestFit="1" customWidth="1"/>
    <col min="9977" max="9978" width="46.28515625" customWidth="1"/>
    <col min="9979" max="9979" width="62.7109375" bestFit="1" customWidth="1"/>
    <col min="9980" max="9980" width="60.85546875" bestFit="1" customWidth="1"/>
    <col min="9981" max="9982" width="60.85546875" customWidth="1"/>
    <col min="9983" max="9983" width="64.42578125" bestFit="1" customWidth="1"/>
    <col min="9984" max="9996" width="6.7109375" customWidth="1"/>
    <col min="9997" max="9997" width="8" customWidth="1"/>
    <col min="9998" max="9998" width="6.42578125" customWidth="1"/>
    <col min="9999" max="10002" width="7" customWidth="1"/>
    <col min="10003" max="10010" width="6.7109375" customWidth="1"/>
    <col min="10011" max="10011" width="8" customWidth="1"/>
    <col min="10012" max="10012" width="6.42578125" customWidth="1"/>
    <col min="10013" max="10014" width="7" customWidth="1"/>
    <col min="10015" max="10015" width="14.140625" bestFit="1" customWidth="1"/>
    <col min="10016" max="10016" width="43.42578125" bestFit="1" customWidth="1"/>
    <col min="10017" max="10017" width="33.42578125" customWidth="1"/>
    <col min="10018" max="10018" width="26" customWidth="1"/>
    <col min="10019" max="10019" width="28.7109375" customWidth="1"/>
    <col min="10020" max="10020" width="24.140625" customWidth="1"/>
    <col min="10021" max="10021" width="29.140625" customWidth="1"/>
    <col min="10022" max="10022" width="21.5703125" bestFit="1" customWidth="1"/>
    <col min="10023" max="10023" width="25.85546875" customWidth="1"/>
    <col min="10024" max="10024" width="33" bestFit="1" customWidth="1"/>
    <col min="10233" max="10234" width="46.28515625" customWidth="1"/>
    <col min="10235" max="10235" width="62.7109375" bestFit="1" customWidth="1"/>
    <col min="10236" max="10236" width="60.85546875" bestFit="1" customWidth="1"/>
    <col min="10237" max="10238" width="60.85546875" customWidth="1"/>
    <col min="10239" max="10239" width="64.42578125" bestFit="1" customWidth="1"/>
    <col min="10240" max="10252" width="6.7109375" customWidth="1"/>
    <col min="10253" max="10253" width="8" customWidth="1"/>
    <col min="10254" max="10254" width="6.42578125" customWidth="1"/>
    <col min="10255" max="10258" width="7" customWidth="1"/>
    <col min="10259" max="10266" width="6.7109375" customWidth="1"/>
    <col min="10267" max="10267" width="8" customWidth="1"/>
    <col min="10268" max="10268" width="6.42578125" customWidth="1"/>
    <col min="10269" max="10270" width="7" customWidth="1"/>
    <col min="10271" max="10271" width="14.140625" bestFit="1" customWidth="1"/>
    <col min="10272" max="10272" width="43.42578125" bestFit="1" customWidth="1"/>
    <col min="10273" max="10273" width="33.42578125" customWidth="1"/>
    <col min="10274" max="10274" width="26" customWidth="1"/>
    <col min="10275" max="10275" width="28.7109375" customWidth="1"/>
    <col min="10276" max="10276" width="24.140625" customWidth="1"/>
    <col min="10277" max="10277" width="29.140625" customWidth="1"/>
    <col min="10278" max="10278" width="21.5703125" bestFit="1" customWidth="1"/>
    <col min="10279" max="10279" width="25.85546875" customWidth="1"/>
    <col min="10280" max="10280" width="33" bestFit="1" customWidth="1"/>
    <col min="10489" max="10490" width="46.28515625" customWidth="1"/>
    <col min="10491" max="10491" width="62.7109375" bestFit="1" customWidth="1"/>
    <col min="10492" max="10492" width="60.85546875" bestFit="1" customWidth="1"/>
    <col min="10493" max="10494" width="60.85546875" customWidth="1"/>
    <col min="10495" max="10495" width="64.42578125" bestFit="1" customWidth="1"/>
    <col min="10496" max="10508" width="6.7109375" customWidth="1"/>
    <col min="10509" max="10509" width="8" customWidth="1"/>
    <col min="10510" max="10510" width="6.42578125" customWidth="1"/>
    <col min="10511" max="10514" width="7" customWidth="1"/>
    <col min="10515" max="10522" width="6.7109375" customWidth="1"/>
    <col min="10523" max="10523" width="8" customWidth="1"/>
    <col min="10524" max="10524" width="6.42578125" customWidth="1"/>
    <col min="10525" max="10526" width="7" customWidth="1"/>
    <col min="10527" max="10527" width="14.140625" bestFit="1" customWidth="1"/>
    <col min="10528" max="10528" width="43.42578125" bestFit="1" customWidth="1"/>
    <col min="10529" max="10529" width="33.42578125" customWidth="1"/>
    <col min="10530" max="10530" width="26" customWidth="1"/>
    <col min="10531" max="10531" width="28.7109375" customWidth="1"/>
    <col min="10532" max="10532" width="24.140625" customWidth="1"/>
    <col min="10533" max="10533" width="29.140625" customWidth="1"/>
    <col min="10534" max="10534" width="21.5703125" bestFit="1" customWidth="1"/>
    <col min="10535" max="10535" width="25.85546875" customWidth="1"/>
    <col min="10536" max="10536" width="33" bestFit="1" customWidth="1"/>
    <col min="10745" max="10746" width="46.28515625" customWidth="1"/>
    <col min="10747" max="10747" width="62.7109375" bestFit="1" customWidth="1"/>
    <col min="10748" max="10748" width="60.85546875" bestFit="1" customWidth="1"/>
    <col min="10749" max="10750" width="60.85546875" customWidth="1"/>
    <col min="10751" max="10751" width="64.42578125" bestFit="1" customWidth="1"/>
    <col min="10752" max="10764" width="6.7109375" customWidth="1"/>
    <col min="10765" max="10765" width="8" customWidth="1"/>
    <col min="10766" max="10766" width="6.42578125" customWidth="1"/>
    <col min="10767" max="10770" width="7" customWidth="1"/>
    <col min="10771" max="10778" width="6.7109375" customWidth="1"/>
    <col min="10779" max="10779" width="8" customWidth="1"/>
    <col min="10780" max="10780" width="6.42578125" customWidth="1"/>
    <col min="10781" max="10782" width="7" customWidth="1"/>
    <col min="10783" max="10783" width="14.140625" bestFit="1" customWidth="1"/>
    <col min="10784" max="10784" width="43.42578125" bestFit="1" customWidth="1"/>
    <col min="10785" max="10785" width="33.42578125" customWidth="1"/>
    <col min="10786" max="10786" width="26" customWidth="1"/>
    <col min="10787" max="10787" width="28.7109375" customWidth="1"/>
    <col min="10788" max="10788" width="24.140625" customWidth="1"/>
    <col min="10789" max="10789" width="29.140625" customWidth="1"/>
    <col min="10790" max="10790" width="21.5703125" bestFit="1" customWidth="1"/>
    <col min="10791" max="10791" width="25.85546875" customWidth="1"/>
    <col min="10792" max="10792" width="33" bestFit="1" customWidth="1"/>
    <col min="11001" max="11002" width="46.28515625" customWidth="1"/>
    <col min="11003" max="11003" width="62.7109375" bestFit="1" customWidth="1"/>
    <col min="11004" max="11004" width="60.85546875" bestFit="1" customWidth="1"/>
    <col min="11005" max="11006" width="60.85546875" customWidth="1"/>
    <col min="11007" max="11007" width="64.42578125" bestFit="1" customWidth="1"/>
    <col min="11008" max="11020" width="6.7109375" customWidth="1"/>
    <col min="11021" max="11021" width="8" customWidth="1"/>
    <col min="11022" max="11022" width="6.42578125" customWidth="1"/>
    <col min="11023" max="11026" width="7" customWidth="1"/>
    <col min="11027" max="11034" width="6.7109375" customWidth="1"/>
    <col min="11035" max="11035" width="8" customWidth="1"/>
    <col min="11036" max="11036" width="6.42578125" customWidth="1"/>
    <col min="11037" max="11038" width="7" customWidth="1"/>
    <col min="11039" max="11039" width="14.140625" bestFit="1" customWidth="1"/>
    <col min="11040" max="11040" width="43.42578125" bestFit="1" customWidth="1"/>
    <col min="11041" max="11041" width="33.42578125" customWidth="1"/>
    <col min="11042" max="11042" width="26" customWidth="1"/>
    <col min="11043" max="11043" width="28.7109375" customWidth="1"/>
    <col min="11044" max="11044" width="24.140625" customWidth="1"/>
    <col min="11045" max="11045" width="29.140625" customWidth="1"/>
    <col min="11046" max="11046" width="21.5703125" bestFit="1" customWidth="1"/>
    <col min="11047" max="11047" width="25.85546875" customWidth="1"/>
    <col min="11048" max="11048" width="33" bestFit="1" customWidth="1"/>
    <col min="11257" max="11258" width="46.28515625" customWidth="1"/>
    <col min="11259" max="11259" width="62.7109375" bestFit="1" customWidth="1"/>
    <col min="11260" max="11260" width="60.85546875" bestFit="1" customWidth="1"/>
    <col min="11261" max="11262" width="60.85546875" customWidth="1"/>
    <col min="11263" max="11263" width="64.42578125" bestFit="1" customWidth="1"/>
    <col min="11264" max="11276" width="6.7109375" customWidth="1"/>
    <col min="11277" max="11277" width="8" customWidth="1"/>
    <col min="11278" max="11278" width="6.42578125" customWidth="1"/>
    <col min="11279" max="11282" width="7" customWidth="1"/>
    <col min="11283" max="11290" width="6.7109375" customWidth="1"/>
    <col min="11291" max="11291" width="8" customWidth="1"/>
    <col min="11292" max="11292" width="6.42578125" customWidth="1"/>
    <col min="11293" max="11294" width="7" customWidth="1"/>
    <col min="11295" max="11295" width="14.140625" bestFit="1" customWidth="1"/>
    <col min="11296" max="11296" width="43.42578125" bestFit="1" customWidth="1"/>
    <col min="11297" max="11297" width="33.42578125" customWidth="1"/>
    <col min="11298" max="11298" width="26" customWidth="1"/>
    <col min="11299" max="11299" width="28.7109375" customWidth="1"/>
    <col min="11300" max="11300" width="24.140625" customWidth="1"/>
    <col min="11301" max="11301" width="29.140625" customWidth="1"/>
    <col min="11302" max="11302" width="21.5703125" bestFit="1" customWidth="1"/>
    <col min="11303" max="11303" width="25.85546875" customWidth="1"/>
    <col min="11304" max="11304" width="33" bestFit="1" customWidth="1"/>
    <col min="11513" max="11514" width="46.28515625" customWidth="1"/>
    <col min="11515" max="11515" width="62.7109375" bestFit="1" customWidth="1"/>
    <col min="11516" max="11516" width="60.85546875" bestFit="1" customWidth="1"/>
    <col min="11517" max="11518" width="60.85546875" customWidth="1"/>
    <col min="11519" max="11519" width="64.42578125" bestFit="1" customWidth="1"/>
    <col min="11520" max="11532" width="6.7109375" customWidth="1"/>
    <col min="11533" max="11533" width="8" customWidth="1"/>
    <col min="11534" max="11534" width="6.42578125" customWidth="1"/>
    <col min="11535" max="11538" width="7" customWidth="1"/>
    <col min="11539" max="11546" width="6.7109375" customWidth="1"/>
    <col min="11547" max="11547" width="8" customWidth="1"/>
    <col min="11548" max="11548" width="6.42578125" customWidth="1"/>
    <col min="11549" max="11550" width="7" customWidth="1"/>
    <col min="11551" max="11551" width="14.140625" bestFit="1" customWidth="1"/>
    <col min="11552" max="11552" width="43.42578125" bestFit="1" customWidth="1"/>
    <col min="11553" max="11553" width="33.42578125" customWidth="1"/>
    <col min="11554" max="11554" width="26" customWidth="1"/>
    <col min="11555" max="11555" width="28.7109375" customWidth="1"/>
    <col min="11556" max="11556" width="24.140625" customWidth="1"/>
    <col min="11557" max="11557" width="29.140625" customWidth="1"/>
    <col min="11558" max="11558" width="21.5703125" bestFit="1" customWidth="1"/>
    <col min="11559" max="11559" width="25.85546875" customWidth="1"/>
    <col min="11560" max="11560" width="33" bestFit="1" customWidth="1"/>
    <col min="11769" max="11770" width="46.28515625" customWidth="1"/>
    <col min="11771" max="11771" width="62.7109375" bestFit="1" customWidth="1"/>
    <col min="11772" max="11772" width="60.85546875" bestFit="1" customWidth="1"/>
    <col min="11773" max="11774" width="60.85546875" customWidth="1"/>
    <col min="11775" max="11775" width="64.42578125" bestFit="1" customWidth="1"/>
    <col min="11776" max="11788" width="6.7109375" customWidth="1"/>
    <col min="11789" max="11789" width="8" customWidth="1"/>
    <col min="11790" max="11790" width="6.42578125" customWidth="1"/>
    <col min="11791" max="11794" width="7" customWidth="1"/>
    <col min="11795" max="11802" width="6.7109375" customWidth="1"/>
    <col min="11803" max="11803" width="8" customWidth="1"/>
    <col min="11804" max="11804" width="6.42578125" customWidth="1"/>
    <col min="11805" max="11806" width="7" customWidth="1"/>
    <col min="11807" max="11807" width="14.140625" bestFit="1" customWidth="1"/>
    <col min="11808" max="11808" width="43.42578125" bestFit="1" customWidth="1"/>
    <col min="11809" max="11809" width="33.42578125" customWidth="1"/>
    <col min="11810" max="11810" width="26" customWidth="1"/>
    <col min="11811" max="11811" width="28.7109375" customWidth="1"/>
    <col min="11812" max="11812" width="24.140625" customWidth="1"/>
    <col min="11813" max="11813" width="29.140625" customWidth="1"/>
    <col min="11814" max="11814" width="21.5703125" bestFit="1" customWidth="1"/>
    <col min="11815" max="11815" width="25.85546875" customWidth="1"/>
    <col min="11816" max="11816" width="33" bestFit="1" customWidth="1"/>
    <col min="12025" max="12026" width="46.28515625" customWidth="1"/>
    <col min="12027" max="12027" width="62.7109375" bestFit="1" customWidth="1"/>
    <col min="12028" max="12028" width="60.85546875" bestFit="1" customWidth="1"/>
    <col min="12029" max="12030" width="60.85546875" customWidth="1"/>
    <col min="12031" max="12031" width="64.42578125" bestFit="1" customWidth="1"/>
    <col min="12032" max="12044" width="6.7109375" customWidth="1"/>
    <col min="12045" max="12045" width="8" customWidth="1"/>
    <col min="12046" max="12046" width="6.42578125" customWidth="1"/>
    <col min="12047" max="12050" width="7" customWidth="1"/>
    <col min="12051" max="12058" width="6.7109375" customWidth="1"/>
    <col min="12059" max="12059" width="8" customWidth="1"/>
    <col min="12060" max="12060" width="6.42578125" customWidth="1"/>
    <col min="12061" max="12062" width="7" customWidth="1"/>
    <col min="12063" max="12063" width="14.140625" bestFit="1" customWidth="1"/>
    <col min="12064" max="12064" width="43.42578125" bestFit="1" customWidth="1"/>
    <col min="12065" max="12065" width="33.42578125" customWidth="1"/>
    <col min="12066" max="12066" width="26" customWidth="1"/>
    <col min="12067" max="12067" width="28.7109375" customWidth="1"/>
    <col min="12068" max="12068" width="24.140625" customWidth="1"/>
    <col min="12069" max="12069" width="29.140625" customWidth="1"/>
    <col min="12070" max="12070" width="21.5703125" bestFit="1" customWidth="1"/>
    <col min="12071" max="12071" width="25.85546875" customWidth="1"/>
    <col min="12072" max="12072" width="33" bestFit="1" customWidth="1"/>
    <col min="12281" max="12282" width="46.28515625" customWidth="1"/>
    <col min="12283" max="12283" width="62.7109375" bestFit="1" customWidth="1"/>
    <col min="12284" max="12284" width="60.85546875" bestFit="1" customWidth="1"/>
    <col min="12285" max="12286" width="60.85546875" customWidth="1"/>
    <col min="12287" max="12287" width="64.42578125" bestFit="1" customWidth="1"/>
    <col min="12288" max="12300" width="6.7109375" customWidth="1"/>
    <col min="12301" max="12301" width="8" customWidth="1"/>
    <col min="12302" max="12302" width="6.42578125" customWidth="1"/>
    <col min="12303" max="12306" width="7" customWidth="1"/>
    <col min="12307" max="12314" width="6.7109375" customWidth="1"/>
    <col min="12315" max="12315" width="8" customWidth="1"/>
    <col min="12316" max="12316" width="6.42578125" customWidth="1"/>
    <col min="12317" max="12318" width="7" customWidth="1"/>
    <col min="12319" max="12319" width="14.140625" bestFit="1" customWidth="1"/>
    <col min="12320" max="12320" width="43.42578125" bestFit="1" customWidth="1"/>
    <col min="12321" max="12321" width="33.42578125" customWidth="1"/>
    <col min="12322" max="12322" width="26" customWidth="1"/>
    <col min="12323" max="12323" width="28.7109375" customWidth="1"/>
    <col min="12324" max="12324" width="24.140625" customWidth="1"/>
    <col min="12325" max="12325" width="29.140625" customWidth="1"/>
    <col min="12326" max="12326" width="21.5703125" bestFit="1" customWidth="1"/>
    <col min="12327" max="12327" width="25.85546875" customWidth="1"/>
    <col min="12328" max="12328" width="33" bestFit="1" customWidth="1"/>
    <col min="12537" max="12538" width="46.28515625" customWidth="1"/>
    <col min="12539" max="12539" width="62.7109375" bestFit="1" customWidth="1"/>
    <col min="12540" max="12540" width="60.85546875" bestFit="1" customWidth="1"/>
    <col min="12541" max="12542" width="60.85546875" customWidth="1"/>
    <col min="12543" max="12543" width="64.42578125" bestFit="1" customWidth="1"/>
    <col min="12544" max="12556" width="6.7109375" customWidth="1"/>
    <col min="12557" max="12557" width="8" customWidth="1"/>
    <col min="12558" max="12558" width="6.42578125" customWidth="1"/>
    <col min="12559" max="12562" width="7" customWidth="1"/>
    <col min="12563" max="12570" width="6.7109375" customWidth="1"/>
    <col min="12571" max="12571" width="8" customWidth="1"/>
    <col min="12572" max="12572" width="6.42578125" customWidth="1"/>
    <col min="12573" max="12574" width="7" customWidth="1"/>
    <col min="12575" max="12575" width="14.140625" bestFit="1" customWidth="1"/>
    <col min="12576" max="12576" width="43.42578125" bestFit="1" customWidth="1"/>
    <col min="12577" max="12577" width="33.42578125" customWidth="1"/>
    <col min="12578" max="12578" width="26" customWidth="1"/>
    <col min="12579" max="12579" width="28.7109375" customWidth="1"/>
    <col min="12580" max="12580" width="24.140625" customWidth="1"/>
    <col min="12581" max="12581" width="29.140625" customWidth="1"/>
    <col min="12582" max="12582" width="21.5703125" bestFit="1" customWidth="1"/>
    <col min="12583" max="12583" width="25.85546875" customWidth="1"/>
    <col min="12584" max="12584" width="33" bestFit="1" customWidth="1"/>
    <col min="12793" max="12794" width="46.28515625" customWidth="1"/>
    <col min="12795" max="12795" width="62.7109375" bestFit="1" customWidth="1"/>
    <col min="12796" max="12796" width="60.85546875" bestFit="1" customWidth="1"/>
    <col min="12797" max="12798" width="60.85546875" customWidth="1"/>
    <col min="12799" max="12799" width="64.42578125" bestFit="1" customWidth="1"/>
    <col min="12800" max="12812" width="6.7109375" customWidth="1"/>
    <col min="12813" max="12813" width="8" customWidth="1"/>
    <col min="12814" max="12814" width="6.42578125" customWidth="1"/>
    <col min="12815" max="12818" width="7" customWidth="1"/>
    <col min="12819" max="12826" width="6.7109375" customWidth="1"/>
    <col min="12827" max="12827" width="8" customWidth="1"/>
    <col min="12828" max="12828" width="6.42578125" customWidth="1"/>
    <col min="12829" max="12830" width="7" customWidth="1"/>
    <col min="12831" max="12831" width="14.140625" bestFit="1" customWidth="1"/>
    <col min="12832" max="12832" width="43.42578125" bestFit="1" customWidth="1"/>
    <col min="12833" max="12833" width="33.42578125" customWidth="1"/>
    <col min="12834" max="12834" width="26" customWidth="1"/>
    <col min="12835" max="12835" width="28.7109375" customWidth="1"/>
    <col min="12836" max="12836" width="24.140625" customWidth="1"/>
    <col min="12837" max="12837" width="29.140625" customWidth="1"/>
    <col min="12838" max="12838" width="21.5703125" bestFit="1" customWidth="1"/>
    <col min="12839" max="12839" width="25.85546875" customWidth="1"/>
    <col min="12840" max="12840" width="33" bestFit="1" customWidth="1"/>
    <col min="13049" max="13050" width="46.28515625" customWidth="1"/>
    <col min="13051" max="13051" width="62.7109375" bestFit="1" customWidth="1"/>
    <col min="13052" max="13052" width="60.85546875" bestFit="1" customWidth="1"/>
    <col min="13053" max="13054" width="60.85546875" customWidth="1"/>
    <col min="13055" max="13055" width="64.42578125" bestFit="1" customWidth="1"/>
    <col min="13056" max="13068" width="6.7109375" customWidth="1"/>
    <col min="13069" max="13069" width="8" customWidth="1"/>
    <col min="13070" max="13070" width="6.42578125" customWidth="1"/>
    <col min="13071" max="13074" width="7" customWidth="1"/>
    <col min="13075" max="13082" width="6.7109375" customWidth="1"/>
    <col min="13083" max="13083" width="8" customWidth="1"/>
    <col min="13084" max="13084" width="6.42578125" customWidth="1"/>
    <col min="13085" max="13086" width="7" customWidth="1"/>
    <col min="13087" max="13087" width="14.140625" bestFit="1" customWidth="1"/>
    <col min="13088" max="13088" width="43.42578125" bestFit="1" customWidth="1"/>
    <col min="13089" max="13089" width="33.42578125" customWidth="1"/>
    <col min="13090" max="13090" width="26" customWidth="1"/>
    <col min="13091" max="13091" width="28.7109375" customWidth="1"/>
    <col min="13092" max="13092" width="24.140625" customWidth="1"/>
    <col min="13093" max="13093" width="29.140625" customWidth="1"/>
    <col min="13094" max="13094" width="21.5703125" bestFit="1" customWidth="1"/>
    <col min="13095" max="13095" width="25.85546875" customWidth="1"/>
    <col min="13096" max="13096" width="33" bestFit="1" customWidth="1"/>
    <col min="13305" max="13306" width="46.28515625" customWidth="1"/>
    <col min="13307" max="13307" width="62.7109375" bestFit="1" customWidth="1"/>
    <col min="13308" max="13308" width="60.85546875" bestFit="1" customWidth="1"/>
    <col min="13309" max="13310" width="60.85546875" customWidth="1"/>
    <col min="13311" max="13311" width="64.42578125" bestFit="1" customWidth="1"/>
    <col min="13312" max="13324" width="6.7109375" customWidth="1"/>
    <col min="13325" max="13325" width="8" customWidth="1"/>
    <col min="13326" max="13326" width="6.42578125" customWidth="1"/>
    <col min="13327" max="13330" width="7" customWidth="1"/>
    <col min="13331" max="13338" width="6.7109375" customWidth="1"/>
    <col min="13339" max="13339" width="8" customWidth="1"/>
    <col min="13340" max="13340" width="6.42578125" customWidth="1"/>
    <col min="13341" max="13342" width="7" customWidth="1"/>
    <col min="13343" max="13343" width="14.140625" bestFit="1" customWidth="1"/>
    <col min="13344" max="13344" width="43.42578125" bestFit="1" customWidth="1"/>
    <col min="13345" max="13345" width="33.42578125" customWidth="1"/>
    <col min="13346" max="13346" width="26" customWidth="1"/>
    <col min="13347" max="13347" width="28.7109375" customWidth="1"/>
    <col min="13348" max="13348" width="24.140625" customWidth="1"/>
    <col min="13349" max="13349" width="29.140625" customWidth="1"/>
    <col min="13350" max="13350" width="21.5703125" bestFit="1" customWidth="1"/>
    <col min="13351" max="13351" width="25.85546875" customWidth="1"/>
    <col min="13352" max="13352" width="33" bestFit="1" customWidth="1"/>
    <col min="13561" max="13562" width="46.28515625" customWidth="1"/>
    <col min="13563" max="13563" width="62.7109375" bestFit="1" customWidth="1"/>
    <col min="13564" max="13564" width="60.85546875" bestFit="1" customWidth="1"/>
    <col min="13565" max="13566" width="60.85546875" customWidth="1"/>
    <col min="13567" max="13567" width="64.42578125" bestFit="1" customWidth="1"/>
    <col min="13568" max="13580" width="6.7109375" customWidth="1"/>
    <col min="13581" max="13581" width="8" customWidth="1"/>
    <col min="13582" max="13582" width="6.42578125" customWidth="1"/>
    <col min="13583" max="13586" width="7" customWidth="1"/>
    <col min="13587" max="13594" width="6.7109375" customWidth="1"/>
    <col min="13595" max="13595" width="8" customWidth="1"/>
    <col min="13596" max="13596" width="6.42578125" customWidth="1"/>
    <col min="13597" max="13598" width="7" customWidth="1"/>
    <col min="13599" max="13599" width="14.140625" bestFit="1" customWidth="1"/>
    <col min="13600" max="13600" width="43.42578125" bestFit="1" customWidth="1"/>
    <col min="13601" max="13601" width="33.42578125" customWidth="1"/>
    <col min="13602" max="13602" width="26" customWidth="1"/>
    <col min="13603" max="13603" width="28.7109375" customWidth="1"/>
    <col min="13604" max="13604" width="24.140625" customWidth="1"/>
    <col min="13605" max="13605" width="29.140625" customWidth="1"/>
    <col min="13606" max="13606" width="21.5703125" bestFit="1" customWidth="1"/>
    <col min="13607" max="13607" width="25.85546875" customWidth="1"/>
    <col min="13608" max="13608" width="33" bestFit="1" customWidth="1"/>
    <col min="13817" max="13818" width="46.28515625" customWidth="1"/>
    <col min="13819" max="13819" width="62.7109375" bestFit="1" customWidth="1"/>
    <col min="13820" max="13820" width="60.85546875" bestFit="1" customWidth="1"/>
    <col min="13821" max="13822" width="60.85546875" customWidth="1"/>
    <col min="13823" max="13823" width="64.42578125" bestFit="1" customWidth="1"/>
    <col min="13824" max="13836" width="6.7109375" customWidth="1"/>
    <col min="13837" max="13837" width="8" customWidth="1"/>
    <col min="13838" max="13838" width="6.42578125" customWidth="1"/>
    <col min="13839" max="13842" width="7" customWidth="1"/>
    <col min="13843" max="13850" width="6.7109375" customWidth="1"/>
    <col min="13851" max="13851" width="8" customWidth="1"/>
    <col min="13852" max="13852" width="6.42578125" customWidth="1"/>
    <col min="13853" max="13854" width="7" customWidth="1"/>
    <col min="13855" max="13855" width="14.140625" bestFit="1" customWidth="1"/>
    <col min="13856" max="13856" width="43.42578125" bestFit="1" customWidth="1"/>
    <col min="13857" max="13857" width="33.42578125" customWidth="1"/>
    <col min="13858" max="13858" width="26" customWidth="1"/>
    <col min="13859" max="13859" width="28.7109375" customWidth="1"/>
    <col min="13860" max="13860" width="24.140625" customWidth="1"/>
    <col min="13861" max="13861" width="29.140625" customWidth="1"/>
    <col min="13862" max="13862" width="21.5703125" bestFit="1" customWidth="1"/>
    <col min="13863" max="13863" width="25.85546875" customWidth="1"/>
    <col min="13864" max="13864" width="33" bestFit="1" customWidth="1"/>
    <col min="14073" max="14074" width="46.28515625" customWidth="1"/>
    <col min="14075" max="14075" width="62.7109375" bestFit="1" customWidth="1"/>
    <col min="14076" max="14076" width="60.85546875" bestFit="1" customWidth="1"/>
    <col min="14077" max="14078" width="60.85546875" customWidth="1"/>
    <col min="14079" max="14079" width="64.42578125" bestFit="1" customWidth="1"/>
    <col min="14080" max="14092" width="6.7109375" customWidth="1"/>
    <col min="14093" max="14093" width="8" customWidth="1"/>
    <col min="14094" max="14094" width="6.42578125" customWidth="1"/>
    <col min="14095" max="14098" width="7" customWidth="1"/>
    <col min="14099" max="14106" width="6.7109375" customWidth="1"/>
    <col min="14107" max="14107" width="8" customWidth="1"/>
    <col min="14108" max="14108" width="6.42578125" customWidth="1"/>
    <col min="14109" max="14110" width="7" customWidth="1"/>
    <col min="14111" max="14111" width="14.140625" bestFit="1" customWidth="1"/>
    <col min="14112" max="14112" width="43.42578125" bestFit="1" customWidth="1"/>
    <col min="14113" max="14113" width="33.42578125" customWidth="1"/>
    <col min="14114" max="14114" width="26" customWidth="1"/>
    <col min="14115" max="14115" width="28.7109375" customWidth="1"/>
    <col min="14116" max="14116" width="24.140625" customWidth="1"/>
    <col min="14117" max="14117" width="29.140625" customWidth="1"/>
    <col min="14118" max="14118" width="21.5703125" bestFit="1" customWidth="1"/>
    <col min="14119" max="14119" width="25.85546875" customWidth="1"/>
    <col min="14120" max="14120" width="33" bestFit="1" customWidth="1"/>
    <col min="14329" max="14330" width="46.28515625" customWidth="1"/>
    <col min="14331" max="14331" width="62.7109375" bestFit="1" customWidth="1"/>
    <col min="14332" max="14332" width="60.85546875" bestFit="1" customWidth="1"/>
    <col min="14333" max="14334" width="60.85546875" customWidth="1"/>
    <col min="14335" max="14335" width="64.42578125" bestFit="1" customWidth="1"/>
    <col min="14336" max="14348" width="6.7109375" customWidth="1"/>
    <col min="14349" max="14349" width="8" customWidth="1"/>
    <col min="14350" max="14350" width="6.42578125" customWidth="1"/>
    <col min="14351" max="14354" width="7" customWidth="1"/>
    <col min="14355" max="14362" width="6.7109375" customWidth="1"/>
    <col min="14363" max="14363" width="8" customWidth="1"/>
    <col min="14364" max="14364" width="6.42578125" customWidth="1"/>
    <col min="14365" max="14366" width="7" customWidth="1"/>
    <col min="14367" max="14367" width="14.140625" bestFit="1" customWidth="1"/>
    <col min="14368" max="14368" width="43.42578125" bestFit="1" customWidth="1"/>
    <col min="14369" max="14369" width="33.42578125" customWidth="1"/>
    <col min="14370" max="14370" width="26" customWidth="1"/>
    <col min="14371" max="14371" width="28.7109375" customWidth="1"/>
    <col min="14372" max="14372" width="24.140625" customWidth="1"/>
    <col min="14373" max="14373" width="29.140625" customWidth="1"/>
    <col min="14374" max="14374" width="21.5703125" bestFit="1" customWidth="1"/>
    <col min="14375" max="14375" width="25.85546875" customWidth="1"/>
    <col min="14376" max="14376" width="33" bestFit="1" customWidth="1"/>
    <col min="14585" max="14586" width="46.28515625" customWidth="1"/>
    <col min="14587" max="14587" width="62.7109375" bestFit="1" customWidth="1"/>
    <col min="14588" max="14588" width="60.85546875" bestFit="1" customWidth="1"/>
    <col min="14589" max="14590" width="60.85546875" customWidth="1"/>
    <col min="14591" max="14591" width="64.42578125" bestFit="1" customWidth="1"/>
    <col min="14592" max="14604" width="6.7109375" customWidth="1"/>
    <col min="14605" max="14605" width="8" customWidth="1"/>
    <col min="14606" max="14606" width="6.42578125" customWidth="1"/>
    <col min="14607" max="14610" width="7" customWidth="1"/>
    <col min="14611" max="14618" width="6.7109375" customWidth="1"/>
    <col min="14619" max="14619" width="8" customWidth="1"/>
    <col min="14620" max="14620" width="6.42578125" customWidth="1"/>
    <col min="14621" max="14622" width="7" customWidth="1"/>
    <col min="14623" max="14623" width="14.140625" bestFit="1" customWidth="1"/>
    <col min="14624" max="14624" width="43.42578125" bestFit="1" customWidth="1"/>
    <col min="14625" max="14625" width="33.42578125" customWidth="1"/>
    <col min="14626" max="14626" width="26" customWidth="1"/>
    <col min="14627" max="14627" width="28.7109375" customWidth="1"/>
    <col min="14628" max="14628" width="24.140625" customWidth="1"/>
    <col min="14629" max="14629" width="29.140625" customWidth="1"/>
    <col min="14630" max="14630" width="21.5703125" bestFit="1" customWidth="1"/>
    <col min="14631" max="14631" width="25.85546875" customWidth="1"/>
    <col min="14632" max="14632" width="33" bestFit="1" customWidth="1"/>
    <col min="14841" max="14842" width="46.28515625" customWidth="1"/>
    <col min="14843" max="14843" width="62.7109375" bestFit="1" customWidth="1"/>
    <col min="14844" max="14844" width="60.85546875" bestFit="1" customWidth="1"/>
    <col min="14845" max="14846" width="60.85546875" customWidth="1"/>
    <col min="14847" max="14847" width="64.42578125" bestFit="1" customWidth="1"/>
    <col min="14848" max="14860" width="6.7109375" customWidth="1"/>
    <col min="14861" max="14861" width="8" customWidth="1"/>
    <col min="14862" max="14862" width="6.42578125" customWidth="1"/>
    <col min="14863" max="14866" width="7" customWidth="1"/>
    <col min="14867" max="14874" width="6.7109375" customWidth="1"/>
    <col min="14875" max="14875" width="8" customWidth="1"/>
    <col min="14876" max="14876" width="6.42578125" customWidth="1"/>
    <col min="14877" max="14878" width="7" customWidth="1"/>
    <col min="14879" max="14879" width="14.140625" bestFit="1" customWidth="1"/>
    <col min="14880" max="14880" width="43.42578125" bestFit="1" customWidth="1"/>
    <col min="14881" max="14881" width="33.42578125" customWidth="1"/>
    <col min="14882" max="14882" width="26" customWidth="1"/>
    <col min="14883" max="14883" width="28.7109375" customWidth="1"/>
    <col min="14884" max="14884" width="24.140625" customWidth="1"/>
    <col min="14885" max="14885" width="29.140625" customWidth="1"/>
    <col min="14886" max="14886" width="21.5703125" bestFit="1" customWidth="1"/>
    <col min="14887" max="14887" width="25.85546875" customWidth="1"/>
    <col min="14888" max="14888" width="33" bestFit="1" customWidth="1"/>
    <col min="15097" max="15098" width="46.28515625" customWidth="1"/>
    <col min="15099" max="15099" width="62.7109375" bestFit="1" customWidth="1"/>
    <col min="15100" max="15100" width="60.85546875" bestFit="1" customWidth="1"/>
    <col min="15101" max="15102" width="60.85546875" customWidth="1"/>
    <col min="15103" max="15103" width="64.42578125" bestFit="1" customWidth="1"/>
    <col min="15104" max="15116" width="6.7109375" customWidth="1"/>
    <col min="15117" max="15117" width="8" customWidth="1"/>
    <col min="15118" max="15118" width="6.42578125" customWidth="1"/>
    <col min="15119" max="15122" width="7" customWidth="1"/>
    <col min="15123" max="15130" width="6.7109375" customWidth="1"/>
    <col min="15131" max="15131" width="8" customWidth="1"/>
    <col min="15132" max="15132" width="6.42578125" customWidth="1"/>
    <col min="15133" max="15134" width="7" customWidth="1"/>
    <col min="15135" max="15135" width="14.140625" bestFit="1" customWidth="1"/>
    <col min="15136" max="15136" width="43.42578125" bestFit="1" customWidth="1"/>
    <col min="15137" max="15137" width="33.42578125" customWidth="1"/>
    <col min="15138" max="15138" width="26" customWidth="1"/>
    <col min="15139" max="15139" width="28.7109375" customWidth="1"/>
    <col min="15140" max="15140" width="24.140625" customWidth="1"/>
    <col min="15141" max="15141" width="29.140625" customWidth="1"/>
    <col min="15142" max="15142" width="21.5703125" bestFit="1" customWidth="1"/>
    <col min="15143" max="15143" width="25.85546875" customWidth="1"/>
    <col min="15144" max="15144" width="33" bestFit="1" customWidth="1"/>
    <col min="15353" max="15354" width="46.28515625" customWidth="1"/>
    <col min="15355" max="15355" width="62.7109375" bestFit="1" customWidth="1"/>
    <col min="15356" max="15356" width="60.85546875" bestFit="1" customWidth="1"/>
    <col min="15357" max="15358" width="60.85546875" customWidth="1"/>
    <col min="15359" max="15359" width="64.42578125" bestFit="1" customWidth="1"/>
    <col min="15360" max="15372" width="6.7109375" customWidth="1"/>
    <col min="15373" max="15373" width="8" customWidth="1"/>
    <col min="15374" max="15374" width="6.42578125" customWidth="1"/>
    <col min="15375" max="15378" width="7" customWidth="1"/>
    <col min="15379" max="15386" width="6.7109375" customWidth="1"/>
    <col min="15387" max="15387" width="8" customWidth="1"/>
    <col min="15388" max="15388" width="6.42578125" customWidth="1"/>
    <col min="15389" max="15390" width="7" customWidth="1"/>
    <col min="15391" max="15391" width="14.140625" bestFit="1" customWidth="1"/>
    <col min="15392" max="15392" width="43.42578125" bestFit="1" customWidth="1"/>
    <col min="15393" max="15393" width="33.42578125" customWidth="1"/>
    <col min="15394" max="15394" width="26" customWidth="1"/>
    <col min="15395" max="15395" width="28.7109375" customWidth="1"/>
    <col min="15396" max="15396" width="24.140625" customWidth="1"/>
    <col min="15397" max="15397" width="29.140625" customWidth="1"/>
    <col min="15398" max="15398" width="21.5703125" bestFit="1" customWidth="1"/>
    <col min="15399" max="15399" width="25.85546875" customWidth="1"/>
    <col min="15400" max="15400" width="33" bestFit="1" customWidth="1"/>
    <col min="15609" max="15610" width="46.28515625" customWidth="1"/>
    <col min="15611" max="15611" width="62.7109375" bestFit="1" customWidth="1"/>
    <col min="15612" max="15612" width="60.85546875" bestFit="1" customWidth="1"/>
    <col min="15613" max="15614" width="60.85546875" customWidth="1"/>
    <col min="15615" max="15615" width="64.42578125" bestFit="1" customWidth="1"/>
    <col min="15616" max="15628" width="6.7109375" customWidth="1"/>
    <col min="15629" max="15629" width="8" customWidth="1"/>
    <col min="15630" max="15630" width="6.42578125" customWidth="1"/>
    <col min="15631" max="15634" width="7" customWidth="1"/>
    <col min="15635" max="15642" width="6.7109375" customWidth="1"/>
    <col min="15643" max="15643" width="8" customWidth="1"/>
    <col min="15644" max="15644" width="6.42578125" customWidth="1"/>
    <col min="15645" max="15646" width="7" customWidth="1"/>
    <col min="15647" max="15647" width="14.140625" bestFit="1" customWidth="1"/>
    <col min="15648" max="15648" width="43.42578125" bestFit="1" customWidth="1"/>
    <col min="15649" max="15649" width="33.42578125" customWidth="1"/>
    <col min="15650" max="15650" width="26" customWidth="1"/>
    <col min="15651" max="15651" width="28.7109375" customWidth="1"/>
    <col min="15652" max="15652" width="24.140625" customWidth="1"/>
    <col min="15653" max="15653" width="29.140625" customWidth="1"/>
    <col min="15654" max="15654" width="21.5703125" bestFit="1" customWidth="1"/>
    <col min="15655" max="15655" width="25.85546875" customWidth="1"/>
    <col min="15656" max="15656" width="33" bestFit="1" customWidth="1"/>
    <col min="15865" max="15866" width="46.28515625" customWidth="1"/>
    <col min="15867" max="15867" width="62.7109375" bestFit="1" customWidth="1"/>
    <col min="15868" max="15868" width="60.85546875" bestFit="1" customWidth="1"/>
    <col min="15869" max="15870" width="60.85546875" customWidth="1"/>
    <col min="15871" max="15871" width="64.42578125" bestFit="1" customWidth="1"/>
    <col min="15872" max="15884" width="6.7109375" customWidth="1"/>
    <col min="15885" max="15885" width="8" customWidth="1"/>
    <col min="15886" max="15886" width="6.42578125" customWidth="1"/>
    <col min="15887" max="15890" width="7" customWidth="1"/>
    <col min="15891" max="15898" width="6.7109375" customWidth="1"/>
    <col min="15899" max="15899" width="8" customWidth="1"/>
    <col min="15900" max="15900" width="6.42578125" customWidth="1"/>
    <col min="15901" max="15902" width="7" customWidth="1"/>
    <col min="15903" max="15903" width="14.140625" bestFit="1" customWidth="1"/>
    <col min="15904" max="15904" width="43.42578125" bestFit="1" customWidth="1"/>
    <col min="15905" max="15905" width="33.42578125" customWidth="1"/>
    <col min="15906" max="15906" width="26" customWidth="1"/>
    <col min="15907" max="15907" width="28.7109375" customWidth="1"/>
    <col min="15908" max="15908" width="24.140625" customWidth="1"/>
    <col min="15909" max="15909" width="29.140625" customWidth="1"/>
    <col min="15910" max="15910" width="21.5703125" bestFit="1" customWidth="1"/>
    <col min="15911" max="15911" width="25.85546875" customWidth="1"/>
    <col min="15912" max="15912" width="33" bestFit="1" customWidth="1"/>
    <col min="16121" max="16122" width="46.28515625" customWidth="1"/>
    <col min="16123" max="16123" width="62.7109375" bestFit="1" customWidth="1"/>
    <col min="16124" max="16124" width="60.85546875" bestFit="1" customWidth="1"/>
    <col min="16125" max="16126" width="60.85546875" customWidth="1"/>
    <col min="16127" max="16127" width="64.42578125" bestFit="1" customWidth="1"/>
    <col min="16128" max="16140" width="6.7109375" customWidth="1"/>
    <col min="16141" max="16141" width="8" customWidth="1"/>
    <col min="16142" max="16142" width="6.42578125" customWidth="1"/>
    <col min="16143" max="16146" width="7" customWidth="1"/>
    <col min="16147" max="16154" width="6.7109375" customWidth="1"/>
    <col min="16155" max="16155" width="8" customWidth="1"/>
    <col min="16156" max="16156" width="6.42578125" customWidth="1"/>
    <col min="16157" max="16158" width="7" customWidth="1"/>
    <col min="16159" max="16159" width="14.140625" bestFit="1" customWidth="1"/>
    <col min="16160" max="16160" width="43.42578125" bestFit="1" customWidth="1"/>
    <col min="16161" max="16161" width="33.42578125" customWidth="1"/>
    <col min="16162" max="16162" width="26" customWidth="1"/>
    <col min="16163" max="16163" width="28.7109375" customWidth="1"/>
    <col min="16164" max="16164" width="24.140625" customWidth="1"/>
    <col min="16165" max="16165" width="29.140625" customWidth="1"/>
    <col min="16166" max="16166" width="21.5703125" bestFit="1" customWidth="1"/>
    <col min="16167" max="16167" width="25.85546875" customWidth="1"/>
    <col min="16168" max="16168" width="33" bestFit="1" customWidth="1"/>
  </cols>
  <sheetData>
    <row r="3" spans="3:93" ht="46.5" x14ac:dyDescent="0.7">
      <c r="C3" s="742" t="s">
        <v>602</v>
      </c>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2"/>
      <c r="AQ3" s="742"/>
      <c r="AR3" s="742"/>
      <c r="AS3" s="742"/>
      <c r="AT3" s="742"/>
      <c r="AU3" s="742"/>
      <c r="AV3" s="742"/>
      <c r="AW3" s="742"/>
      <c r="AX3" s="742"/>
    </row>
    <row r="4" spans="3:93" ht="26.25" x14ac:dyDescent="0.25">
      <c r="C4" s="4"/>
      <c r="D4" s="4"/>
      <c r="E4" s="52"/>
      <c r="F4" s="5"/>
      <c r="G4" s="5"/>
      <c r="H4" s="5"/>
      <c r="I4" s="5"/>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5"/>
      <c r="AU4" s="5"/>
      <c r="AV4" s="4"/>
      <c r="AW4" s="5"/>
      <c r="AX4" s="4"/>
    </row>
    <row r="5" spans="3:93" ht="21" customHeight="1" x14ac:dyDescent="0.35">
      <c r="C5" s="743" t="s">
        <v>0</v>
      </c>
      <c r="D5" s="743"/>
      <c r="E5" s="743"/>
      <c r="F5" s="658">
        <f>1-(AX301/AW301)</f>
        <v>0.16822367186230169</v>
      </c>
      <c r="G5" s="659"/>
      <c r="H5" s="660"/>
      <c r="I5" s="661"/>
      <c r="J5" s="662"/>
      <c r="K5" s="662"/>
      <c r="L5" s="662"/>
      <c r="M5" s="662"/>
      <c r="N5" s="662"/>
      <c r="O5" s="662"/>
      <c r="P5" s="662"/>
      <c r="Q5" s="662"/>
      <c r="R5" s="662"/>
      <c r="S5" s="662"/>
      <c r="T5" s="662"/>
      <c r="U5" s="662"/>
      <c r="V5" s="662"/>
      <c r="W5" s="662"/>
      <c r="X5" s="662"/>
      <c r="Y5" s="662"/>
      <c r="Z5" s="662"/>
      <c r="AA5" s="662"/>
      <c r="AB5" s="662"/>
      <c r="AC5" s="662"/>
      <c r="AD5" s="662"/>
      <c r="AE5" s="662"/>
      <c r="AF5" s="662"/>
      <c r="AG5" s="662"/>
      <c r="AH5" s="662"/>
      <c r="AI5" s="662"/>
      <c r="AJ5" s="662"/>
      <c r="AK5" s="662"/>
      <c r="AL5" s="662"/>
      <c r="AM5" s="662"/>
      <c r="AN5" s="4"/>
      <c r="AO5" s="4"/>
      <c r="AP5" s="4"/>
      <c r="AQ5" s="4"/>
      <c r="AR5" s="4"/>
      <c r="AS5" s="4"/>
      <c r="AT5" s="5"/>
      <c r="AU5" s="7"/>
      <c r="AV5" s="4"/>
      <c r="AW5" s="7"/>
      <c r="AX5" s="4"/>
    </row>
    <row r="6" spans="3:93" ht="21" customHeight="1" x14ac:dyDescent="0.35">
      <c r="C6" s="743" t="s">
        <v>9</v>
      </c>
      <c r="D6" s="743"/>
      <c r="E6" s="743"/>
      <c r="F6" s="663">
        <f>+AX301/AS301</f>
        <v>6.5593942951561015</v>
      </c>
      <c r="G6" s="659"/>
      <c r="H6" s="660"/>
      <c r="I6" s="661"/>
      <c r="J6" s="662"/>
      <c r="K6" s="662"/>
      <c r="L6" s="662"/>
      <c r="M6" s="662"/>
      <c r="N6" s="662"/>
      <c r="O6" s="662"/>
      <c r="P6" s="662"/>
      <c r="Q6" s="662"/>
      <c r="R6" s="662"/>
      <c r="S6" s="662"/>
      <c r="T6" s="662"/>
      <c r="U6" s="662"/>
      <c r="V6" s="662"/>
      <c r="W6" s="662"/>
      <c r="X6" s="662"/>
      <c r="Y6" s="662"/>
      <c r="Z6" s="662"/>
      <c r="AA6" s="662"/>
      <c r="AB6" s="662"/>
      <c r="AC6" s="662"/>
      <c r="AD6" s="662"/>
      <c r="AE6" s="662"/>
      <c r="AF6" s="662"/>
      <c r="AG6" s="662"/>
      <c r="AH6" s="662"/>
      <c r="AI6" s="662"/>
      <c r="AJ6" s="662"/>
      <c r="AK6" s="662"/>
      <c r="AL6" s="662"/>
      <c r="AM6" s="662"/>
      <c r="AN6" s="4"/>
      <c r="AO6" s="4"/>
      <c r="AP6" s="4"/>
      <c r="AQ6" s="4"/>
      <c r="AR6" s="4"/>
      <c r="AS6" s="4"/>
      <c r="AT6" s="5"/>
      <c r="AU6" s="7"/>
      <c r="AV6" s="4"/>
      <c r="AW6" s="7"/>
      <c r="AX6" s="4"/>
    </row>
    <row r="7" spans="3:93" s="9" customFormat="1" ht="23.25" customHeight="1" x14ac:dyDescent="0.35">
      <c r="C7" s="664"/>
      <c r="D7" s="664"/>
      <c r="E7" s="644"/>
      <c r="F7" s="664"/>
      <c r="G7" s="664"/>
      <c r="H7" s="664"/>
      <c r="I7" s="664"/>
      <c r="J7" s="759" t="s">
        <v>88</v>
      </c>
      <c r="K7" s="759"/>
      <c r="L7" s="759"/>
      <c r="M7" s="759"/>
      <c r="N7" s="759"/>
      <c r="O7" s="759"/>
      <c r="P7" s="759"/>
      <c r="Q7" s="759"/>
      <c r="R7" s="759"/>
      <c r="S7" s="759"/>
      <c r="T7" s="759"/>
      <c r="U7" s="759"/>
      <c r="V7" s="759"/>
      <c r="W7" s="759"/>
      <c r="X7" s="759"/>
      <c r="Y7" s="759"/>
      <c r="Z7" s="759"/>
      <c r="AA7" s="759"/>
      <c r="AB7" s="759"/>
      <c r="AC7" s="759"/>
      <c r="AD7" s="759"/>
      <c r="AE7" s="759"/>
      <c r="AF7" s="759"/>
      <c r="AG7" s="759"/>
      <c r="AH7" s="759"/>
      <c r="AI7" s="759"/>
      <c r="AJ7" s="759"/>
      <c r="AK7" s="759"/>
      <c r="AL7" s="759"/>
      <c r="AM7" s="759"/>
      <c r="AN7" s="760" t="s">
        <v>89</v>
      </c>
      <c r="AO7" s="760"/>
      <c r="AP7" s="760"/>
      <c r="AQ7" s="760"/>
      <c r="AR7" s="761"/>
      <c r="AS7" s="48"/>
      <c r="AT7" s="8"/>
      <c r="AU7" s="8"/>
      <c r="AV7" s="16">
        <v>30</v>
      </c>
      <c r="AW7" s="8"/>
      <c r="AX7" s="288"/>
      <c r="AY7" s="744"/>
      <c r="AZ7" s="745"/>
      <c r="BA7" s="745"/>
    </row>
    <row r="8" spans="3:93" s="9" customFormat="1" ht="23.25" customHeight="1" x14ac:dyDescent="0.35">
      <c r="C8" s="664"/>
      <c r="D8" s="664"/>
      <c r="E8" s="644"/>
      <c r="F8" s="664"/>
      <c r="G8" s="664"/>
      <c r="H8" s="664"/>
      <c r="I8" s="664"/>
      <c r="J8" s="639"/>
      <c r="K8" s="639"/>
      <c r="L8" s="639"/>
      <c r="M8" s="639"/>
      <c r="N8" s="639"/>
      <c r="O8" s="639"/>
      <c r="P8" s="639"/>
      <c r="Q8" s="639"/>
      <c r="R8" s="639"/>
      <c r="S8" s="639"/>
      <c r="T8" s="639"/>
      <c r="U8" s="639"/>
      <c r="V8" s="639"/>
      <c r="W8" s="639"/>
      <c r="X8" s="639"/>
      <c r="Y8" s="639"/>
      <c r="Z8" s="639"/>
      <c r="AA8" s="639"/>
      <c r="AB8" s="639"/>
      <c r="AC8" s="639"/>
      <c r="AD8" s="639"/>
      <c r="AE8" s="639"/>
      <c r="AF8" s="639"/>
      <c r="AG8" s="639"/>
      <c r="AH8" s="639"/>
      <c r="AI8" s="639"/>
      <c r="AJ8" s="639"/>
      <c r="AK8" s="639"/>
      <c r="AL8" s="639"/>
      <c r="AM8" s="639"/>
      <c r="AN8" s="639"/>
      <c r="AO8" s="639"/>
      <c r="AP8" s="639"/>
      <c r="AQ8" s="639"/>
      <c r="AR8" s="640"/>
      <c r="AS8" s="641"/>
      <c r="AT8" s="8"/>
      <c r="AU8" s="8"/>
      <c r="AV8" s="642"/>
      <c r="AW8" s="8"/>
      <c r="AX8" s="643"/>
      <c r="AY8" s="644"/>
      <c r="AZ8" s="582"/>
      <c r="BA8" s="582"/>
    </row>
    <row r="9" spans="3:93" s="9" customFormat="1" ht="23.25" customHeight="1" x14ac:dyDescent="0.35">
      <c r="C9" s="664"/>
      <c r="D9" s="690" t="s">
        <v>975</v>
      </c>
      <c r="E9" s="691"/>
      <c r="F9" s="691"/>
      <c r="G9" s="691"/>
      <c r="H9" s="691"/>
      <c r="I9" s="691"/>
      <c r="J9" s="691"/>
      <c r="K9" s="691"/>
      <c r="L9" s="691"/>
      <c r="M9" s="691"/>
      <c r="N9" s="691"/>
      <c r="O9" s="691"/>
      <c r="P9" s="691"/>
      <c r="Q9" s="691"/>
      <c r="R9" s="691"/>
      <c r="S9" s="691"/>
      <c r="T9" s="691"/>
      <c r="U9" s="691"/>
      <c r="V9" s="691"/>
      <c r="W9" s="691"/>
      <c r="X9" s="691"/>
      <c r="Y9" s="691"/>
      <c r="Z9" s="691"/>
      <c r="AA9" s="691"/>
      <c r="AB9" s="691"/>
      <c r="AC9" s="691"/>
      <c r="AD9" s="691"/>
      <c r="AE9" s="691"/>
      <c r="AF9" s="691"/>
      <c r="AG9" s="691"/>
      <c r="AH9" s="691"/>
      <c r="AI9" s="691"/>
      <c r="AJ9" s="691"/>
      <c r="AK9" s="691"/>
      <c r="AL9" s="691"/>
      <c r="AM9" s="691"/>
      <c r="AN9" s="639"/>
      <c r="AO9" s="639"/>
      <c r="AP9" s="639"/>
      <c r="AQ9" s="639"/>
      <c r="AR9" s="640"/>
      <c r="AS9" s="641"/>
      <c r="AT9" s="8"/>
      <c r="AU9" s="8"/>
      <c r="AV9" s="642"/>
      <c r="AW9" s="8"/>
      <c r="AX9" s="643"/>
      <c r="AY9" s="644"/>
      <c r="AZ9" s="582"/>
      <c r="BA9" s="582"/>
    </row>
    <row r="10" spans="3:93" s="9" customFormat="1" ht="23.25" customHeight="1" x14ac:dyDescent="0.35">
      <c r="C10" s="664"/>
      <c r="D10" s="691"/>
      <c r="E10" s="691"/>
      <c r="F10" s="691"/>
      <c r="G10" s="691"/>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39"/>
      <c r="AO10" s="639"/>
      <c r="AP10" s="639"/>
      <c r="AQ10" s="639"/>
      <c r="AR10" s="640"/>
      <c r="AS10" s="641"/>
      <c r="AT10" s="8"/>
      <c r="AU10" s="8"/>
      <c r="AV10" s="642"/>
      <c r="AW10" s="8"/>
      <c r="AX10" s="643"/>
      <c r="AY10" s="644"/>
      <c r="AZ10" s="582"/>
      <c r="BA10" s="582"/>
    </row>
    <row r="11" spans="3:93" s="9" customFormat="1" ht="23.25" customHeight="1" x14ac:dyDescent="0.35">
      <c r="C11" s="664"/>
      <c r="D11" s="691"/>
      <c r="E11" s="691"/>
      <c r="F11" s="691"/>
      <c r="G11" s="691"/>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39"/>
      <c r="AO11" s="639"/>
      <c r="AP11" s="639"/>
      <c r="AQ11" s="639"/>
      <c r="AR11" s="640"/>
      <c r="AS11" s="641"/>
      <c r="AT11" s="8"/>
      <c r="AU11" s="8"/>
      <c r="AV11" s="642"/>
      <c r="AW11" s="8"/>
      <c r="AX11" s="643"/>
      <c r="AY11" s="644"/>
      <c r="AZ11" s="582"/>
      <c r="BA11" s="582"/>
    </row>
    <row r="12" spans="3:93" s="9" customFormat="1" ht="23.25" customHeight="1" x14ac:dyDescent="0.35">
      <c r="C12" s="664"/>
      <c r="D12" s="691"/>
      <c r="E12" s="691"/>
      <c r="F12" s="691"/>
      <c r="G12" s="691"/>
      <c r="H12" s="691"/>
      <c r="I12" s="691"/>
      <c r="J12" s="691"/>
      <c r="K12" s="691"/>
      <c r="L12" s="691"/>
      <c r="M12" s="691"/>
      <c r="N12" s="691"/>
      <c r="O12" s="691"/>
      <c r="P12" s="691"/>
      <c r="Q12" s="691"/>
      <c r="R12" s="691"/>
      <c r="S12" s="691"/>
      <c r="T12" s="691"/>
      <c r="U12" s="691"/>
      <c r="V12" s="691"/>
      <c r="W12" s="691"/>
      <c r="X12" s="691"/>
      <c r="Y12" s="691"/>
      <c r="Z12" s="691"/>
      <c r="AA12" s="691"/>
      <c r="AB12" s="691"/>
      <c r="AC12" s="691"/>
      <c r="AD12" s="691"/>
      <c r="AE12" s="691"/>
      <c r="AF12" s="691"/>
      <c r="AG12" s="691"/>
      <c r="AH12" s="691"/>
      <c r="AI12" s="691"/>
      <c r="AJ12" s="691"/>
      <c r="AK12" s="691"/>
      <c r="AL12" s="691"/>
      <c r="AM12" s="691"/>
      <c r="AN12" s="639"/>
      <c r="AO12" s="639"/>
      <c r="AP12" s="639"/>
      <c r="AQ12" s="639"/>
      <c r="AR12" s="640"/>
      <c r="AS12" s="641"/>
      <c r="AT12" s="8"/>
      <c r="AU12" s="8"/>
      <c r="AV12" s="642"/>
      <c r="AW12" s="8"/>
      <c r="AX12" s="643"/>
      <c r="AY12" s="644"/>
      <c r="AZ12" s="582"/>
      <c r="BA12" s="582"/>
    </row>
    <row r="13" spans="3:93" ht="21" customHeight="1" x14ac:dyDescent="0.25">
      <c r="C13" s="746" t="s">
        <v>1</v>
      </c>
      <c r="D13" s="748" t="s">
        <v>2</v>
      </c>
      <c r="E13" s="750" t="s">
        <v>10</v>
      </c>
      <c r="F13" s="752" t="s">
        <v>11</v>
      </c>
      <c r="G13" s="752" t="s">
        <v>12</v>
      </c>
      <c r="H13" s="752" t="s">
        <v>14</v>
      </c>
      <c r="I13" s="748" t="s">
        <v>8</v>
      </c>
      <c r="J13" s="656" t="s">
        <v>17</v>
      </c>
      <c r="K13" s="657" t="s">
        <v>18</v>
      </c>
      <c r="L13" s="657" t="s">
        <v>19</v>
      </c>
      <c r="M13" s="656" t="s">
        <v>20</v>
      </c>
      <c r="N13" s="656" t="s">
        <v>21</v>
      </c>
      <c r="O13" s="656" t="s">
        <v>15</v>
      </c>
      <c r="P13" s="656" t="s">
        <v>16</v>
      </c>
      <c r="Q13" s="656" t="s">
        <v>17</v>
      </c>
      <c r="R13" s="657" t="s">
        <v>18</v>
      </c>
      <c r="S13" s="657" t="s">
        <v>19</v>
      </c>
      <c r="T13" s="656" t="s">
        <v>20</v>
      </c>
      <c r="U13" s="656" t="s">
        <v>21</v>
      </c>
      <c r="V13" s="656" t="s">
        <v>15</v>
      </c>
      <c r="W13" s="656" t="s">
        <v>16</v>
      </c>
      <c r="X13" s="656" t="s">
        <v>17</v>
      </c>
      <c r="Y13" s="657" t="s">
        <v>18</v>
      </c>
      <c r="Z13" s="657" t="s">
        <v>19</v>
      </c>
      <c r="AA13" s="656" t="s">
        <v>20</v>
      </c>
      <c r="AB13" s="656" t="s">
        <v>21</v>
      </c>
      <c r="AC13" s="656" t="s">
        <v>15</v>
      </c>
      <c r="AD13" s="656" t="s">
        <v>16</v>
      </c>
      <c r="AE13" s="656" t="s">
        <v>17</v>
      </c>
      <c r="AF13" s="657" t="s">
        <v>18</v>
      </c>
      <c r="AG13" s="657" t="s">
        <v>19</v>
      </c>
      <c r="AH13" s="656" t="s">
        <v>20</v>
      </c>
      <c r="AI13" s="656" t="s">
        <v>21</v>
      </c>
      <c r="AJ13" s="656" t="s">
        <v>15</v>
      </c>
      <c r="AK13" s="656" t="s">
        <v>16</v>
      </c>
      <c r="AL13" s="656" t="s">
        <v>17</v>
      </c>
      <c r="AM13" s="657" t="s">
        <v>18</v>
      </c>
      <c r="AN13" s="49" t="s">
        <v>19</v>
      </c>
      <c r="AO13" s="166" t="s">
        <v>20</v>
      </c>
      <c r="AP13" s="166" t="s">
        <v>21</v>
      </c>
      <c r="AQ13" s="283" t="s">
        <v>15</v>
      </c>
      <c r="AR13" s="166" t="s">
        <v>16</v>
      </c>
      <c r="AS13" s="19" t="s">
        <v>4</v>
      </c>
      <c r="AT13" s="754" t="s">
        <v>22</v>
      </c>
      <c r="AU13" s="754" t="s">
        <v>23</v>
      </c>
      <c r="AV13" s="754" t="s">
        <v>65</v>
      </c>
      <c r="AW13" s="755" t="s">
        <v>24</v>
      </c>
      <c r="AX13" s="757" t="s">
        <v>1027</v>
      </c>
    </row>
    <row r="14" spans="3:93" ht="47.25" customHeight="1" x14ac:dyDescent="0.25">
      <c r="C14" s="747"/>
      <c r="D14" s="749"/>
      <c r="E14" s="751"/>
      <c r="F14" s="753"/>
      <c r="G14" s="753"/>
      <c r="H14" s="753"/>
      <c r="I14" s="749"/>
      <c r="J14" s="167">
        <v>1</v>
      </c>
      <c r="K14" s="50">
        <f>+J14+1</f>
        <v>2</v>
      </c>
      <c r="L14" s="50">
        <f t="shared" ref="L14:AG14" si="0">+K14+1</f>
        <v>3</v>
      </c>
      <c r="M14" s="167">
        <f t="shared" si="0"/>
        <v>4</v>
      </c>
      <c r="N14" s="167">
        <f t="shared" si="0"/>
        <v>5</v>
      </c>
      <c r="O14" s="167">
        <f t="shared" si="0"/>
        <v>6</v>
      </c>
      <c r="P14" s="167">
        <f t="shared" si="0"/>
        <v>7</v>
      </c>
      <c r="Q14" s="167">
        <f t="shared" si="0"/>
        <v>8</v>
      </c>
      <c r="R14" s="50">
        <f t="shared" si="0"/>
        <v>9</v>
      </c>
      <c r="S14" s="50">
        <f t="shared" si="0"/>
        <v>10</v>
      </c>
      <c r="T14" s="167">
        <f t="shared" si="0"/>
        <v>11</v>
      </c>
      <c r="U14" s="167">
        <f t="shared" si="0"/>
        <v>12</v>
      </c>
      <c r="V14" s="167">
        <f t="shared" si="0"/>
        <v>13</v>
      </c>
      <c r="W14" s="167">
        <f t="shared" si="0"/>
        <v>14</v>
      </c>
      <c r="X14" s="167">
        <f t="shared" si="0"/>
        <v>15</v>
      </c>
      <c r="Y14" s="50">
        <f t="shared" si="0"/>
        <v>16</v>
      </c>
      <c r="Z14" s="50">
        <f t="shared" si="0"/>
        <v>17</v>
      </c>
      <c r="AA14" s="167">
        <f t="shared" si="0"/>
        <v>18</v>
      </c>
      <c r="AB14" s="167">
        <f t="shared" si="0"/>
        <v>19</v>
      </c>
      <c r="AC14" s="167">
        <f t="shared" si="0"/>
        <v>20</v>
      </c>
      <c r="AD14" s="167">
        <f t="shared" si="0"/>
        <v>21</v>
      </c>
      <c r="AE14" s="167">
        <f t="shared" si="0"/>
        <v>22</v>
      </c>
      <c r="AF14" s="50">
        <f t="shared" si="0"/>
        <v>23</v>
      </c>
      <c r="AG14" s="50">
        <f t="shared" si="0"/>
        <v>24</v>
      </c>
      <c r="AH14" s="284">
        <f>+AG14+1</f>
        <v>25</v>
      </c>
      <c r="AI14" s="284">
        <f t="shared" ref="AI14:AP14" si="1">+AH14+1</f>
        <v>26</v>
      </c>
      <c r="AJ14" s="284">
        <f t="shared" si="1"/>
        <v>27</v>
      </c>
      <c r="AK14" s="284">
        <f t="shared" si="1"/>
        <v>28</v>
      </c>
      <c r="AL14" s="284">
        <f t="shared" si="1"/>
        <v>29</v>
      </c>
      <c r="AM14" s="50">
        <f t="shared" si="1"/>
        <v>30</v>
      </c>
      <c r="AN14" s="50">
        <v>1</v>
      </c>
      <c r="AO14" s="167">
        <f t="shared" si="1"/>
        <v>2</v>
      </c>
      <c r="AP14" s="167">
        <f t="shared" si="1"/>
        <v>3</v>
      </c>
      <c r="AQ14" s="284">
        <v>4</v>
      </c>
      <c r="AR14" s="167">
        <v>5</v>
      </c>
      <c r="AS14" s="32" t="s">
        <v>25</v>
      </c>
      <c r="AT14" s="753"/>
      <c r="AU14" s="753"/>
      <c r="AV14" s="753"/>
      <c r="AW14" s="756"/>
      <c r="AX14" s="758"/>
    </row>
    <row r="15" spans="3:93" ht="7.5" customHeight="1" x14ac:dyDescent="0.25">
      <c r="C15" s="170"/>
      <c r="D15" s="170"/>
      <c r="E15" s="170"/>
      <c r="F15" s="170"/>
      <c r="G15" s="180"/>
      <c r="H15" s="170"/>
      <c r="I15" s="170"/>
      <c r="J15" s="179"/>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2"/>
      <c r="AT15" s="172"/>
      <c r="AU15" s="172"/>
      <c r="AV15" s="172"/>
      <c r="AW15" s="172"/>
      <c r="AX15" s="172"/>
      <c r="AY15" s="172"/>
      <c r="AZ15" s="172"/>
      <c r="BA15" s="172"/>
      <c r="BB15" s="172"/>
      <c r="BC15" s="172"/>
      <c r="BD15" s="172"/>
      <c r="BE15" s="172"/>
      <c r="BF15" s="172"/>
      <c r="BG15" s="172"/>
      <c r="BH15" s="172"/>
      <c r="BI15" s="172"/>
      <c r="BJ15" s="172"/>
      <c r="BK15" s="172"/>
      <c r="BL15" s="172"/>
      <c r="BM15" s="172"/>
      <c r="BN15" s="172"/>
      <c r="BO15" s="172"/>
      <c r="BP15" s="172"/>
      <c r="BQ15" s="172"/>
      <c r="BR15" s="172"/>
      <c r="BS15" s="172"/>
      <c r="BT15" s="172"/>
      <c r="BU15" s="172"/>
      <c r="BV15" s="172"/>
      <c r="BW15" s="172"/>
      <c r="BX15" s="172"/>
      <c r="BY15" s="172"/>
      <c r="BZ15" s="172"/>
      <c r="CA15" s="172"/>
      <c r="CB15" s="172"/>
      <c r="CC15" s="172"/>
      <c r="CD15" s="172"/>
      <c r="CE15" s="172"/>
      <c r="CF15" s="172"/>
      <c r="CG15" s="172"/>
      <c r="CH15" s="172"/>
      <c r="CI15" s="172"/>
      <c r="CJ15" s="172"/>
      <c r="CK15" s="172"/>
      <c r="CL15" s="172"/>
      <c r="CM15" s="172"/>
      <c r="CN15" s="172"/>
      <c r="CO15" s="172"/>
    </row>
    <row r="16" spans="3:93" ht="21" x14ac:dyDescent="0.25">
      <c r="C16" s="376">
        <v>1</v>
      </c>
      <c r="D16" s="740" t="s">
        <v>750</v>
      </c>
      <c r="E16" s="375" t="s">
        <v>629</v>
      </c>
      <c r="F16" s="374" t="s">
        <v>633</v>
      </c>
      <c r="G16" s="373" t="s">
        <v>28</v>
      </c>
      <c r="H16" s="291">
        <v>20</v>
      </c>
      <c r="I16" s="292" t="s">
        <v>628</v>
      </c>
      <c r="J16" s="634">
        <v>8</v>
      </c>
      <c r="K16" s="273"/>
      <c r="L16" s="273"/>
      <c r="M16" s="293">
        <v>8</v>
      </c>
      <c r="N16" s="293">
        <v>8</v>
      </c>
      <c r="O16" s="293">
        <v>8</v>
      </c>
      <c r="P16" s="293">
        <v>8</v>
      </c>
      <c r="Q16" s="293">
        <v>8</v>
      </c>
      <c r="R16" s="276"/>
      <c r="S16" s="276"/>
      <c r="T16" s="293"/>
      <c r="U16" s="293">
        <v>8</v>
      </c>
      <c r="V16" s="293">
        <v>8</v>
      </c>
      <c r="W16" s="293">
        <v>2</v>
      </c>
      <c r="X16" s="293"/>
      <c r="Y16" s="273"/>
      <c r="Z16" s="273"/>
      <c r="AA16" s="293"/>
      <c r="AB16" s="293"/>
      <c r="AC16" s="293"/>
      <c r="AD16" s="293"/>
      <c r="AE16" s="293"/>
      <c r="AF16" s="273"/>
      <c r="AG16" s="273"/>
      <c r="AH16" s="293">
        <v>7</v>
      </c>
      <c r="AI16" s="293">
        <v>7</v>
      </c>
      <c r="AJ16" s="293">
        <v>7</v>
      </c>
      <c r="AK16" s="293"/>
      <c r="AL16" s="293"/>
      <c r="AM16" s="273"/>
      <c r="AN16" s="273"/>
      <c r="AO16" s="293"/>
      <c r="AP16" s="293"/>
      <c r="AQ16" s="293"/>
      <c r="AR16" s="294"/>
      <c r="AS16" s="295">
        <v>87</v>
      </c>
      <c r="AT16" s="296">
        <v>16.5</v>
      </c>
      <c r="AU16" s="297">
        <f>1-(AV16/AT16)</f>
        <v>0.24242424242424243</v>
      </c>
      <c r="AV16" s="298">
        <v>12.5</v>
      </c>
      <c r="AW16" s="299">
        <f>+AT16*AS16</f>
        <v>1435.5</v>
      </c>
      <c r="AX16" s="298">
        <f>+AV16*AS16</f>
        <v>1087.5</v>
      </c>
    </row>
    <row r="17" spans="3:52" ht="21" x14ac:dyDescent="0.25">
      <c r="C17" s="700">
        <v>2</v>
      </c>
      <c r="D17" s="741"/>
      <c r="E17" s="721" t="s">
        <v>670</v>
      </c>
      <c r="F17" s="712" t="s">
        <v>671</v>
      </c>
      <c r="G17" s="285" t="s">
        <v>38</v>
      </c>
      <c r="H17" s="712">
        <v>20</v>
      </c>
      <c r="I17" s="722" t="s">
        <v>32</v>
      </c>
      <c r="J17" s="674">
        <v>8</v>
      </c>
      <c r="K17" s="274"/>
      <c r="L17" s="274"/>
      <c r="M17" s="329">
        <v>8</v>
      </c>
      <c r="N17" s="329">
        <v>8</v>
      </c>
      <c r="O17" s="329">
        <v>8</v>
      </c>
      <c r="P17" s="329">
        <v>8</v>
      </c>
      <c r="Q17" s="329">
        <v>8</v>
      </c>
      <c r="R17" s="277"/>
      <c r="S17" s="277"/>
      <c r="T17" s="329"/>
      <c r="U17" s="329">
        <v>8</v>
      </c>
      <c r="V17" s="329">
        <v>8</v>
      </c>
      <c r="W17" s="329">
        <v>8</v>
      </c>
      <c r="X17" s="329"/>
      <c r="Y17" s="274"/>
      <c r="Z17" s="274"/>
      <c r="AA17" s="329"/>
      <c r="AB17" s="329"/>
      <c r="AC17" s="329"/>
      <c r="AD17" s="329"/>
      <c r="AE17" s="329"/>
      <c r="AF17" s="274"/>
      <c r="AG17" s="274"/>
      <c r="AH17" s="329">
        <v>7</v>
      </c>
      <c r="AI17" s="329">
        <v>7</v>
      </c>
      <c r="AJ17" s="293">
        <v>7</v>
      </c>
      <c r="AK17" s="329"/>
      <c r="AL17" s="329"/>
      <c r="AM17" s="274"/>
      <c r="AN17" s="274"/>
      <c r="AO17" s="329"/>
      <c r="AP17" s="329"/>
      <c r="AQ17" s="329"/>
      <c r="AR17" s="300"/>
      <c r="AS17" s="267">
        <f t="shared" ref="AS17:AS44" si="2">SUM(J17:AR17)</f>
        <v>93</v>
      </c>
      <c r="AT17" s="723">
        <v>100</v>
      </c>
      <c r="AU17" s="714">
        <f t="shared" ref="AU17:AU44" si="3">1-(AV17/AT17)</f>
        <v>0.26666666666666661</v>
      </c>
      <c r="AV17" s="707">
        <f>+AT17/30*22</f>
        <v>73.333333333333343</v>
      </c>
      <c r="AW17" s="707">
        <f>+AT17*AS17</f>
        <v>9300</v>
      </c>
      <c r="AX17" s="707">
        <f>+AV17*AS17</f>
        <v>6820.0000000000009</v>
      </c>
      <c r="AY17" s="208"/>
    </row>
    <row r="18" spans="3:52" ht="21" x14ac:dyDescent="0.25">
      <c r="C18" s="700"/>
      <c r="D18" s="741"/>
      <c r="E18" s="721"/>
      <c r="F18" s="712"/>
      <c r="G18" s="285" t="s">
        <v>78</v>
      </c>
      <c r="H18" s="712"/>
      <c r="I18" s="722"/>
      <c r="J18" s="674">
        <v>8</v>
      </c>
      <c r="K18" s="274"/>
      <c r="L18" s="274"/>
      <c r="M18" s="329">
        <v>8</v>
      </c>
      <c r="N18" s="329">
        <v>8</v>
      </c>
      <c r="O18" s="329">
        <v>8</v>
      </c>
      <c r="P18" s="329">
        <v>8</v>
      </c>
      <c r="Q18" s="329">
        <v>8</v>
      </c>
      <c r="R18" s="277"/>
      <c r="S18" s="277"/>
      <c r="T18" s="329"/>
      <c r="U18" s="329">
        <v>8</v>
      </c>
      <c r="V18" s="329">
        <v>8</v>
      </c>
      <c r="W18" s="329">
        <v>8</v>
      </c>
      <c r="X18" s="329"/>
      <c r="Y18" s="274"/>
      <c r="Z18" s="274"/>
      <c r="AA18" s="329"/>
      <c r="AB18" s="329"/>
      <c r="AC18" s="329"/>
      <c r="AD18" s="329"/>
      <c r="AE18" s="329"/>
      <c r="AF18" s="274"/>
      <c r="AG18" s="274"/>
      <c r="AH18" s="329">
        <v>7</v>
      </c>
      <c r="AI18" s="329">
        <v>7</v>
      </c>
      <c r="AJ18" s="293">
        <v>7</v>
      </c>
      <c r="AK18" s="329"/>
      <c r="AL18" s="329"/>
      <c r="AM18" s="274"/>
      <c r="AN18" s="274"/>
      <c r="AO18" s="329"/>
      <c r="AP18" s="329"/>
      <c r="AQ18" s="329"/>
      <c r="AR18" s="300"/>
      <c r="AS18" s="267">
        <f t="shared" si="2"/>
        <v>93</v>
      </c>
      <c r="AT18" s="724"/>
      <c r="AU18" s="715"/>
      <c r="AV18" s="717"/>
      <c r="AW18" s="717"/>
      <c r="AX18" s="717"/>
    </row>
    <row r="19" spans="3:52" ht="21" x14ac:dyDescent="0.25">
      <c r="C19" s="700"/>
      <c r="D19" s="741"/>
      <c r="E19" s="721"/>
      <c r="F19" s="712"/>
      <c r="G19" s="285" t="s">
        <v>75</v>
      </c>
      <c r="H19" s="712"/>
      <c r="I19" s="722"/>
      <c r="J19" s="674">
        <v>8</v>
      </c>
      <c r="K19" s="274"/>
      <c r="L19" s="274"/>
      <c r="M19" s="329">
        <v>8</v>
      </c>
      <c r="N19" s="329">
        <v>8</v>
      </c>
      <c r="O19" s="329">
        <v>8</v>
      </c>
      <c r="P19" s="329">
        <v>8</v>
      </c>
      <c r="Q19" s="329">
        <v>8</v>
      </c>
      <c r="R19" s="277"/>
      <c r="S19" s="277"/>
      <c r="T19" s="329"/>
      <c r="U19" s="329">
        <v>8</v>
      </c>
      <c r="V19" s="329">
        <v>8</v>
      </c>
      <c r="W19" s="329">
        <v>8</v>
      </c>
      <c r="X19" s="329"/>
      <c r="Y19" s="274"/>
      <c r="Z19" s="274"/>
      <c r="AA19" s="329"/>
      <c r="AB19" s="329"/>
      <c r="AC19" s="329"/>
      <c r="AD19" s="329"/>
      <c r="AE19" s="329"/>
      <c r="AF19" s="274"/>
      <c r="AG19" s="274"/>
      <c r="AH19" s="329">
        <v>7</v>
      </c>
      <c r="AI19" s="329">
        <v>7</v>
      </c>
      <c r="AJ19" s="293">
        <v>7</v>
      </c>
      <c r="AK19" s="329"/>
      <c r="AL19" s="329"/>
      <c r="AM19" s="274"/>
      <c r="AN19" s="274"/>
      <c r="AO19" s="329"/>
      <c r="AP19" s="329"/>
      <c r="AQ19" s="329"/>
      <c r="AR19" s="300"/>
      <c r="AS19" s="267">
        <f t="shared" si="2"/>
        <v>93</v>
      </c>
      <c r="AT19" s="724"/>
      <c r="AU19" s="715"/>
      <c r="AV19" s="717"/>
      <c r="AW19" s="717"/>
      <c r="AX19" s="717"/>
    </row>
    <row r="20" spans="3:52" ht="21" x14ac:dyDescent="0.25">
      <c r="C20" s="700"/>
      <c r="D20" s="741"/>
      <c r="E20" s="721"/>
      <c r="F20" s="712"/>
      <c r="G20" s="285" t="s">
        <v>77</v>
      </c>
      <c r="H20" s="712"/>
      <c r="I20" s="722"/>
      <c r="J20" s="674">
        <v>8</v>
      </c>
      <c r="K20" s="274"/>
      <c r="L20" s="274"/>
      <c r="M20" s="329">
        <v>8</v>
      </c>
      <c r="N20" s="329">
        <v>8</v>
      </c>
      <c r="O20" s="329">
        <v>8</v>
      </c>
      <c r="P20" s="329">
        <v>8</v>
      </c>
      <c r="Q20" s="329">
        <v>8</v>
      </c>
      <c r="R20" s="277"/>
      <c r="S20" s="277"/>
      <c r="T20" s="329"/>
      <c r="U20" s="329">
        <v>8</v>
      </c>
      <c r="V20" s="329">
        <v>8</v>
      </c>
      <c r="W20" s="329">
        <v>8</v>
      </c>
      <c r="X20" s="329"/>
      <c r="Y20" s="274"/>
      <c r="Z20" s="274"/>
      <c r="AA20" s="329"/>
      <c r="AB20" s="329"/>
      <c r="AC20" s="329"/>
      <c r="AD20" s="329"/>
      <c r="AE20" s="329"/>
      <c r="AF20" s="274"/>
      <c r="AG20" s="274"/>
      <c r="AH20" s="329">
        <v>7</v>
      </c>
      <c r="AI20" s="329">
        <v>7</v>
      </c>
      <c r="AJ20" s="293">
        <v>7</v>
      </c>
      <c r="AK20" s="329"/>
      <c r="AL20" s="329"/>
      <c r="AM20" s="274"/>
      <c r="AN20" s="274"/>
      <c r="AO20" s="329"/>
      <c r="AP20" s="329"/>
      <c r="AQ20" s="329"/>
      <c r="AR20" s="300"/>
      <c r="AS20" s="267">
        <f t="shared" si="2"/>
        <v>93</v>
      </c>
      <c r="AT20" s="724"/>
      <c r="AU20" s="715"/>
      <c r="AV20" s="717"/>
      <c r="AW20" s="717"/>
      <c r="AX20" s="717"/>
    </row>
    <row r="21" spans="3:52" ht="21" x14ac:dyDescent="0.25">
      <c r="C21" s="700"/>
      <c r="D21" s="741"/>
      <c r="E21" s="721"/>
      <c r="F21" s="712"/>
      <c r="G21" s="285" t="s">
        <v>276</v>
      </c>
      <c r="H21" s="712"/>
      <c r="I21" s="722"/>
      <c r="J21" s="674">
        <v>8</v>
      </c>
      <c r="K21" s="274"/>
      <c r="L21" s="274"/>
      <c r="M21" s="329">
        <v>8</v>
      </c>
      <c r="N21" s="329">
        <v>8</v>
      </c>
      <c r="O21" s="329">
        <v>8</v>
      </c>
      <c r="P21" s="329">
        <v>8</v>
      </c>
      <c r="Q21" s="329">
        <v>8</v>
      </c>
      <c r="R21" s="277"/>
      <c r="S21" s="277"/>
      <c r="T21" s="329"/>
      <c r="U21" s="329">
        <v>8</v>
      </c>
      <c r="V21" s="329">
        <v>8</v>
      </c>
      <c r="W21" s="329">
        <v>8</v>
      </c>
      <c r="X21" s="329"/>
      <c r="Y21" s="274"/>
      <c r="Z21" s="274"/>
      <c r="AA21" s="329"/>
      <c r="AB21" s="329"/>
      <c r="AC21" s="329"/>
      <c r="AD21" s="329"/>
      <c r="AE21" s="329"/>
      <c r="AF21" s="274"/>
      <c r="AG21" s="274"/>
      <c r="AH21" s="329">
        <v>7</v>
      </c>
      <c r="AI21" s="329">
        <v>7</v>
      </c>
      <c r="AJ21" s="293">
        <v>7</v>
      </c>
      <c r="AK21" s="329"/>
      <c r="AL21" s="329"/>
      <c r="AM21" s="274"/>
      <c r="AN21" s="274"/>
      <c r="AO21" s="329"/>
      <c r="AP21" s="329"/>
      <c r="AQ21" s="329"/>
      <c r="AR21" s="300"/>
      <c r="AS21" s="267">
        <f t="shared" si="2"/>
        <v>93</v>
      </c>
      <c r="AT21" s="724"/>
      <c r="AU21" s="715"/>
      <c r="AV21" s="717"/>
      <c r="AW21" s="717"/>
      <c r="AX21" s="717"/>
    </row>
    <row r="22" spans="3:52" ht="21" x14ac:dyDescent="0.25">
      <c r="C22" s="700"/>
      <c r="D22" s="741"/>
      <c r="E22" s="721"/>
      <c r="F22" s="712"/>
      <c r="G22" s="285" t="s">
        <v>107</v>
      </c>
      <c r="H22" s="712"/>
      <c r="I22" s="722"/>
      <c r="J22" s="674">
        <v>8</v>
      </c>
      <c r="K22" s="274"/>
      <c r="L22" s="274"/>
      <c r="M22" s="329">
        <v>8</v>
      </c>
      <c r="N22" s="329">
        <v>8</v>
      </c>
      <c r="O22" s="329">
        <v>8</v>
      </c>
      <c r="P22" s="329">
        <v>8</v>
      </c>
      <c r="Q22" s="329">
        <v>8</v>
      </c>
      <c r="R22" s="277"/>
      <c r="S22" s="277"/>
      <c r="T22" s="329"/>
      <c r="U22" s="329">
        <v>8</v>
      </c>
      <c r="V22" s="329">
        <v>8</v>
      </c>
      <c r="W22" s="329">
        <v>8</v>
      </c>
      <c r="X22" s="329"/>
      <c r="Y22" s="274"/>
      <c r="Z22" s="274"/>
      <c r="AA22" s="329"/>
      <c r="AB22" s="329"/>
      <c r="AC22" s="329"/>
      <c r="AD22" s="329"/>
      <c r="AE22" s="329"/>
      <c r="AF22" s="274"/>
      <c r="AG22" s="274"/>
      <c r="AH22" s="329">
        <v>7</v>
      </c>
      <c r="AI22" s="329">
        <v>7</v>
      </c>
      <c r="AJ22" s="293">
        <v>7</v>
      </c>
      <c r="AK22" s="329"/>
      <c r="AL22" s="329"/>
      <c r="AM22" s="274"/>
      <c r="AN22" s="274"/>
      <c r="AO22" s="329"/>
      <c r="AP22" s="329"/>
      <c r="AQ22" s="329"/>
      <c r="AR22" s="300"/>
      <c r="AS22" s="267">
        <f t="shared" si="2"/>
        <v>93</v>
      </c>
      <c r="AT22" s="724"/>
      <c r="AU22" s="715"/>
      <c r="AV22" s="717"/>
      <c r="AW22" s="717"/>
      <c r="AX22" s="717"/>
    </row>
    <row r="23" spans="3:52" ht="21" x14ac:dyDescent="0.25">
      <c r="C23" s="700"/>
      <c r="D23" s="741"/>
      <c r="E23" s="721"/>
      <c r="F23" s="712"/>
      <c r="G23" s="285" t="s">
        <v>79</v>
      </c>
      <c r="H23" s="712"/>
      <c r="I23" s="722"/>
      <c r="J23" s="674">
        <v>8</v>
      </c>
      <c r="K23" s="274"/>
      <c r="L23" s="274"/>
      <c r="M23" s="329">
        <v>8</v>
      </c>
      <c r="N23" s="329">
        <v>8</v>
      </c>
      <c r="O23" s="329">
        <v>8</v>
      </c>
      <c r="P23" s="329">
        <v>8</v>
      </c>
      <c r="Q23" s="329">
        <v>8</v>
      </c>
      <c r="R23" s="277"/>
      <c r="S23" s="277"/>
      <c r="T23" s="329"/>
      <c r="U23" s="329">
        <v>8</v>
      </c>
      <c r="V23" s="329">
        <v>8</v>
      </c>
      <c r="W23" s="329">
        <v>8</v>
      </c>
      <c r="X23" s="329"/>
      <c r="Y23" s="274"/>
      <c r="Z23" s="274"/>
      <c r="AA23" s="329"/>
      <c r="AB23" s="329"/>
      <c r="AC23" s="329"/>
      <c r="AD23" s="329"/>
      <c r="AE23" s="329"/>
      <c r="AF23" s="274"/>
      <c r="AG23" s="274"/>
      <c r="AH23" s="329">
        <v>7</v>
      </c>
      <c r="AI23" s="329">
        <v>7</v>
      </c>
      <c r="AJ23" s="293">
        <v>7</v>
      </c>
      <c r="AK23" s="329"/>
      <c r="AL23" s="329"/>
      <c r="AM23" s="274"/>
      <c r="AN23" s="274"/>
      <c r="AO23" s="329"/>
      <c r="AP23" s="329"/>
      <c r="AQ23" s="329"/>
      <c r="AR23" s="300"/>
      <c r="AS23" s="267">
        <f t="shared" si="2"/>
        <v>93</v>
      </c>
      <c r="AT23" s="724"/>
      <c r="AU23" s="715"/>
      <c r="AV23" s="717"/>
      <c r="AW23" s="717"/>
      <c r="AX23" s="717"/>
    </row>
    <row r="24" spans="3:52" ht="21" x14ac:dyDescent="0.25">
      <c r="C24" s="700"/>
      <c r="D24" s="741"/>
      <c r="E24" s="721"/>
      <c r="F24" s="712"/>
      <c r="G24" s="285" t="s">
        <v>81</v>
      </c>
      <c r="H24" s="712"/>
      <c r="I24" s="722"/>
      <c r="J24" s="674">
        <v>8</v>
      </c>
      <c r="K24" s="274"/>
      <c r="L24" s="274"/>
      <c r="M24" s="329">
        <v>8</v>
      </c>
      <c r="N24" s="329">
        <v>8</v>
      </c>
      <c r="O24" s="329">
        <v>8</v>
      </c>
      <c r="P24" s="329">
        <v>8</v>
      </c>
      <c r="Q24" s="329">
        <v>8</v>
      </c>
      <c r="R24" s="277"/>
      <c r="S24" s="277"/>
      <c r="T24" s="329"/>
      <c r="U24" s="329">
        <v>8</v>
      </c>
      <c r="V24" s="329">
        <v>8</v>
      </c>
      <c r="W24" s="329">
        <v>8</v>
      </c>
      <c r="X24" s="329"/>
      <c r="Y24" s="274"/>
      <c r="Z24" s="274"/>
      <c r="AA24" s="329"/>
      <c r="AB24" s="329"/>
      <c r="AC24" s="329"/>
      <c r="AD24" s="329"/>
      <c r="AE24" s="329"/>
      <c r="AF24" s="274"/>
      <c r="AG24" s="274"/>
      <c r="AH24" s="329">
        <v>7</v>
      </c>
      <c r="AI24" s="329">
        <v>7</v>
      </c>
      <c r="AJ24" s="293">
        <v>7</v>
      </c>
      <c r="AK24" s="329"/>
      <c r="AL24" s="329"/>
      <c r="AM24" s="274"/>
      <c r="AN24" s="274"/>
      <c r="AO24" s="329"/>
      <c r="AP24" s="329"/>
      <c r="AQ24" s="329"/>
      <c r="AR24" s="300"/>
      <c r="AS24" s="267">
        <f t="shared" si="2"/>
        <v>93</v>
      </c>
      <c r="AT24" s="724"/>
      <c r="AU24" s="715"/>
      <c r="AV24" s="717"/>
      <c r="AW24" s="717"/>
      <c r="AX24" s="717"/>
    </row>
    <row r="25" spans="3:52" ht="21" x14ac:dyDescent="0.25">
      <c r="C25" s="700"/>
      <c r="D25" s="741"/>
      <c r="E25" s="721"/>
      <c r="F25" s="712"/>
      <c r="G25" s="285" t="s">
        <v>672</v>
      </c>
      <c r="H25" s="712"/>
      <c r="I25" s="722"/>
      <c r="J25" s="674">
        <v>8</v>
      </c>
      <c r="K25" s="274"/>
      <c r="L25" s="274"/>
      <c r="M25" s="329">
        <v>8</v>
      </c>
      <c r="N25" s="329">
        <v>8</v>
      </c>
      <c r="O25" s="329">
        <v>8</v>
      </c>
      <c r="P25" s="329">
        <v>8</v>
      </c>
      <c r="Q25" s="329">
        <v>8</v>
      </c>
      <c r="R25" s="277"/>
      <c r="S25" s="277"/>
      <c r="T25" s="329"/>
      <c r="U25" s="329">
        <v>8</v>
      </c>
      <c r="V25" s="329">
        <v>8</v>
      </c>
      <c r="W25" s="329">
        <v>8</v>
      </c>
      <c r="X25" s="329"/>
      <c r="Y25" s="274"/>
      <c r="Z25" s="274"/>
      <c r="AA25" s="329"/>
      <c r="AB25" s="329"/>
      <c r="AC25" s="329"/>
      <c r="AD25" s="329"/>
      <c r="AE25" s="329"/>
      <c r="AF25" s="274"/>
      <c r="AG25" s="274"/>
      <c r="AH25" s="329">
        <v>7</v>
      </c>
      <c r="AI25" s="329">
        <v>7</v>
      </c>
      <c r="AJ25" s="293">
        <v>7</v>
      </c>
      <c r="AK25" s="329"/>
      <c r="AL25" s="329"/>
      <c r="AM25" s="274"/>
      <c r="AN25" s="274"/>
      <c r="AO25" s="329"/>
      <c r="AP25" s="329"/>
      <c r="AQ25" s="329"/>
      <c r="AR25" s="300"/>
      <c r="AS25" s="267">
        <f t="shared" si="2"/>
        <v>93</v>
      </c>
      <c r="AT25" s="724"/>
      <c r="AU25" s="715"/>
      <c r="AV25" s="717"/>
      <c r="AW25" s="717"/>
      <c r="AX25" s="717"/>
    </row>
    <row r="26" spans="3:52" ht="21" x14ac:dyDescent="0.25">
      <c r="C26" s="700"/>
      <c r="D26" s="741"/>
      <c r="E26" s="721"/>
      <c r="F26" s="712"/>
      <c r="G26" s="285" t="s">
        <v>82</v>
      </c>
      <c r="H26" s="712"/>
      <c r="I26" s="722"/>
      <c r="J26" s="674">
        <v>8</v>
      </c>
      <c r="K26" s="274"/>
      <c r="L26" s="274"/>
      <c r="M26" s="329">
        <v>8</v>
      </c>
      <c r="N26" s="329">
        <v>8</v>
      </c>
      <c r="O26" s="329">
        <v>8</v>
      </c>
      <c r="P26" s="329">
        <v>8</v>
      </c>
      <c r="Q26" s="329">
        <v>8</v>
      </c>
      <c r="R26" s="277"/>
      <c r="S26" s="277"/>
      <c r="T26" s="329"/>
      <c r="U26" s="329">
        <v>8</v>
      </c>
      <c r="V26" s="329">
        <v>8</v>
      </c>
      <c r="W26" s="329">
        <v>8</v>
      </c>
      <c r="X26" s="329"/>
      <c r="Y26" s="274"/>
      <c r="Z26" s="274"/>
      <c r="AA26" s="329"/>
      <c r="AB26" s="329"/>
      <c r="AC26" s="329"/>
      <c r="AD26" s="329"/>
      <c r="AE26" s="329"/>
      <c r="AF26" s="274"/>
      <c r="AG26" s="274"/>
      <c r="AH26" s="329">
        <v>7</v>
      </c>
      <c r="AI26" s="329">
        <v>7</v>
      </c>
      <c r="AJ26" s="293">
        <v>7</v>
      </c>
      <c r="AK26" s="329"/>
      <c r="AL26" s="329"/>
      <c r="AM26" s="274"/>
      <c r="AN26" s="274"/>
      <c r="AO26" s="329"/>
      <c r="AP26" s="329"/>
      <c r="AQ26" s="329"/>
      <c r="AR26" s="300"/>
      <c r="AS26" s="267">
        <f t="shared" si="2"/>
        <v>93</v>
      </c>
      <c r="AT26" s="725"/>
      <c r="AU26" s="716"/>
      <c r="AV26" s="708"/>
      <c r="AW26" s="708"/>
      <c r="AX26" s="708"/>
    </row>
    <row r="27" spans="3:52" ht="21" x14ac:dyDescent="0.25">
      <c r="C27" s="700">
        <v>3</v>
      </c>
      <c r="D27" s="741"/>
      <c r="E27" s="721" t="s">
        <v>604</v>
      </c>
      <c r="F27" s="712" t="s">
        <v>637</v>
      </c>
      <c r="G27" s="721" t="s">
        <v>634</v>
      </c>
      <c r="H27" s="286">
        <v>5</v>
      </c>
      <c r="I27" s="285" t="s">
        <v>31</v>
      </c>
      <c r="J27" s="674">
        <v>1</v>
      </c>
      <c r="K27" s="274"/>
      <c r="L27" s="274"/>
      <c r="M27" s="329">
        <v>1</v>
      </c>
      <c r="N27" s="329">
        <v>1</v>
      </c>
      <c r="O27" s="329">
        <v>1</v>
      </c>
      <c r="P27" s="329">
        <v>1</v>
      </c>
      <c r="Q27" s="329">
        <v>1</v>
      </c>
      <c r="R27" s="277"/>
      <c r="S27" s="277"/>
      <c r="T27" s="329">
        <v>1</v>
      </c>
      <c r="U27" s="329">
        <v>1</v>
      </c>
      <c r="V27" s="329">
        <v>1</v>
      </c>
      <c r="W27" s="329">
        <v>1</v>
      </c>
      <c r="X27" s="329">
        <v>1</v>
      </c>
      <c r="Y27" s="274"/>
      <c r="Z27" s="274"/>
      <c r="AA27" s="329">
        <v>1</v>
      </c>
      <c r="AB27" s="329">
        <v>1</v>
      </c>
      <c r="AC27" s="329">
        <v>1</v>
      </c>
      <c r="AD27" s="329">
        <v>1</v>
      </c>
      <c r="AE27" s="329">
        <v>1</v>
      </c>
      <c r="AF27" s="274"/>
      <c r="AG27" s="274"/>
      <c r="AH27" s="329">
        <v>1</v>
      </c>
      <c r="AI27" s="329">
        <v>1</v>
      </c>
      <c r="AJ27" s="329">
        <v>1</v>
      </c>
      <c r="AK27" s="329">
        <v>1</v>
      </c>
      <c r="AL27" s="329">
        <v>1</v>
      </c>
      <c r="AM27" s="274"/>
      <c r="AN27" s="274"/>
      <c r="AO27" s="329"/>
      <c r="AP27" s="329"/>
      <c r="AQ27" s="329"/>
      <c r="AR27" s="300"/>
      <c r="AS27" s="370">
        <v>21</v>
      </c>
      <c r="AT27" s="723">
        <v>48</v>
      </c>
      <c r="AU27" s="714">
        <f t="shared" si="3"/>
        <v>0.50291666666666668</v>
      </c>
      <c r="AV27" s="707">
        <v>23.86</v>
      </c>
      <c r="AW27" s="707">
        <f t="shared" ref="AW27:AW33" si="4">+AT27*AS27</f>
        <v>1008</v>
      </c>
      <c r="AX27" s="718">
        <v>2004.24</v>
      </c>
      <c r="AY27" s="216"/>
    </row>
    <row r="28" spans="3:52" ht="21" x14ac:dyDescent="0.25">
      <c r="C28" s="700"/>
      <c r="D28" s="741"/>
      <c r="E28" s="721"/>
      <c r="F28" s="712"/>
      <c r="G28" s="722"/>
      <c r="H28" s="286">
        <v>20</v>
      </c>
      <c r="I28" s="285" t="s">
        <v>32</v>
      </c>
      <c r="J28" s="674">
        <v>2</v>
      </c>
      <c r="K28" s="274"/>
      <c r="L28" s="274"/>
      <c r="M28" s="329">
        <v>2</v>
      </c>
      <c r="N28" s="329">
        <v>2</v>
      </c>
      <c r="O28" s="329">
        <v>2</v>
      </c>
      <c r="P28" s="329">
        <v>2</v>
      </c>
      <c r="Q28" s="329">
        <v>2</v>
      </c>
      <c r="R28" s="277"/>
      <c r="S28" s="277"/>
      <c r="T28" s="329">
        <v>2</v>
      </c>
      <c r="U28" s="329">
        <v>2</v>
      </c>
      <c r="V28" s="329">
        <v>2</v>
      </c>
      <c r="W28" s="329">
        <v>2</v>
      </c>
      <c r="X28" s="329">
        <v>2</v>
      </c>
      <c r="Y28" s="274"/>
      <c r="Z28" s="274"/>
      <c r="AA28" s="329">
        <v>2</v>
      </c>
      <c r="AB28" s="329">
        <v>2</v>
      </c>
      <c r="AC28" s="329">
        <v>2</v>
      </c>
      <c r="AD28" s="329">
        <v>2</v>
      </c>
      <c r="AE28" s="329">
        <v>2</v>
      </c>
      <c r="AF28" s="274"/>
      <c r="AG28" s="274"/>
      <c r="AH28" s="329">
        <v>2</v>
      </c>
      <c r="AI28" s="329">
        <v>2</v>
      </c>
      <c r="AJ28" s="329">
        <v>2</v>
      </c>
      <c r="AK28" s="329">
        <v>2</v>
      </c>
      <c r="AL28" s="329">
        <v>2</v>
      </c>
      <c r="AM28" s="274"/>
      <c r="AN28" s="274"/>
      <c r="AO28" s="329"/>
      <c r="AP28" s="329"/>
      <c r="AQ28" s="329"/>
      <c r="AR28" s="300"/>
      <c r="AS28" s="370">
        <f t="shared" si="2"/>
        <v>42</v>
      </c>
      <c r="AT28" s="724"/>
      <c r="AU28" s="715" t="e">
        <f t="shared" si="3"/>
        <v>#DIV/0!</v>
      </c>
      <c r="AV28" s="717"/>
      <c r="AW28" s="717">
        <f t="shared" si="4"/>
        <v>0</v>
      </c>
      <c r="AX28" s="718">
        <f>+AV28*AS28</f>
        <v>0</v>
      </c>
    </row>
    <row r="29" spans="3:52" ht="21" x14ac:dyDescent="0.25">
      <c r="C29" s="700"/>
      <c r="D29" s="741"/>
      <c r="E29" s="721"/>
      <c r="F29" s="712"/>
      <c r="G29" s="722"/>
      <c r="H29" s="286">
        <v>5</v>
      </c>
      <c r="I29" s="285" t="s">
        <v>33</v>
      </c>
      <c r="J29" s="674">
        <v>1</v>
      </c>
      <c r="K29" s="274"/>
      <c r="L29" s="274"/>
      <c r="M29" s="329">
        <v>1</v>
      </c>
      <c r="N29" s="329">
        <v>1</v>
      </c>
      <c r="O29" s="329">
        <v>1</v>
      </c>
      <c r="P29" s="329">
        <v>1</v>
      </c>
      <c r="Q29" s="329">
        <v>1</v>
      </c>
      <c r="R29" s="277"/>
      <c r="S29" s="277"/>
      <c r="T29" s="329">
        <v>1</v>
      </c>
      <c r="U29" s="329">
        <v>1</v>
      </c>
      <c r="V29" s="329">
        <v>1</v>
      </c>
      <c r="W29" s="329">
        <v>1</v>
      </c>
      <c r="X29" s="329">
        <v>1</v>
      </c>
      <c r="Y29" s="274"/>
      <c r="Z29" s="274"/>
      <c r="AA29" s="329">
        <v>1</v>
      </c>
      <c r="AB29" s="329">
        <v>1</v>
      </c>
      <c r="AC29" s="329">
        <v>1</v>
      </c>
      <c r="AD29" s="329">
        <v>1</v>
      </c>
      <c r="AE29" s="329">
        <v>1</v>
      </c>
      <c r="AF29" s="274"/>
      <c r="AG29" s="274"/>
      <c r="AH29" s="329">
        <v>1</v>
      </c>
      <c r="AI29" s="329">
        <v>1</v>
      </c>
      <c r="AJ29" s="329">
        <v>1</v>
      </c>
      <c r="AK29" s="329">
        <v>1</v>
      </c>
      <c r="AL29" s="329">
        <v>1</v>
      </c>
      <c r="AM29" s="274"/>
      <c r="AN29" s="274"/>
      <c r="AO29" s="329"/>
      <c r="AP29" s="329"/>
      <c r="AQ29" s="329"/>
      <c r="AR29" s="300"/>
      <c r="AS29" s="382">
        <f t="shared" si="2"/>
        <v>21</v>
      </c>
      <c r="AT29" s="725"/>
      <c r="AU29" s="716" t="e">
        <f t="shared" si="3"/>
        <v>#DIV/0!</v>
      </c>
      <c r="AV29" s="708"/>
      <c r="AW29" s="708">
        <f t="shared" si="4"/>
        <v>0</v>
      </c>
      <c r="AX29" s="718">
        <f>+AV29*AS29</f>
        <v>0</v>
      </c>
    </row>
    <row r="30" spans="3:52" ht="21" x14ac:dyDescent="0.25">
      <c r="C30" s="700"/>
      <c r="D30" s="741"/>
      <c r="E30" s="721"/>
      <c r="F30" s="720" t="s">
        <v>636</v>
      </c>
      <c r="G30" s="721" t="s">
        <v>635</v>
      </c>
      <c r="H30" s="286">
        <v>5</v>
      </c>
      <c r="I30" s="285" t="s">
        <v>31</v>
      </c>
      <c r="J30" s="674">
        <v>1</v>
      </c>
      <c r="K30" s="274"/>
      <c r="L30" s="274"/>
      <c r="M30" s="329">
        <v>1</v>
      </c>
      <c r="N30" s="329">
        <v>1</v>
      </c>
      <c r="O30" s="329">
        <v>1</v>
      </c>
      <c r="P30" s="329">
        <v>1</v>
      </c>
      <c r="Q30" s="329">
        <v>1</v>
      </c>
      <c r="R30" s="277"/>
      <c r="S30" s="277"/>
      <c r="T30" s="329">
        <v>1</v>
      </c>
      <c r="U30" s="329">
        <v>1</v>
      </c>
      <c r="V30" s="329">
        <v>1</v>
      </c>
      <c r="W30" s="329">
        <v>1</v>
      </c>
      <c r="X30" s="329">
        <v>1</v>
      </c>
      <c r="Y30" s="274"/>
      <c r="Z30" s="274"/>
      <c r="AA30" s="329">
        <v>1</v>
      </c>
      <c r="AB30" s="329">
        <v>1</v>
      </c>
      <c r="AC30" s="329">
        <v>1</v>
      </c>
      <c r="AD30" s="329">
        <v>1</v>
      </c>
      <c r="AE30" s="329">
        <v>1</v>
      </c>
      <c r="AF30" s="274"/>
      <c r="AG30" s="274"/>
      <c r="AH30" s="329">
        <v>1</v>
      </c>
      <c r="AI30" s="329">
        <v>1</v>
      </c>
      <c r="AJ30" s="329">
        <v>1</v>
      </c>
      <c r="AK30" s="329">
        <v>1</v>
      </c>
      <c r="AL30" s="329">
        <v>1</v>
      </c>
      <c r="AM30" s="274"/>
      <c r="AN30" s="274"/>
      <c r="AO30" s="329"/>
      <c r="AP30" s="329"/>
      <c r="AQ30" s="329"/>
      <c r="AR30" s="300"/>
      <c r="AS30" s="402">
        <v>21</v>
      </c>
      <c r="AT30" s="723">
        <v>48</v>
      </c>
      <c r="AU30" s="714">
        <f t="shared" si="3"/>
        <v>0.57837291666666668</v>
      </c>
      <c r="AV30" s="707">
        <v>20.238099999999999</v>
      </c>
      <c r="AW30" s="707">
        <f t="shared" si="4"/>
        <v>1008</v>
      </c>
      <c r="AX30" s="718">
        <v>1700</v>
      </c>
    </row>
    <row r="31" spans="3:52" ht="21" x14ac:dyDescent="0.25">
      <c r="C31" s="700"/>
      <c r="D31" s="741"/>
      <c r="E31" s="721"/>
      <c r="F31" s="720"/>
      <c r="G31" s="721"/>
      <c r="H31" s="286">
        <v>20</v>
      </c>
      <c r="I31" s="285" t="s">
        <v>32</v>
      </c>
      <c r="J31" s="674">
        <v>2</v>
      </c>
      <c r="K31" s="274"/>
      <c r="L31" s="274"/>
      <c r="M31" s="329">
        <v>2</v>
      </c>
      <c r="N31" s="329">
        <v>2</v>
      </c>
      <c r="O31" s="329">
        <v>2</v>
      </c>
      <c r="P31" s="329">
        <v>2</v>
      </c>
      <c r="Q31" s="329">
        <v>2</v>
      </c>
      <c r="R31" s="277"/>
      <c r="S31" s="277"/>
      <c r="T31" s="329">
        <v>2</v>
      </c>
      <c r="U31" s="329">
        <v>2</v>
      </c>
      <c r="V31" s="329">
        <v>2</v>
      </c>
      <c r="W31" s="329">
        <v>2</v>
      </c>
      <c r="X31" s="329">
        <v>2</v>
      </c>
      <c r="Y31" s="274"/>
      <c r="Z31" s="274"/>
      <c r="AA31" s="329">
        <v>2</v>
      </c>
      <c r="AB31" s="329">
        <v>2</v>
      </c>
      <c r="AC31" s="329">
        <v>2</v>
      </c>
      <c r="AD31" s="329">
        <v>2</v>
      </c>
      <c r="AE31" s="329">
        <v>2</v>
      </c>
      <c r="AF31" s="274"/>
      <c r="AG31" s="274"/>
      <c r="AH31" s="329">
        <v>2</v>
      </c>
      <c r="AI31" s="329">
        <v>2</v>
      </c>
      <c r="AJ31" s="329">
        <v>2</v>
      </c>
      <c r="AK31" s="329">
        <v>2</v>
      </c>
      <c r="AL31" s="329">
        <v>2</v>
      </c>
      <c r="AM31" s="274"/>
      <c r="AN31" s="274"/>
      <c r="AO31" s="329"/>
      <c r="AP31" s="329"/>
      <c r="AQ31" s="329"/>
      <c r="AR31" s="300"/>
      <c r="AS31" s="402">
        <v>42</v>
      </c>
      <c r="AT31" s="724"/>
      <c r="AU31" s="715" t="e">
        <f t="shared" si="3"/>
        <v>#DIV/0!</v>
      </c>
      <c r="AV31" s="717"/>
      <c r="AW31" s="717"/>
      <c r="AX31" s="718">
        <f t="shared" ref="AX31:AX38" si="5">+AV31*AS31</f>
        <v>0</v>
      </c>
      <c r="AZ31" s="216"/>
    </row>
    <row r="32" spans="3:52" ht="21" x14ac:dyDescent="0.25">
      <c r="C32" s="700"/>
      <c r="D32" s="741"/>
      <c r="E32" s="721"/>
      <c r="F32" s="712"/>
      <c r="G32" s="722"/>
      <c r="H32" s="286">
        <v>5</v>
      </c>
      <c r="I32" s="285" t="s">
        <v>33</v>
      </c>
      <c r="J32" s="674">
        <v>1</v>
      </c>
      <c r="K32" s="274"/>
      <c r="L32" s="274"/>
      <c r="M32" s="329">
        <v>1</v>
      </c>
      <c r="N32" s="329">
        <v>1</v>
      </c>
      <c r="O32" s="329">
        <v>1</v>
      </c>
      <c r="P32" s="329">
        <v>1</v>
      </c>
      <c r="Q32" s="329">
        <v>1</v>
      </c>
      <c r="R32" s="277"/>
      <c r="S32" s="277"/>
      <c r="T32" s="329">
        <v>1</v>
      </c>
      <c r="U32" s="329">
        <v>1</v>
      </c>
      <c r="V32" s="329">
        <v>1</v>
      </c>
      <c r="W32" s="329">
        <v>1</v>
      </c>
      <c r="X32" s="329">
        <v>1</v>
      </c>
      <c r="Y32" s="274"/>
      <c r="Z32" s="274"/>
      <c r="AA32" s="329">
        <v>1</v>
      </c>
      <c r="AB32" s="329">
        <v>1</v>
      </c>
      <c r="AC32" s="329">
        <v>1</v>
      </c>
      <c r="AD32" s="329">
        <v>1</v>
      </c>
      <c r="AE32" s="329">
        <v>1</v>
      </c>
      <c r="AF32" s="274"/>
      <c r="AG32" s="274"/>
      <c r="AH32" s="329">
        <v>1</v>
      </c>
      <c r="AI32" s="329">
        <v>1</v>
      </c>
      <c r="AJ32" s="329">
        <v>1</v>
      </c>
      <c r="AK32" s="329">
        <v>1</v>
      </c>
      <c r="AL32" s="329">
        <v>1</v>
      </c>
      <c r="AM32" s="274"/>
      <c r="AN32" s="274"/>
      <c r="AO32" s="329"/>
      <c r="AP32" s="329"/>
      <c r="AQ32" s="329"/>
      <c r="AR32" s="300"/>
      <c r="AS32" s="402">
        <v>21</v>
      </c>
      <c r="AT32" s="725"/>
      <c r="AU32" s="716" t="e">
        <f t="shared" si="3"/>
        <v>#DIV/0!</v>
      </c>
      <c r="AV32" s="708"/>
      <c r="AW32" s="708">
        <f t="shared" si="4"/>
        <v>0</v>
      </c>
      <c r="AX32" s="718">
        <f t="shared" si="5"/>
        <v>0</v>
      </c>
    </row>
    <row r="33" spans="3:53" ht="21" x14ac:dyDescent="0.25">
      <c r="C33" s="363">
        <v>4</v>
      </c>
      <c r="D33" s="741"/>
      <c r="E33" s="369" t="s">
        <v>605</v>
      </c>
      <c r="F33" s="367" t="s">
        <v>633</v>
      </c>
      <c r="G33" s="368" t="s">
        <v>28</v>
      </c>
      <c r="H33" s="286">
        <v>20</v>
      </c>
      <c r="I33" s="285" t="s">
        <v>628</v>
      </c>
      <c r="J33" s="674">
        <v>8</v>
      </c>
      <c r="K33" s="274"/>
      <c r="L33" s="274"/>
      <c r="M33" s="329">
        <v>8</v>
      </c>
      <c r="N33" s="329">
        <v>8</v>
      </c>
      <c r="O33" s="329">
        <v>8</v>
      </c>
      <c r="P33" s="329">
        <v>8</v>
      </c>
      <c r="Q33" s="329">
        <v>8</v>
      </c>
      <c r="R33" s="277"/>
      <c r="S33" s="277"/>
      <c r="T33" s="329"/>
      <c r="U33" s="329">
        <v>8</v>
      </c>
      <c r="V33" s="329">
        <v>8</v>
      </c>
      <c r="W33" s="329">
        <v>2</v>
      </c>
      <c r="X33" s="329"/>
      <c r="Y33" s="274"/>
      <c r="Z33" s="274"/>
      <c r="AA33" s="329"/>
      <c r="AB33" s="329"/>
      <c r="AC33" s="329"/>
      <c r="AD33" s="329"/>
      <c r="AE33" s="329"/>
      <c r="AF33" s="274"/>
      <c r="AG33" s="274"/>
      <c r="AH33" s="293">
        <v>7</v>
      </c>
      <c r="AI33" s="293">
        <v>7</v>
      </c>
      <c r="AJ33" s="293">
        <v>7</v>
      </c>
      <c r="AK33" s="293"/>
      <c r="AL33" s="293"/>
      <c r="AM33" s="273"/>
      <c r="AN33" s="273"/>
      <c r="AO33" s="293"/>
      <c r="AP33" s="293"/>
      <c r="AQ33" s="293"/>
      <c r="AR33" s="294"/>
      <c r="AS33" s="383">
        <f t="shared" si="2"/>
        <v>87</v>
      </c>
      <c r="AT33" s="268">
        <v>16.5</v>
      </c>
      <c r="AU33" s="269">
        <f t="shared" si="3"/>
        <v>0.24242424242424243</v>
      </c>
      <c r="AV33" s="270">
        <v>12.5</v>
      </c>
      <c r="AW33" s="271">
        <f t="shared" si="4"/>
        <v>1435.5</v>
      </c>
      <c r="AX33" s="270">
        <f t="shared" si="5"/>
        <v>1087.5</v>
      </c>
      <c r="BA33" s="208"/>
    </row>
    <row r="34" spans="3:53" ht="21" x14ac:dyDescent="0.25">
      <c r="C34" s="363">
        <v>5</v>
      </c>
      <c r="D34" s="741"/>
      <c r="E34" s="369" t="s">
        <v>816</v>
      </c>
      <c r="F34" s="367" t="s">
        <v>633</v>
      </c>
      <c r="G34" s="368" t="s">
        <v>28</v>
      </c>
      <c r="H34" s="338">
        <v>20</v>
      </c>
      <c r="I34" s="285" t="s">
        <v>628</v>
      </c>
      <c r="J34" s="674">
        <v>8</v>
      </c>
      <c r="K34" s="274"/>
      <c r="L34" s="274"/>
      <c r="M34" s="329">
        <v>8</v>
      </c>
      <c r="N34" s="329">
        <v>8</v>
      </c>
      <c r="O34" s="329">
        <v>8</v>
      </c>
      <c r="P34" s="329">
        <v>8</v>
      </c>
      <c r="Q34" s="329">
        <v>8</v>
      </c>
      <c r="R34" s="277"/>
      <c r="S34" s="277"/>
      <c r="T34" s="329"/>
      <c r="U34" s="329">
        <v>8</v>
      </c>
      <c r="V34" s="329">
        <v>8</v>
      </c>
      <c r="W34" s="329">
        <v>2</v>
      </c>
      <c r="X34" s="329"/>
      <c r="Y34" s="274"/>
      <c r="Z34" s="274"/>
      <c r="AA34" s="329"/>
      <c r="AB34" s="329"/>
      <c r="AC34" s="329"/>
      <c r="AD34" s="329"/>
      <c r="AE34" s="329"/>
      <c r="AF34" s="274"/>
      <c r="AG34" s="274"/>
      <c r="AH34" s="293"/>
      <c r="AI34" s="293"/>
      <c r="AJ34" s="293"/>
      <c r="AK34" s="293"/>
      <c r="AL34" s="293"/>
      <c r="AM34" s="273"/>
      <c r="AN34" s="273"/>
      <c r="AO34" s="293"/>
      <c r="AP34" s="293"/>
      <c r="AQ34" s="293"/>
      <c r="AR34" s="294"/>
      <c r="AS34" s="267">
        <f t="shared" si="2"/>
        <v>66</v>
      </c>
      <c r="AT34" s="268">
        <v>16.5</v>
      </c>
      <c r="AU34" s="269">
        <f t="shared" si="3"/>
        <v>0.24242424242424243</v>
      </c>
      <c r="AV34" s="270">
        <v>12.5</v>
      </c>
      <c r="AW34" s="271">
        <f t="shared" ref="AW34:AW38" si="6">+AT34*AS34</f>
        <v>1089</v>
      </c>
      <c r="AX34" s="340">
        <f t="shared" si="5"/>
        <v>825</v>
      </c>
    </row>
    <row r="35" spans="3:53" ht="21" x14ac:dyDescent="0.25">
      <c r="C35" s="363">
        <v>6</v>
      </c>
      <c r="D35" s="741"/>
      <c r="E35" s="369" t="s">
        <v>607</v>
      </c>
      <c r="F35" s="367" t="s">
        <v>633</v>
      </c>
      <c r="G35" s="368" t="s">
        <v>28</v>
      </c>
      <c r="H35" s="286">
        <v>20</v>
      </c>
      <c r="I35" s="285" t="s">
        <v>628</v>
      </c>
      <c r="J35" s="674">
        <v>8</v>
      </c>
      <c r="K35" s="274"/>
      <c r="L35" s="274"/>
      <c r="M35" s="329">
        <v>8</v>
      </c>
      <c r="N35" s="329">
        <v>8</v>
      </c>
      <c r="O35" s="329">
        <v>8</v>
      </c>
      <c r="P35" s="329">
        <v>8</v>
      </c>
      <c r="Q35" s="329">
        <v>8</v>
      </c>
      <c r="R35" s="277"/>
      <c r="S35" s="277"/>
      <c r="T35" s="329"/>
      <c r="U35" s="329">
        <v>8</v>
      </c>
      <c r="V35" s="329">
        <v>8</v>
      </c>
      <c r="W35" s="329">
        <v>1</v>
      </c>
      <c r="X35" s="329"/>
      <c r="Y35" s="274"/>
      <c r="Z35" s="274"/>
      <c r="AA35" s="329"/>
      <c r="AB35" s="329"/>
      <c r="AC35" s="329"/>
      <c r="AD35" s="329"/>
      <c r="AE35" s="329"/>
      <c r="AF35" s="274"/>
      <c r="AG35" s="274"/>
      <c r="AH35" s="293"/>
      <c r="AI35" s="293"/>
      <c r="AJ35" s="293"/>
      <c r="AK35" s="293"/>
      <c r="AL35" s="293"/>
      <c r="AM35" s="273"/>
      <c r="AN35" s="273"/>
      <c r="AO35" s="293"/>
      <c r="AP35" s="293"/>
      <c r="AQ35" s="293"/>
      <c r="AR35" s="294"/>
      <c r="AS35" s="267">
        <f t="shared" si="2"/>
        <v>65</v>
      </c>
      <c r="AT35" s="268">
        <v>16.5</v>
      </c>
      <c r="AU35" s="269">
        <f t="shared" si="3"/>
        <v>0.24242424242424243</v>
      </c>
      <c r="AV35" s="270">
        <v>12.5</v>
      </c>
      <c r="AW35" s="271">
        <f t="shared" si="6"/>
        <v>1072.5</v>
      </c>
      <c r="AX35" s="340">
        <f t="shared" si="5"/>
        <v>812.5</v>
      </c>
    </row>
    <row r="36" spans="3:53" ht="21" x14ac:dyDescent="0.25">
      <c r="C36" s="403">
        <v>7</v>
      </c>
      <c r="D36" s="741"/>
      <c r="E36" s="378" t="s">
        <v>608</v>
      </c>
      <c r="F36" s="371" t="s">
        <v>633</v>
      </c>
      <c r="G36" s="371" t="s">
        <v>28</v>
      </c>
      <c r="H36" s="286">
        <v>20</v>
      </c>
      <c r="I36" s="285" t="s">
        <v>628</v>
      </c>
      <c r="J36" s="674">
        <v>8</v>
      </c>
      <c r="K36" s="274"/>
      <c r="L36" s="274"/>
      <c r="M36" s="329">
        <v>8</v>
      </c>
      <c r="N36" s="329">
        <v>8</v>
      </c>
      <c r="O36" s="329">
        <v>8</v>
      </c>
      <c r="P36" s="329">
        <v>8</v>
      </c>
      <c r="Q36" s="329">
        <v>8</v>
      </c>
      <c r="R36" s="277"/>
      <c r="S36" s="277"/>
      <c r="T36" s="329"/>
      <c r="U36" s="329">
        <v>7</v>
      </c>
      <c r="V36" s="329">
        <v>8</v>
      </c>
      <c r="W36" s="329">
        <v>2</v>
      </c>
      <c r="X36" s="329"/>
      <c r="Y36" s="274"/>
      <c r="Z36" s="274"/>
      <c r="AA36" s="329"/>
      <c r="AB36" s="329"/>
      <c r="AC36" s="329"/>
      <c r="AD36" s="329"/>
      <c r="AE36" s="329"/>
      <c r="AF36" s="274"/>
      <c r="AG36" s="274"/>
      <c r="AH36" s="329">
        <v>7</v>
      </c>
      <c r="AI36" s="329"/>
      <c r="AJ36" s="329"/>
      <c r="AK36" s="329"/>
      <c r="AL36" s="329"/>
      <c r="AM36" s="274"/>
      <c r="AN36" s="274"/>
      <c r="AO36" s="329"/>
      <c r="AP36" s="329"/>
      <c r="AQ36" s="329"/>
      <c r="AR36" s="300"/>
      <c r="AS36" s="267">
        <f t="shared" si="2"/>
        <v>72</v>
      </c>
      <c r="AT36" s="268">
        <v>16.5</v>
      </c>
      <c r="AU36" s="269">
        <f t="shared" si="3"/>
        <v>0.24242424242424243</v>
      </c>
      <c r="AV36" s="270">
        <v>12.5</v>
      </c>
      <c r="AW36" s="271">
        <f t="shared" si="6"/>
        <v>1188</v>
      </c>
      <c r="AX36" s="340">
        <f t="shared" si="5"/>
        <v>900</v>
      </c>
    </row>
    <row r="37" spans="3:53" ht="21" x14ac:dyDescent="0.25">
      <c r="C37" s="363">
        <v>8</v>
      </c>
      <c r="D37" s="741"/>
      <c r="E37" s="368" t="s">
        <v>609</v>
      </c>
      <c r="F37" s="367" t="s">
        <v>633</v>
      </c>
      <c r="G37" s="368" t="s">
        <v>28</v>
      </c>
      <c r="H37" s="286">
        <v>20</v>
      </c>
      <c r="I37" s="285" t="s">
        <v>628</v>
      </c>
      <c r="J37" s="217"/>
      <c r="K37" s="274"/>
      <c r="L37" s="274"/>
      <c r="M37" s="209"/>
      <c r="N37" s="209">
        <v>8</v>
      </c>
      <c r="O37" s="209">
        <v>8</v>
      </c>
      <c r="P37" s="209">
        <v>8</v>
      </c>
      <c r="Q37" s="209">
        <v>8</v>
      </c>
      <c r="R37" s="277"/>
      <c r="S37" s="277"/>
      <c r="T37" s="209"/>
      <c r="U37" s="209">
        <v>11</v>
      </c>
      <c r="V37" s="209">
        <v>11</v>
      </c>
      <c r="W37" s="209">
        <v>4</v>
      </c>
      <c r="X37" s="209"/>
      <c r="Y37" s="274"/>
      <c r="Z37" s="274"/>
      <c r="AA37" s="209"/>
      <c r="AB37" s="209"/>
      <c r="AC37" s="209"/>
      <c r="AD37" s="209"/>
      <c r="AE37" s="209"/>
      <c r="AF37" s="274"/>
      <c r="AG37" s="274"/>
      <c r="AH37" s="293">
        <v>7</v>
      </c>
      <c r="AI37" s="293">
        <v>7</v>
      </c>
      <c r="AJ37" s="293">
        <v>6</v>
      </c>
      <c r="AK37" s="293"/>
      <c r="AL37" s="293"/>
      <c r="AM37" s="273"/>
      <c r="AN37" s="273"/>
      <c r="AO37" s="293"/>
      <c r="AP37" s="293"/>
      <c r="AQ37" s="293"/>
      <c r="AR37" s="294"/>
      <c r="AS37" s="267">
        <f t="shared" si="2"/>
        <v>78</v>
      </c>
      <c r="AT37" s="268">
        <v>25</v>
      </c>
      <c r="AU37" s="269">
        <f t="shared" si="3"/>
        <v>0.26</v>
      </c>
      <c r="AV37" s="270">
        <v>18.5</v>
      </c>
      <c r="AW37" s="271">
        <f t="shared" si="6"/>
        <v>1950</v>
      </c>
      <c r="AX37" s="340">
        <f t="shared" si="5"/>
        <v>1443</v>
      </c>
    </row>
    <row r="38" spans="3:53" ht="21" x14ac:dyDescent="0.25">
      <c r="C38" s="700">
        <v>9</v>
      </c>
      <c r="D38" s="741"/>
      <c r="E38" s="721" t="s">
        <v>610</v>
      </c>
      <c r="F38" s="367" t="s">
        <v>633</v>
      </c>
      <c r="G38" s="368" t="s">
        <v>28</v>
      </c>
      <c r="H38" s="286">
        <v>20</v>
      </c>
      <c r="I38" s="285" t="s">
        <v>628</v>
      </c>
      <c r="J38" s="674"/>
      <c r="K38" s="274"/>
      <c r="L38" s="274"/>
      <c r="M38" s="329"/>
      <c r="N38" s="329">
        <v>8</v>
      </c>
      <c r="O38" s="329">
        <v>5</v>
      </c>
      <c r="P38" s="329">
        <v>8</v>
      </c>
      <c r="Q38" s="329">
        <v>11</v>
      </c>
      <c r="R38" s="277"/>
      <c r="S38" s="277"/>
      <c r="T38" s="329"/>
      <c r="U38" s="329">
        <v>16</v>
      </c>
      <c r="V38" s="329"/>
      <c r="W38" s="329"/>
      <c r="X38" s="329"/>
      <c r="Y38" s="274"/>
      <c r="Z38" s="274"/>
      <c r="AA38" s="329"/>
      <c r="AB38" s="329"/>
      <c r="AC38" s="329"/>
      <c r="AD38" s="329"/>
      <c r="AE38" s="329"/>
      <c r="AF38" s="274"/>
      <c r="AG38" s="274"/>
      <c r="AH38" s="293">
        <v>7</v>
      </c>
      <c r="AI38" s="293">
        <v>7</v>
      </c>
      <c r="AJ38" s="293">
        <v>7</v>
      </c>
      <c r="AK38" s="293"/>
      <c r="AL38" s="293"/>
      <c r="AM38" s="273"/>
      <c r="AN38" s="273"/>
      <c r="AO38" s="293"/>
      <c r="AP38" s="293"/>
      <c r="AQ38" s="293"/>
      <c r="AR38" s="294"/>
      <c r="AS38" s="267">
        <f t="shared" si="2"/>
        <v>69</v>
      </c>
      <c r="AT38" s="268">
        <v>25</v>
      </c>
      <c r="AU38" s="269">
        <f t="shared" si="3"/>
        <v>0.36</v>
      </c>
      <c r="AV38" s="270">
        <v>16</v>
      </c>
      <c r="AW38" s="271">
        <f t="shared" si="6"/>
        <v>1725</v>
      </c>
      <c r="AX38" s="340">
        <f t="shared" si="5"/>
        <v>1104</v>
      </c>
    </row>
    <row r="39" spans="3:53" ht="21" x14ac:dyDescent="0.25">
      <c r="C39" s="700"/>
      <c r="D39" s="741"/>
      <c r="E39" s="721"/>
      <c r="F39" s="712" t="s">
        <v>639</v>
      </c>
      <c r="G39" s="721" t="s">
        <v>638</v>
      </c>
      <c r="H39" s="286">
        <v>5</v>
      </c>
      <c r="I39" s="285" t="s">
        <v>31</v>
      </c>
      <c r="J39" s="674"/>
      <c r="K39" s="274"/>
      <c r="L39" s="274"/>
      <c r="M39" s="329"/>
      <c r="N39" s="329">
        <v>1</v>
      </c>
      <c r="O39" s="329">
        <v>1</v>
      </c>
      <c r="P39" s="329">
        <v>1</v>
      </c>
      <c r="Q39" s="329">
        <v>1</v>
      </c>
      <c r="R39" s="277"/>
      <c r="S39" s="277"/>
      <c r="T39" s="329">
        <v>1</v>
      </c>
      <c r="U39" s="329">
        <v>1</v>
      </c>
      <c r="V39" s="329">
        <v>1</v>
      </c>
      <c r="W39" s="329">
        <v>1</v>
      </c>
      <c r="X39" s="329">
        <v>1</v>
      </c>
      <c r="Y39" s="274"/>
      <c r="Z39" s="274"/>
      <c r="AA39" s="329">
        <v>1</v>
      </c>
      <c r="AB39" s="329">
        <v>1</v>
      </c>
      <c r="AC39" s="329">
        <v>1</v>
      </c>
      <c r="AD39" s="329">
        <v>1</v>
      </c>
      <c r="AE39" s="329">
        <v>1</v>
      </c>
      <c r="AF39" s="274"/>
      <c r="AG39" s="274"/>
      <c r="AH39" s="329">
        <v>1</v>
      </c>
      <c r="AI39" s="329">
        <v>1</v>
      </c>
      <c r="AJ39" s="329">
        <v>1</v>
      </c>
      <c r="AK39" s="329">
        <v>1</v>
      </c>
      <c r="AL39" s="329">
        <v>1</v>
      </c>
      <c r="AM39" s="274"/>
      <c r="AN39" s="274"/>
      <c r="AO39" s="329"/>
      <c r="AP39" s="329"/>
      <c r="AQ39" s="329"/>
      <c r="AR39" s="300"/>
      <c r="AS39" s="370">
        <v>19</v>
      </c>
      <c r="AT39" s="723">
        <v>19.696969696969695</v>
      </c>
      <c r="AU39" s="714">
        <f t="shared" si="3"/>
        <v>3.8461538461538436E-2</v>
      </c>
      <c r="AV39" s="707">
        <v>18.939393939393938</v>
      </c>
      <c r="AW39" s="707">
        <f t="shared" ref="AW39:AW42" si="7">+AT39*AS39</f>
        <v>374.24242424242419</v>
      </c>
      <c r="AX39" s="718">
        <v>2310.61</v>
      </c>
    </row>
    <row r="40" spans="3:53" ht="21" x14ac:dyDescent="0.25">
      <c r="C40" s="700"/>
      <c r="D40" s="741"/>
      <c r="E40" s="721"/>
      <c r="F40" s="712"/>
      <c r="G40" s="722"/>
      <c r="H40" s="286">
        <v>20</v>
      </c>
      <c r="I40" s="285" t="s">
        <v>32</v>
      </c>
      <c r="J40" s="674"/>
      <c r="K40" s="274"/>
      <c r="L40" s="274"/>
      <c r="M40" s="329"/>
      <c r="N40" s="329">
        <v>5</v>
      </c>
      <c r="O40" s="329">
        <v>5</v>
      </c>
      <c r="P40" s="329">
        <v>4</v>
      </c>
      <c r="Q40" s="329">
        <v>4</v>
      </c>
      <c r="R40" s="277"/>
      <c r="S40" s="277"/>
      <c r="T40" s="329">
        <v>4</v>
      </c>
      <c r="U40" s="329">
        <v>4</v>
      </c>
      <c r="V40" s="329">
        <v>5</v>
      </c>
      <c r="W40" s="329">
        <v>5</v>
      </c>
      <c r="X40" s="329">
        <v>5</v>
      </c>
      <c r="Y40" s="274"/>
      <c r="Z40" s="274"/>
      <c r="AA40" s="329">
        <v>4</v>
      </c>
      <c r="AB40" s="329">
        <v>4</v>
      </c>
      <c r="AC40" s="329">
        <v>4</v>
      </c>
      <c r="AD40" s="329">
        <v>4</v>
      </c>
      <c r="AE40" s="329">
        <v>4</v>
      </c>
      <c r="AF40" s="274"/>
      <c r="AG40" s="274"/>
      <c r="AH40" s="329">
        <v>5</v>
      </c>
      <c r="AI40" s="329">
        <v>4</v>
      </c>
      <c r="AJ40" s="329">
        <v>4</v>
      </c>
      <c r="AK40" s="329">
        <v>5</v>
      </c>
      <c r="AL40" s="329">
        <v>5</v>
      </c>
      <c r="AM40" s="274"/>
      <c r="AN40" s="274"/>
      <c r="AO40" s="329"/>
      <c r="AP40" s="329"/>
      <c r="AQ40" s="329"/>
      <c r="AR40" s="300"/>
      <c r="AS40" s="370">
        <f t="shared" si="2"/>
        <v>84</v>
      </c>
      <c r="AT40" s="724"/>
      <c r="AU40" s="715" t="e">
        <f t="shared" si="3"/>
        <v>#DIV/0!</v>
      </c>
      <c r="AV40" s="717"/>
      <c r="AW40" s="717">
        <f t="shared" si="7"/>
        <v>0</v>
      </c>
      <c r="AX40" s="718">
        <f t="shared" ref="AX40:AX48" si="8">+AV40*AS40</f>
        <v>0</v>
      </c>
    </row>
    <row r="41" spans="3:53" ht="21" x14ac:dyDescent="0.25">
      <c r="C41" s="700"/>
      <c r="D41" s="741"/>
      <c r="E41" s="721"/>
      <c r="F41" s="712"/>
      <c r="G41" s="722"/>
      <c r="H41" s="286">
        <v>5</v>
      </c>
      <c r="I41" s="285" t="s">
        <v>33</v>
      </c>
      <c r="J41" s="674"/>
      <c r="K41" s="274"/>
      <c r="L41" s="274"/>
      <c r="M41" s="329"/>
      <c r="N41" s="329">
        <v>1</v>
      </c>
      <c r="O41" s="329">
        <v>1</v>
      </c>
      <c r="P41" s="329">
        <v>1</v>
      </c>
      <c r="Q41" s="329">
        <v>1</v>
      </c>
      <c r="R41" s="277"/>
      <c r="S41" s="277"/>
      <c r="T41" s="329">
        <v>1</v>
      </c>
      <c r="U41" s="329">
        <v>1</v>
      </c>
      <c r="V41" s="329">
        <v>1</v>
      </c>
      <c r="W41" s="329">
        <v>1</v>
      </c>
      <c r="X41" s="329">
        <v>1</v>
      </c>
      <c r="Y41" s="274"/>
      <c r="Z41" s="274"/>
      <c r="AA41" s="329">
        <v>1</v>
      </c>
      <c r="AB41" s="329">
        <v>1</v>
      </c>
      <c r="AC41" s="329">
        <v>1</v>
      </c>
      <c r="AD41" s="329">
        <v>1</v>
      </c>
      <c r="AE41" s="329">
        <v>1</v>
      </c>
      <c r="AF41" s="274"/>
      <c r="AG41" s="274"/>
      <c r="AH41" s="329">
        <v>1</v>
      </c>
      <c r="AI41" s="329">
        <v>1</v>
      </c>
      <c r="AJ41" s="329">
        <v>1</v>
      </c>
      <c r="AK41" s="329">
        <v>1</v>
      </c>
      <c r="AL41" s="329">
        <v>1</v>
      </c>
      <c r="AM41" s="274"/>
      <c r="AN41" s="274"/>
      <c r="AO41" s="329"/>
      <c r="AP41" s="329"/>
      <c r="AQ41" s="329"/>
      <c r="AR41" s="300"/>
      <c r="AS41" s="370">
        <f t="shared" si="2"/>
        <v>19</v>
      </c>
      <c r="AT41" s="725"/>
      <c r="AU41" s="716" t="e">
        <f t="shared" si="3"/>
        <v>#DIV/0!</v>
      </c>
      <c r="AV41" s="708"/>
      <c r="AW41" s="708">
        <f t="shared" si="7"/>
        <v>0</v>
      </c>
      <c r="AX41" s="718">
        <f t="shared" si="8"/>
        <v>0</v>
      </c>
    </row>
    <row r="42" spans="3:53" ht="24.75" customHeight="1" x14ac:dyDescent="0.25">
      <c r="C42" s="700">
        <v>10</v>
      </c>
      <c r="D42" s="741"/>
      <c r="E42" s="722" t="s">
        <v>611</v>
      </c>
      <c r="F42" s="286" t="s">
        <v>640</v>
      </c>
      <c r="G42" s="287" t="s">
        <v>667</v>
      </c>
      <c r="H42" s="695">
        <v>20</v>
      </c>
      <c r="I42" s="285" t="s">
        <v>628</v>
      </c>
      <c r="J42" s="217">
        <v>3</v>
      </c>
      <c r="K42" s="274"/>
      <c r="L42" s="274"/>
      <c r="M42" s="209">
        <v>3</v>
      </c>
      <c r="N42" s="209">
        <v>3</v>
      </c>
      <c r="O42" s="209">
        <v>3</v>
      </c>
      <c r="P42" s="209">
        <v>3</v>
      </c>
      <c r="Q42" s="209">
        <v>3</v>
      </c>
      <c r="R42" s="277"/>
      <c r="S42" s="277"/>
      <c r="T42" s="209"/>
      <c r="U42" s="209">
        <v>5</v>
      </c>
      <c r="V42" s="209">
        <v>5</v>
      </c>
      <c r="W42" s="209"/>
      <c r="X42" s="209"/>
      <c r="Y42" s="274"/>
      <c r="Z42" s="274"/>
      <c r="AA42" s="209"/>
      <c r="AB42" s="209"/>
      <c r="AC42" s="209"/>
      <c r="AD42" s="209"/>
      <c r="AE42" s="209"/>
      <c r="AF42" s="274"/>
      <c r="AG42" s="274"/>
      <c r="AH42" s="209"/>
      <c r="AI42" s="209"/>
      <c r="AJ42" s="209"/>
      <c r="AK42" s="209"/>
      <c r="AL42" s="209"/>
      <c r="AM42" s="274"/>
      <c r="AN42" s="274"/>
      <c r="AO42" s="209"/>
      <c r="AP42" s="209"/>
      <c r="AQ42" s="209"/>
      <c r="AR42" s="324"/>
      <c r="AS42" s="267">
        <f t="shared" si="2"/>
        <v>28</v>
      </c>
      <c r="AT42" s="268">
        <v>13</v>
      </c>
      <c r="AU42" s="269">
        <f t="shared" si="3"/>
        <v>0.11538461538461542</v>
      </c>
      <c r="AV42" s="270">
        <v>11.5</v>
      </c>
      <c r="AW42" s="271">
        <f t="shared" si="7"/>
        <v>364</v>
      </c>
      <c r="AX42" s="270">
        <f t="shared" si="8"/>
        <v>322</v>
      </c>
    </row>
    <row r="43" spans="3:53" ht="24.75" customHeight="1" x14ac:dyDescent="0.25">
      <c r="C43" s="700"/>
      <c r="D43" s="741"/>
      <c r="E43" s="722"/>
      <c r="F43" s="313" t="s">
        <v>612</v>
      </c>
      <c r="G43" s="315" t="s">
        <v>668</v>
      </c>
      <c r="H43" s="713"/>
      <c r="I43" s="314" t="s">
        <v>628</v>
      </c>
      <c r="J43" s="217">
        <v>3</v>
      </c>
      <c r="K43" s="274"/>
      <c r="L43" s="274"/>
      <c r="M43" s="209">
        <v>3</v>
      </c>
      <c r="N43" s="209">
        <v>3</v>
      </c>
      <c r="O43" s="209">
        <v>3</v>
      </c>
      <c r="P43" s="209">
        <v>3</v>
      </c>
      <c r="Q43" s="209">
        <v>3</v>
      </c>
      <c r="R43" s="277"/>
      <c r="S43" s="277"/>
      <c r="T43" s="209"/>
      <c r="U43" s="209">
        <v>5</v>
      </c>
      <c r="V43" s="209">
        <v>5</v>
      </c>
      <c r="W43" s="209"/>
      <c r="X43" s="209"/>
      <c r="Y43" s="274"/>
      <c r="Z43" s="274"/>
      <c r="AA43" s="209"/>
      <c r="AB43" s="209"/>
      <c r="AC43" s="209"/>
      <c r="AD43" s="209"/>
      <c r="AE43" s="209"/>
      <c r="AF43" s="274"/>
      <c r="AG43" s="274"/>
      <c r="AH43" s="209"/>
      <c r="AI43" s="209"/>
      <c r="AJ43" s="209"/>
      <c r="AK43" s="209"/>
      <c r="AL43" s="209"/>
      <c r="AM43" s="274"/>
      <c r="AN43" s="274"/>
      <c r="AO43" s="209"/>
      <c r="AP43" s="209"/>
      <c r="AQ43" s="209"/>
      <c r="AR43" s="324"/>
      <c r="AS43" s="320">
        <f t="shared" si="2"/>
        <v>28</v>
      </c>
      <c r="AT43" s="317">
        <v>13</v>
      </c>
      <c r="AU43" s="318">
        <f t="shared" si="3"/>
        <v>0.11538461538461542</v>
      </c>
      <c r="AV43" s="316">
        <v>11.5</v>
      </c>
      <c r="AW43" s="319">
        <f t="shared" ref="AW43:AW48" si="9">+AT43*AS43</f>
        <v>364</v>
      </c>
      <c r="AX43" s="316">
        <f t="shared" si="8"/>
        <v>322</v>
      </c>
    </row>
    <row r="44" spans="3:53" ht="21" x14ac:dyDescent="0.25">
      <c r="C44" s="363">
        <v>11</v>
      </c>
      <c r="D44" s="741"/>
      <c r="E44" s="368" t="s">
        <v>613</v>
      </c>
      <c r="F44" s="367" t="s">
        <v>633</v>
      </c>
      <c r="G44" s="368" t="s">
        <v>28</v>
      </c>
      <c r="H44" s="286">
        <v>20</v>
      </c>
      <c r="I44" s="285" t="s">
        <v>628</v>
      </c>
      <c r="J44" s="674">
        <v>8</v>
      </c>
      <c r="K44" s="274"/>
      <c r="L44" s="274"/>
      <c r="M44" s="329">
        <v>8</v>
      </c>
      <c r="N44" s="329">
        <v>8</v>
      </c>
      <c r="O44" s="329">
        <v>8</v>
      </c>
      <c r="P44" s="329">
        <v>8</v>
      </c>
      <c r="Q44" s="329">
        <v>8</v>
      </c>
      <c r="R44" s="277"/>
      <c r="S44" s="277"/>
      <c r="T44" s="329"/>
      <c r="U44" s="329">
        <v>8</v>
      </c>
      <c r="V44" s="329">
        <v>8</v>
      </c>
      <c r="W44" s="329">
        <v>8</v>
      </c>
      <c r="X44" s="329"/>
      <c r="Y44" s="274"/>
      <c r="Z44" s="274"/>
      <c r="AA44" s="329"/>
      <c r="AB44" s="329"/>
      <c r="AC44" s="329"/>
      <c r="AD44" s="329"/>
      <c r="AE44" s="329"/>
      <c r="AF44" s="274"/>
      <c r="AG44" s="274"/>
      <c r="AH44" s="293">
        <v>7</v>
      </c>
      <c r="AI44" s="293">
        <v>7</v>
      </c>
      <c r="AJ44" s="293">
        <v>7</v>
      </c>
      <c r="AK44" s="293"/>
      <c r="AL44" s="293"/>
      <c r="AM44" s="273"/>
      <c r="AN44" s="273"/>
      <c r="AO44" s="293"/>
      <c r="AP44" s="293"/>
      <c r="AQ44" s="293"/>
      <c r="AR44" s="294"/>
      <c r="AS44" s="267">
        <f t="shared" si="2"/>
        <v>93</v>
      </c>
      <c r="AT44" s="268">
        <v>40</v>
      </c>
      <c r="AU44" s="269">
        <f t="shared" si="3"/>
        <v>0.6</v>
      </c>
      <c r="AV44" s="270">
        <v>16</v>
      </c>
      <c r="AW44" s="271">
        <f t="shared" si="9"/>
        <v>3720</v>
      </c>
      <c r="AX44" s="270">
        <f t="shared" si="8"/>
        <v>1488</v>
      </c>
    </row>
    <row r="45" spans="3:53" ht="21" x14ac:dyDescent="0.25">
      <c r="C45" s="403">
        <v>12</v>
      </c>
      <c r="D45" s="741"/>
      <c r="E45" s="378" t="s">
        <v>614</v>
      </c>
      <c r="F45" s="405" t="s">
        <v>633</v>
      </c>
      <c r="G45" s="371" t="s">
        <v>28</v>
      </c>
      <c r="H45" s="371">
        <v>20</v>
      </c>
      <c r="I45" s="405" t="s">
        <v>628</v>
      </c>
      <c r="J45" s="674">
        <v>8</v>
      </c>
      <c r="K45" s="274"/>
      <c r="L45" s="274"/>
      <c r="M45" s="329">
        <v>8</v>
      </c>
      <c r="N45" s="329">
        <v>8</v>
      </c>
      <c r="O45" s="329">
        <v>8</v>
      </c>
      <c r="P45" s="329">
        <v>8</v>
      </c>
      <c r="Q45" s="329">
        <v>8</v>
      </c>
      <c r="R45" s="277"/>
      <c r="S45" s="277"/>
      <c r="T45" s="329"/>
      <c r="U45" s="329">
        <v>8</v>
      </c>
      <c r="V45" s="329">
        <v>8</v>
      </c>
      <c r="W45" s="329">
        <v>8</v>
      </c>
      <c r="X45" s="329"/>
      <c r="Y45" s="274"/>
      <c r="Z45" s="274"/>
      <c r="AA45" s="329"/>
      <c r="AB45" s="329"/>
      <c r="AC45" s="329"/>
      <c r="AD45" s="329"/>
      <c r="AE45" s="329"/>
      <c r="AF45" s="274"/>
      <c r="AG45" s="274"/>
      <c r="AH45" s="293">
        <v>7</v>
      </c>
      <c r="AI45" s="293">
        <v>7</v>
      </c>
      <c r="AJ45" s="293">
        <v>7</v>
      </c>
      <c r="AK45" s="293"/>
      <c r="AL45" s="293"/>
      <c r="AM45" s="273"/>
      <c r="AN45" s="273"/>
      <c r="AO45" s="293"/>
      <c r="AP45" s="293"/>
      <c r="AQ45" s="293"/>
      <c r="AR45" s="294"/>
      <c r="AS45" s="267">
        <f t="shared" ref="AS45:AS85" si="10">SUM(J45:AR45)</f>
        <v>93</v>
      </c>
      <c r="AT45" s="268">
        <v>25</v>
      </c>
      <c r="AU45" s="269">
        <f t="shared" ref="AU45:AU61" si="11">1-(AV45/AT45)</f>
        <v>0.56000000000000005</v>
      </c>
      <c r="AV45" s="270">
        <v>11</v>
      </c>
      <c r="AW45" s="271">
        <f t="shared" si="9"/>
        <v>2325</v>
      </c>
      <c r="AX45" s="270">
        <f t="shared" si="8"/>
        <v>1023</v>
      </c>
    </row>
    <row r="46" spans="3:53" ht="21" x14ac:dyDescent="0.25">
      <c r="C46" s="363">
        <v>13</v>
      </c>
      <c r="D46" s="741"/>
      <c r="E46" s="369" t="s">
        <v>615</v>
      </c>
      <c r="F46" s="367" t="s">
        <v>633</v>
      </c>
      <c r="G46" s="368" t="s">
        <v>28</v>
      </c>
      <c r="H46" s="367">
        <v>20</v>
      </c>
      <c r="I46" s="285" t="s">
        <v>628</v>
      </c>
      <c r="J46" s="674">
        <v>8</v>
      </c>
      <c r="K46" s="274"/>
      <c r="L46" s="274"/>
      <c r="M46" s="329">
        <v>8</v>
      </c>
      <c r="N46" s="329">
        <v>8</v>
      </c>
      <c r="O46" s="329">
        <v>8</v>
      </c>
      <c r="P46" s="329">
        <v>8</v>
      </c>
      <c r="Q46" s="329">
        <v>8</v>
      </c>
      <c r="R46" s="277"/>
      <c r="S46" s="277"/>
      <c r="T46" s="329"/>
      <c r="U46" s="329">
        <v>8</v>
      </c>
      <c r="V46" s="329">
        <v>8</v>
      </c>
      <c r="W46" s="329">
        <v>8</v>
      </c>
      <c r="X46" s="329"/>
      <c r="Y46" s="274"/>
      <c r="Z46" s="274"/>
      <c r="AA46" s="329"/>
      <c r="AB46" s="329"/>
      <c r="AC46" s="329"/>
      <c r="AD46" s="329"/>
      <c r="AE46" s="329"/>
      <c r="AF46" s="274"/>
      <c r="AG46" s="274"/>
      <c r="AH46" s="293">
        <v>7</v>
      </c>
      <c r="AI46" s="293">
        <v>7</v>
      </c>
      <c r="AJ46" s="293">
        <v>7</v>
      </c>
      <c r="AK46" s="293"/>
      <c r="AL46" s="293"/>
      <c r="AM46" s="273"/>
      <c r="AN46" s="273"/>
      <c r="AO46" s="293"/>
      <c r="AP46" s="293"/>
      <c r="AQ46" s="293"/>
      <c r="AR46" s="294"/>
      <c r="AS46" s="267">
        <f t="shared" si="10"/>
        <v>93</v>
      </c>
      <c r="AT46" s="268">
        <v>25</v>
      </c>
      <c r="AU46" s="269">
        <f t="shared" si="11"/>
        <v>0.56000000000000005</v>
      </c>
      <c r="AV46" s="270">
        <v>11</v>
      </c>
      <c r="AW46" s="271">
        <f t="shared" si="9"/>
        <v>2325</v>
      </c>
      <c r="AX46" s="270">
        <f t="shared" si="8"/>
        <v>1023</v>
      </c>
    </row>
    <row r="47" spans="3:53" ht="21" x14ac:dyDescent="0.25">
      <c r="C47" s="363">
        <v>14</v>
      </c>
      <c r="D47" s="741"/>
      <c r="E47" s="369" t="s">
        <v>630</v>
      </c>
      <c r="F47" s="367" t="s">
        <v>633</v>
      </c>
      <c r="G47" s="368" t="s">
        <v>28</v>
      </c>
      <c r="H47" s="367">
        <v>20</v>
      </c>
      <c r="I47" s="368" t="s">
        <v>628</v>
      </c>
      <c r="J47" s="674">
        <v>8</v>
      </c>
      <c r="K47" s="274"/>
      <c r="L47" s="274"/>
      <c r="M47" s="329">
        <v>8</v>
      </c>
      <c r="N47" s="329">
        <v>8</v>
      </c>
      <c r="O47" s="329">
        <v>8</v>
      </c>
      <c r="P47" s="329">
        <v>8</v>
      </c>
      <c r="Q47" s="329">
        <v>8</v>
      </c>
      <c r="R47" s="277"/>
      <c r="S47" s="277"/>
      <c r="T47" s="329"/>
      <c r="U47" s="329">
        <v>8</v>
      </c>
      <c r="V47" s="329">
        <v>8</v>
      </c>
      <c r="W47" s="329">
        <v>2</v>
      </c>
      <c r="X47" s="329"/>
      <c r="Y47" s="274"/>
      <c r="Z47" s="274"/>
      <c r="AA47" s="329"/>
      <c r="AB47" s="329"/>
      <c r="AC47" s="329"/>
      <c r="AD47" s="329"/>
      <c r="AE47" s="329"/>
      <c r="AF47" s="274"/>
      <c r="AG47" s="274"/>
      <c r="AH47" s="293">
        <v>7</v>
      </c>
      <c r="AI47" s="293">
        <v>7</v>
      </c>
      <c r="AJ47" s="293">
        <v>7</v>
      </c>
      <c r="AK47" s="293"/>
      <c r="AL47" s="293"/>
      <c r="AM47" s="273"/>
      <c r="AN47" s="273"/>
      <c r="AO47" s="293"/>
      <c r="AP47" s="293"/>
      <c r="AQ47" s="293"/>
      <c r="AR47" s="294"/>
      <c r="AS47" s="267">
        <f t="shared" si="10"/>
        <v>87</v>
      </c>
      <c r="AT47" s="268">
        <v>15</v>
      </c>
      <c r="AU47" s="269">
        <f t="shared" si="11"/>
        <v>0.19999999999999996</v>
      </c>
      <c r="AV47" s="270">
        <v>12</v>
      </c>
      <c r="AW47" s="271">
        <f t="shared" si="9"/>
        <v>1305</v>
      </c>
      <c r="AX47" s="270">
        <f t="shared" si="8"/>
        <v>1044</v>
      </c>
    </row>
    <row r="48" spans="3:53" ht="21" x14ac:dyDescent="0.25">
      <c r="C48" s="363">
        <v>15</v>
      </c>
      <c r="D48" s="741"/>
      <c r="E48" s="368" t="s">
        <v>817</v>
      </c>
      <c r="F48" s="367" t="s">
        <v>633</v>
      </c>
      <c r="G48" s="368" t="s">
        <v>28</v>
      </c>
      <c r="H48" s="286">
        <v>20</v>
      </c>
      <c r="I48" s="285" t="s">
        <v>628</v>
      </c>
      <c r="J48" s="674">
        <v>8</v>
      </c>
      <c r="K48" s="274"/>
      <c r="L48" s="274"/>
      <c r="M48" s="329">
        <v>8</v>
      </c>
      <c r="N48" s="329">
        <v>8</v>
      </c>
      <c r="O48" s="329">
        <v>8</v>
      </c>
      <c r="P48" s="329">
        <v>8</v>
      </c>
      <c r="Q48" s="329">
        <v>8</v>
      </c>
      <c r="R48" s="277"/>
      <c r="S48" s="277"/>
      <c r="T48" s="329"/>
      <c r="U48" s="329">
        <v>8</v>
      </c>
      <c r="V48" s="329">
        <v>8</v>
      </c>
      <c r="W48" s="329">
        <v>8</v>
      </c>
      <c r="X48" s="329"/>
      <c r="Y48" s="274"/>
      <c r="Z48" s="274"/>
      <c r="AA48" s="329"/>
      <c r="AB48" s="329"/>
      <c r="AC48" s="329"/>
      <c r="AD48" s="329"/>
      <c r="AE48" s="329"/>
      <c r="AF48" s="274"/>
      <c r="AG48" s="274"/>
      <c r="AH48" s="293"/>
      <c r="AI48" s="293"/>
      <c r="AJ48" s="293"/>
      <c r="AK48" s="293"/>
      <c r="AL48" s="293"/>
      <c r="AM48" s="273"/>
      <c r="AN48" s="273"/>
      <c r="AO48" s="293"/>
      <c r="AP48" s="293"/>
      <c r="AQ48" s="293"/>
      <c r="AR48" s="294"/>
      <c r="AS48" s="382">
        <f t="shared" si="10"/>
        <v>72</v>
      </c>
      <c r="AT48" s="268">
        <v>22</v>
      </c>
      <c r="AU48" s="269">
        <f t="shared" si="11"/>
        <v>0.5</v>
      </c>
      <c r="AV48" s="270">
        <v>11</v>
      </c>
      <c r="AW48" s="271">
        <f t="shared" si="9"/>
        <v>1584</v>
      </c>
      <c r="AX48" s="270">
        <f t="shared" si="8"/>
        <v>792</v>
      </c>
    </row>
    <row r="49" spans="3:53" ht="21" x14ac:dyDescent="0.25">
      <c r="C49" s="700">
        <v>16</v>
      </c>
      <c r="D49" s="741"/>
      <c r="E49" s="719" t="s">
        <v>617</v>
      </c>
      <c r="F49" s="712" t="s">
        <v>642</v>
      </c>
      <c r="G49" s="721" t="s">
        <v>641</v>
      </c>
      <c r="H49" s="286">
        <v>5</v>
      </c>
      <c r="I49" s="285" t="s">
        <v>31</v>
      </c>
      <c r="J49" s="674">
        <v>1</v>
      </c>
      <c r="K49" s="274"/>
      <c r="L49" s="274"/>
      <c r="M49" s="329">
        <v>1</v>
      </c>
      <c r="N49" s="329">
        <v>1</v>
      </c>
      <c r="O49" s="329">
        <v>1</v>
      </c>
      <c r="P49" s="329">
        <v>1</v>
      </c>
      <c r="Q49" s="329">
        <v>1</v>
      </c>
      <c r="R49" s="277"/>
      <c r="S49" s="277"/>
      <c r="T49" s="329">
        <v>1</v>
      </c>
      <c r="U49" s="329">
        <v>1</v>
      </c>
      <c r="V49" s="329">
        <v>1</v>
      </c>
      <c r="W49" s="329">
        <v>1</v>
      </c>
      <c r="X49" s="329">
        <v>1</v>
      </c>
      <c r="Y49" s="274"/>
      <c r="Z49" s="274"/>
      <c r="AA49" s="329">
        <v>1</v>
      </c>
      <c r="AB49" s="329">
        <v>1</v>
      </c>
      <c r="AC49" s="329">
        <v>1</v>
      </c>
      <c r="AD49" s="329">
        <v>1</v>
      </c>
      <c r="AE49" s="329">
        <v>1</v>
      </c>
      <c r="AF49" s="274"/>
      <c r="AG49" s="274"/>
      <c r="AH49" s="329">
        <v>1</v>
      </c>
      <c r="AI49" s="329">
        <v>1</v>
      </c>
      <c r="AJ49" s="329">
        <v>1</v>
      </c>
      <c r="AK49" s="329">
        <v>1</v>
      </c>
      <c r="AL49" s="329">
        <v>1</v>
      </c>
      <c r="AM49" s="274"/>
      <c r="AN49" s="274"/>
      <c r="AO49" s="329"/>
      <c r="AP49" s="329"/>
      <c r="AQ49" s="329"/>
      <c r="AR49" s="300"/>
      <c r="AS49" s="402">
        <v>21</v>
      </c>
      <c r="AT49" s="723">
        <v>55</v>
      </c>
      <c r="AU49" s="714">
        <f t="shared" si="11"/>
        <v>0.39400000000000002</v>
      </c>
      <c r="AV49" s="707">
        <v>33.33</v>
      </c>
      <c r="AW49" s="707">
        <f>+AS49*AT49</f>
        <v>1155</v>
      </c>
      <c r="AX49" s="718">
        <v>2866.38</v>
      </c>
    </row>
    <row r="50" spans="3:53" ht="21" x14ac:dyDescent="0.25">
      <c r="C50" s="700"/>
      <c r="D50" s="741"/>
      <c r="E50" s="719"/>
      <c r="F50" s="712"/>
      <c r="G50" s="722"/>
      <c r="H50" s="286">
        <v>20</v>
      </c>
      <c r="I50" s="285" t="s">
        <v>32</v>
      </c>
      <c r="J50" s="674">
        <v>2</v>
      </c>
      <c r="K50" s="274"/>
      <c r="L50" s="274"/>
      <c r="M50" s="329">
        <v>2</v>
      </c>
      <c r="N50" s="329">
        <v>2</v>
      </c>
      <c r="O50" s="329">
        <v>2</v>
      </c>
      <c r="P50" s="329">
        <v>2</v>
      </c>
      <c r="Q50" s="329">
        <v>2</v>
      </c>
      <c r="R50" s="277"/>
      <c r="S50" s="277"/>
      <c r="T50" s="329">
        <v>2</v>
      </c>
      <c r="U50" s="329">
        <v>2</v>
      </c>
      <c r="V50" s="329">
        <v>3</v>
      </c>
      <c r="W50" s="329">
        <v>2</v>
      </c>
      <c r="X50" s="329">
        <v>2</v>
      </c>
      <c r="Y50" s="274"/>
      <c r="Z50" s="274"/>
      <c r="AA50" s="329">
        <v>3</v>
      </c>
      <c r="AB50" s="329">
        <v>2</v>
      </c>
      <c r="AC50" s="329">
        <v>2</v>
      </c>
      <c r="AD50" s="329">
        <v>2</v>
      </c>
      <c r="AE50" s="329">
        <v>2</v>
      </c>
      <c r="AF50" s="274"/>
      <c r="AG50" s="274"/>
      <c r="AH50" s="329">
        <v>2</v>
      </c>
      <c r="AI50" s="329">
        <v>2</v>
      </c>
      <c r="AJ50" s="329">
        <v>2</v>
      </c>
      <c r="AK50" s="329">
        <v>2</v>
      </c>
      <c r="AL50" s="329">
        <v>2</v>
      </c>
      <c r="AM50" s="274"/>
      <c r="AN50" s="274"/>
      <c r="AO50" s="329"/>
      <c r="AP50" s="329"/>
      <c r="AQ50" s="329"/>
      <c r="AR50" s="300"/>
      <c r="AS50" s="402">
        <v>44</v>
      </c>
      <c r="AT50" s="724"/>
      <c r="AU50" s="715"/>
      <c r="AV50" s="717"/>
      <c r="AW50" s="717"/>
      <c r="AX50" s="718"/>
      <c r="BA50" s="208"/>
    </row>
    <row r="51" spans="3:53" ht="21" x14ac:dyDescent="0.25">
      <c r="C51" s="700"/>
      <c r="D51" s="741"/>
      <c r="E51" s="719"/>
      <c r="F51" s="712"/>
      <c r="G51" s="722"/>
      <c r="H51" s="286">
        <v>5</v>
      </c>
      <c r="I51" s="285" t="s">
        <v>33</v>
      </c>
      <c r="J51" s="674">
        <v>1</v>
      </c>
      <c r="K51" s="274"/>
      <c r="L51" s="274"/>
      <c r="M51" s="329">
        <v>1</v>
      </c>
      <c r="N51" s="329">
        <v>1</v>
      </c>
      <c r="O51" s="329">
        <v>1</v>
      </c>
      <c r="P51" s="329">
        <v>1</v>
      </c>
      <c r="Q51" s="329">
        <v>1</v>
      </c>
      <c r="R51" s="277"/>
      <c r="S51" s="277"/>
      <c r="T51" s="329">
        <v>1</v>
      </c>
      <c r="U51" s="329">
        <v>1</v>
      </c>
      <c r="V51" s="329">
        <v>1</v>
      </c>
      <c r="W51" s="329">
        <v>1</v>
      </c>
      <c r="X51" s="329">
        <v>1</v>
      </c>
      <c r="Y51" s="274"/>
      <c r="Z51" s="274"/>
      <c r="AA51" s="329">
        <v>1</v>
      </c>
      <c r="AB51" s="329">
        <v>1</v>
      </c>
      <c r="AC51" s="329">
        <v>1</v>
      </c>
      <c r="AD51" s="329">
        <v>1</v>
      </c>
      <c r="AE51" s="329">
        <v>1</v>
      </c>
      <c r="AF51" s="274"/>
      <c r="AG51" s="274"/>
      <c r="AH51" s="329">
        <v>1</v>
      </c>
      <c r="AI51" s="329">
        <v>1</v>
      </c>
      <c r="AJ51" s="329">
        <v>1</v>
      </c>
      <c r="AK51" s="329">
        <v>1</v>
      </c>
      <c r="AL51" s="329">
        <v>1</v>
      </c>
      <c r="AM51" s="274"/>
      <c r="AN51" s="274"/>
      <c r="AO51" s="329"/>
      <c r="AP51" s="329"/>
      <c r="AQ51" s="329"/>
      <c r="AR51" s="300"/>
      <c r="AS51" s="402">
        <v>21</v>
      </c>
      <c r="AT51" s="725"/>
      <c r="AU51" s="716"/>
      <c r="AV51" s="708"/>
      <c r="AW51" s="708"/>
      <c r="AX51" s="718"/>
    </row>
    <row r="52" spans="3:53" ht="21" x14ac:dyDescent="0.25">
      <c r="C52" s="700">
        <v>17</v>
      </c>
      <c r="D52" s="741"/>
      <c r="E52" s="719" t="s">
        <v>618</v>
      </c>
      <c r="F52" s="286" t="s">
        <v>619</v>
      </c>
      <c r="G52" s="285" t="s">
        <v>620</v>
      </c>
      <c r="H52" s="286">
        <v>20</v>
      </c>
      <c r="I52" s="285" t="s">
        <v>628</v>
      </c>
      <c r="J52" s="674">
        <v>1</v>
      </c>
      <c r="K52" s="274"/>
      <c r="L52" s="274"/>
      <c r="M52" s="329">
        <v>1</v>
      </c>
      <c r="N52" s="329">
        <v>1</v>
      </c>
      <c r="O52" s="329">
        <v>1</v>
      </c>
      <c r="P52" s="329">
        <v>1</v>
      </c>
      <c r="Q52" s="329">
        <v>1</v>
      </c>
      <c r="R52" s="277"/>
      <c r="S52" s="277"/>
      <c r="T52" s="329"/>
      <c r="U52" s="329">
        <v>3</v>
      </c>
      <c r="V52" s="329">
        <v>3</v>
      </c>
      <c r="W52" s="329">
        <v>2</v>
      </c>
      <c r="X52" s="329"/>
      <c r="Y52" s="274"/>
      <c r="Z52" s="274"/>
      <c r="AA52" s="329"/>
      <c r="AB52" s="329"/>
      <c r="AC52" s="329"/>
      <c r="AD52" s="329"/>
      <c r="AE52" s="329"/>
      <c r="AF52" s="274"/>
      <c r="AG52" s="274"/>
      <c r="AH52" s="329">
        <v>3</v>
      </c>
      <c r="AI52" s="329">
        <v>3</v>
      </c>
      <c r="AJ52" s="329">
        <v>3</v>
      </c>
      <c r="AK52" s="329">
        <v>3</v>
      </c>
      <c r="AL52" s="329"/>
      <c r="AM52" s="274"/>
      <c r="AN52" s="274"/>
      <c r="AO52" s="329"/>
      <c r="AP52" s="329"/>
      <c r="AQ52" s="329"/>
      <c r="AR52" s="300"/>
      <c r="AS52" s="383">
        <v>26</v>
      </c>
      <c r="AT52" s="723">
        <v>30</v>
      </c>
      <c r="AU52" s="714">
        <f t="shared" si="11"/>
        <v>0.4</v>
      </c>
      <c r="AV52" s="707">
        <v>18</v>
      </c>
      <c r="AW52" s="707">
        <f t="shared" ref="AW52:AW59" si="12">+AT52*AS52</f>
        <v>780</v>
      </c>
      <c r="AX52" s="718">
        <v>1422</v>
      </c>
    </row>
    <row r="53" spans="3:53" ht="21" x14ac:dyDescent="0.25">
      <c r="C53" s="700"/>
      <c r="D53" s="741"/>
      <c r="E53" s="719"/>
      <c r="F53" s="286" t="s">
        <v>612</v>
      </c>
      <c r="G53" s="285" t="s">
        <v>621</v>
      </c>
      <c r="H53" s="286">
        <v>20</v>
      </c>
      <c r="I53" s="285" t="s">
        <v>628</v>
      </c>
      <c r="J53" s="674">
        <v>1</v>
      </c>
      <c r="K53" s="274"/>
      <c r="L53" s="274"/>
      <c r="M53" s="329">
        <v>1</v>
      </c>
      <c r="N53" s="329">
        <v>1</v>
      </c>
      <c r="O53" s="329">
        <v>1</v>
      </c>
      <c r="P53" s="329">
        <v>1</v>
      </c>
      <c r="Q53" s="329">
        <v>1</v>
      </c>
      <c r="R53" s="277"/>
      <c r="S53" s="277"/>
      <c r="T53" s="329"/>
      <c r="U53" s="329">
        <v>3</v>
      </c>
      <c r="V53" s="329">
        <v>3</v>
      </c>
      <c r="W53" s="329">
        <v>2</v>
      </c>
      <c r="X53" s="329"/>
      <c r="Y53" s="274"/>
      <c r="Z53" s="274"/>
      <c r="AA53" s="329"/>
      <c r="AB53" s="329"/>
      <c r="AC53" s="329"/>
      <c r="AD53" s="329"/>
      <c r="AE53" s="329"/>
      <c r="AF53" s="274"/>
      <c r="AG53" s="274"/>
      <c r="AH53" s="329">
        <v>3</v>
      </c>
      <c r="AI53" s="329">
        <v>3</v>
      </c>
      <c r="AJ53" s="329">
        <v>3</v>
      </c>
      <c r="AK53" s="329">
        <v>3</v>
      </c>
      <c r="AL53" s="329"/>
      <c r="AM53" s="274"/>
      <c r="AN53" s="274"/>
      <c r="AO53" s="329"/>
      <c r="AP53" s="329"/>
      <c r="AQ53" s="329"/>
      <c r="AR53" s="300"/>
      <c r="AS53" s="370">
        <f t="shared" ref="AS53:AS54" si="13">SUM(J53:AR53)</f>
        <v>26</v>
      </c>
      <c r="AT53" s="724"/>
      <c r="AU53" s="715" t="e">
        <f t="shared" si="11"/>
        <v>#DIV/0!</v>
      </c>
      <c r="AV53" s="717"/>
      <c r="AW53" s="717"/>
      <c r="AX53" s="718"/>
    </row>
    <row r="54" spans="3:53" ht="21" x14ac:dyDescent="0.25">
      <c r="C54" s="700"/>
      <c r="D54" s="741"/>
      <c r="E54" s="719"/>
      <c r="F54" s="286" t="s">
        <v>622</v>
      </c>
      <c r="G54" s="285" t="s">
        <v>623</v>
      </c>
      <c r="H54" s="286">
        <v>20</v>
      </c>
      <c r="I54" s="285" t="s">
        <v>628</v>
      </c>
      <c r="J54" s="674">
        <v>1</v>
      </c>
      <c r="K54" s="274"/>
      <c r="L54" s="274"/>
      <c r="M54" s="329">
        <v>1</v>
      </c>
      <c r="N54" s="329">
        <v>1</v>
      </c>
      <c r="O54" s="329">
        <v>1</v>
      </c>
      <c r="P54" s="329">
        <v>1</v>
      </c>
      <c r="Q54" s="329">
        <v>1</v>
      </c>
      <c r="R54" s="277"/>
      <c r="S54" s="277"/>
      <c r="T54" s="329"/>
      <c r="U54" s="329">
        <v>3</v>
      </c>
      <c r="V54" s="329">
        <v>3</v>
      </c>
      <c r="W54" s="329">
        <v>3</v>
      </c>
      <c r="X54" s="329"/>
      <c r="Y54" s="274"/>
      <c r="Z54" s="274"/>
      <c r="AA54" s="329"/>
      <c r="AB54" s="329"/>
      <c r="AC54" s="329"/>
      <c r="AD54" s="329"/>
      <c r="AE54" s="329"/>
      <c r="AF54" s="274"/>
      <c r="AG54" s="274"/>
      <c r="AH54" s="329">
        <v>3</v>
      </c>
      <c r="AI54" s="329">
        <v>3</v>
      </c>
      <c r="AJ54" s="329">
        <v>3</v>
      </c>
      <c r="AK54" s="329">
        <v>3</v>
      </c>
      <c r="AL54" s="329"/>
      <c r="AM54" s="274"/>
      <c r="AN54" s="274"/>
      <c r="AO54" s="329"/>
      <c r="AP54" s="329"/>
      <c r="AQ54" s="329"/>
      <c r="AR54" s="300"/>
      <c r="AS54" s="370">
        <f t="shared" si="13"/>
        <v>27</v>
      </c>
      <c r="AT54" s="725"/>
      <c r="AU54" s="716" t="e">
        <f t="shared" si="11"/>
        <v>#DIV/0!</v>
      </c>
      <c r="AV54" s="708"/>
      <c r="AW54" s="708"/>
      <c r="AX54" s="718"/>
    </row>
    <row r="55" spans="3:53" ht="21" x14ac:dyDescent="0.25">
      <c r="C55" s="403">
        <v>18</v>
      </c>
      <c r="D55" s="741"/>
      <c r="E55" s="645" t="s">
        <v>631</v>
      </c>
      <c r="F55" s="371" t="s">
        <v>633</v>
      </c>
      <c r="G55" s="371" t="s">
        <v>28</v>
      </c>
      <c r="H55" s="367">
        <v>20</v>
      </c>
      <c r="I55" s="368" t="s">
        <v>628</v>
      </c>
      <c r="J55" s="674">
        <v>8</v>
      </c>
      <c r="K55" s="274"/>
      <c r="L55" s="274"/>
      <c r="M55" s="329">
        <v>8</v>
      </c>
      <c r="N55" s="329">
        <v>8</v>
      </c>
      <c r="O55" s="329">
        <v>8</v>
      </c>
      <c r="P55" s="329">
        <v>8</v>
      </c>
      <c r="Q55" s="329">
        <v>8</v>
      </c>
      <c r="R55" s="277"/>
      <c r="S55" s="277"/>
      <c r="T55" s="329"/>
      <c r="U55" s="329">
        <v>8</v>
      </c>
      <c r="V55" s="329">
        <v>8</v>
      </c>
      <c r="W55" s="329">
        <v>8</v>
      </c>
      <c r="X55" s="329"/>
      <c r="Y55" s="274"/>
      <c r="Z55" s="274"/>
      <c r="AA55" s="329"/>
      <c r="AB55" s="329"/>
      <c r="AC55" s="329"/>
      <c r="AD55" s="329"/>
      <c r="AE55" s="329"/>
      <c r="AF55" s="274"/>
      <c r="AG55" s="274"/>
      <c r="AH55" s="293">
        <v>7</v>
      </c>
      <c r="AI55" s="293">
        <v>7</v>
      </c>
      <c r="AJ55" s="293">
        <v>7</v>
      </c>
      <c r="AK55" s="293"/>
      <c r="AL55" s="293"/>
      <c r="AM55" s="273"/>
      <c r="AN55" s="273"/>
      <c r="AO55" s="293"/>
      <c r="AP55" s="293"/>
      <c r="AQ55" s="293"/>
      <c r="AR55" s="294"/>
      <c r="AS55" s="267">
        <f t="shared" si="10"/>
        <v>93</v>
      </c>
      <c r="AT55" s="268">
        <v>18</v>
      </c>
      <c r="AU55" s="269">
        <f t="shared" si="11"/>
        <v>0.38888888888888884</v>
      </c>
      <c r="AV55" s="270">
        <v>11</v>
      </c>
      <c r="AW55" s="271">
        <f t="shared" si="12"/>
        <v>1674</v>
      </c>
      <c r="AX55" s="270">
        <f>+AV55*AS55</f>
        <v>1023</v>
      </c>
    </row>
    <row r="56" spans="3:53" ht="21" x14ac:dyDescent="0.25">
      <c r="C56" s="700">
        <v>19</v>
      </c>
      <c r="D56" s="741"/>
      <c r="E56" s="719" t="s">
        <v>624</v>
      </c>
      <c r="F56" s="712" t="s">
        <v>625</v>
      </c>
      <c r="G56" s="721" t="s">
        <v>643</v>
      </c>
      <c r="H56" s="286">
        <v>5</v>
      </c>
      <c r="I56" s="285" t="s">
        <v>31</v>
      </c>
      <c r="J56" s="674">
        <v>1</v>
      </c>
      <c r="K56" s="274"/>
      <c r="L56" s="274"/>
      <c r="M56" s="329">
        <v>1</v>
      </c>
      <c r="N56" s="329">
        <v>1</v>
      </c>
      <c r="O56" s="329">
        <v>1</v>
      </c>
      <c r="P56" s="329">
        <v>1</v>
      </c>
      <c r="Q56" s="329">
        <v>1</v>
      </c>
      <c r="R56" s="277"/>
      <c r="S56" s="277"/>
      <c r="T56" s="329">
        <v>1</v>
      </c>
      <c r="U56" s="329">
        <v>1</v>
      </c>
      <c r="V56" s="329">
        <v>1</v>
      </c>
      <c r="W56" s="329">
        <v>1</v>
      </c>
      <c r="X56" s="329">
        <v>1</v>
      </c>
      <c r="Y56" s="274"/>
      <c r="Z56" s="274"/>
      <c r="AA56" s="329">
        <v>1</v>
      </c>
      <c r="AB56" s="329">
        <v>1</v>
      </c>
      <c r="AC56" s="329">
        <v>1</v>
      </c>
      <c r="AD56" s="329">
        <v>1</v>
      </c>
      <c r="AE56" s="329">
        <v>1</v>
      </c>
      <c r="AF56" s="274"/>
      <c r="AG56" s="274"/>
      <c r="AH56" s="329">
        <v>1</v>
      </c>
      <c r="AI56" s="329">
        <v>1</v>
      </c>
      <c r="AJ56" s="329">
        <v>1</v>
      </c>
      <c r="AK56" s="329">
        <v>1</v>
      </c>
      <c r="AL56" s="329">
        <v>1</v>
      </c>
      <c r="AM56" s="274"/>
      <c r="AN56" s="274"/>
      <c r="AO56" s="329"/>
      <c r="AP56" s="329"/>
      <c r="AQ56" s="329"/>
      <c r="AR56" s="300"/>
      <c r="AS56" s="370">
        <v>21</v>
      </c>
      <c r="AT56" s="723">
        <v>20</v>
      </c>
      <c r="AU56" s="714">
        <f t="shared" si="11"/>
        <v>0.14701500000000001</v>
      </c>
      <c r="AV56" s="707">
        <v>17.059699999999999</v>
      </c>
      <c r="AW56" s="707">
        <f t="shared" si="12"/>
        <v>420</v>
      </c>
      <c r="AX56" s="718">
        <v>1433.01</v>
      </c>
      <c r="BA56" s="208"/>
    </row>
    <row r="57" spans="3:53" ht="21" x14ac:dyDescent="0.25">
      <c r="C57" s="700"/>
      <c r="D57" s="741"/>
      <c r="E57" s="719"/>
      <c r="F57" s="712"/>
      <c r="G57" s="722"/>
      <c r="H57" s="286">
        <v>20</v>
      </c>
      <c r="I57" s="285" t="s">
        <v>32</v>
      </c>
      <c r="J57" s="674">
        <v>2</v>
      </c>
      <c r="K57" s="274"/>
      <c r="L57" s="274"/>
      <c r="M57" s="329">
        <v>2</v>
      </c>
      <c r="N57" s="329">
        <v>2</v>
      </c>
      <c r="O57" s="329">
        <v>2</v>
      </c>
      <c r="P57" s="329">
        <v>2</v>
      </c>
      <c r="Q57" s="329">
        <v>2</v>
      </c>
      <c r="R57" s="277"/>
      <c r="S57" s="277"/>
      <c r="T57" s="329">
        <v>2</v>
      </c>
      <c r="U57" s="329">
        <v>2</v>
      </c>
      <c r="V57" s="329">
        <v>2</v>
      </c>
      <c r="W57" s="329">
        <v>2</v>
      </c>
      <c r="X57" s="329">
        <v>2</v>
      </c>
      <c r="Y57" s="274"/>
      <c r="Z57" s="274"/>
      <c r="AA57" s="329">
        <v>2</v>
      </c>
      <c r="AB57" s="329">
        <v>2</v>
      </c>
      <c r="AC57" s="329">
        <v>2</v>
      </c>
      <c r="AD57" s="329">
        <v>2</v>
      </c>
      <c r="AE57" s="329">
        <v>2</v>
      </c>
      <c r="AF57" s="274"/>
      <c r="AG57" s="274"/>
      <c r="AH57" s="329">
        <v>2</v>
      </c>
      <c r="AI57" s="329">
        <v>2</v>
      </c>
      <c r="AJ57" s="329">
        <v>2</v>
      </c>
      <c r="AK57" s="329">
        <v>2</v>
      </c>
      <c r="AL57" s="329">
        <v>2</v>
      </c>
      <c r="AM57" s="274"/>
      <c r="AN57" s="274"/>
      <c r="AO57" s="329"/>
      <c r="AP57" s="329"/>
      <c r="AQ57" s="329"/>
      <c r="AR57" s="300"/>
      <c r="AS57" s="370">
        <f t="shared" ref="AS57:AS58" si="14">SUM(J57:AR57)</f>
        <v>42</v>
      </c>
      <c r="AT57" s="724"/>
      <c r="AU57" s="715" t="e">
        <f t="shared" si="11"/>
        <v>#DIV/0!</v>
      </c>
      <c r="AV57" s="717"/>
      <c r="AW57" s="717"/>
      <c r="AX57" s="718"/>
    </row>
    <row r="58" spans="3:53" ht="21" x14ac:dyDescent="0.25">
      <c r="C58" s="700"/>
      <c r="D58" s="741"/>
      <c r="E58" s="719"/>
      <c r="F58" s="712"/>
      <c r="G58" s="722"/>
      <c r="H58" s="286">
        <v>5</v>
      </c>
      <c r="I58" s="285" t="s">
        <v>33</v>
      </c>
      <c r="J58" s="674">
        <v>1</v>
      </c>
      <c r="K58" s="274"/>
      <c r="L58" s="274"/>
      <c r="M58" s="329">
        <v>1</v>
      </c>
      <c r="N58" s="329">
        <v>1</v>
      </c>
      <c r="O58" s="329">
        <v>1</v>
      </c>
      <c r="P58" s="329">
        <v>1</v>
      </c>
      <c r="Q58" s="329">
        <v>1</v>
      </c>
      <c r="R58" s="277"/>
      <c r="S58" s="277"/>
      <c r="T58" s="329">
        <v>1</v>
      </c>
      <c r="U58" s="329">
        <v>1</v>
      </c>
      <c r="V58" s="329">
        <v>1</v>
      </c>
      <c r="W58" s="329">
        <v>1</v>
      </c>
      <c r="X58" s="329">
        <v>1</v>
      </c>
      <c r="Y58" s="274"/>
      <c r="Z58" s="274"/>
      <c r="AA58" s="329">
        <v>1</v>
      </c>
      <c r="AB58" s="329">
        <v>1</v>
      </c>
      <c r="AC58" s="329">
        <v>1</v>
      </c>
      <c r="AD58" s="329">
        <v>1</v>
      </c>
      <c r="AE58" s="329">
        <v>1</v>
      </c>
      <c r="AF58" s="274"/>
      <c r="AG58" s="274"/>
      <c r="AH58" s="329">
        <v>1</v>
      </c>
      <c r="AI58" s="329">
        <v>1</v>
      </c>
      <c r="AJ58" s="329">
        <v>1</v>
      </c>
      <c r="AK58" s="329">
        <v>1</v>
      </c>
      <c r="AL58" s="329">
        <v>1</v>
      </c>
      <c r="AM58" s="274"/>
      <c r="AN58" s="274"/>
      <c r="AO58" s="329"/>
      <c r="AP58" s="329"/>
      <c r="AQ58" s="329"/>
      <c r="AR58" s="300"/>
      <c r="AS58" s="370">
        <f t="shared" si="14"/>
        <v>21</v>
      </c>
      <c r="AT58" s="725"/>
      <c r="AU58" s="716" t="e">
        <f t="shared" si="11"/>
        <v>#DIV/0!</v>
      </c>
      <c r="AV58" s="708"/>
      <c r="AW58" s="708"/>
      <c r="AX58" s="718"/>
    </row>
    <row r="59" spans="3:53" ht="21" x14ac:dyDescent="0.25">
      <c r="C59" s="363">
        <v>20</v>
      </c>
      <c r="D59" s="741"/>
      <c r="E59" s="369" t="s">
        <v>626</v>
      </c>
      <c r="F59" s="367" t="s">
        <v>676</v>
      </c>
      <c r="G59" s="368" t="s">
        <v>28</v>
      </c>
      <c r="H59" s="286">
        <v>20</v>
      </c>
      <c r="I59" s="285" t="s">
        <v>628</v>
      </c>
      <c r="J59" s="674">
        <v>4</v>
      </c>
      <c r="K59" s="274"/>
      <c r="L59" s="274"/>
      <c r="M59" s="329">
        <v>4</v>
      </c>
      <c r="N59" s="329">
        <v>4</v>
      </c>
      <c r="O59" s="329">
        <v>4</v>
      </c>
      <c r="P59" s="329">
        <v>4</v>
      </c>
      <c r="Q59" s="329">
        <v>4</v>
      </c>
      <c r="R59" s="277"/>
      <c r="S59" s="277"/>
      <c r="T59" s="329"/>
      <c r="U59" s="329"/>
      <c r="V59" s="329">
        <v>10</v>
      </c>
      <c r="W59" s="329">
        <v>4</v>
      </c>
      <c r="X59" s="329"/>
      <c r="Y59" s="274"/>
      <c r="Z59" s="274"/>
      <c r="AA59" s="329"/>
      <c r="AB59" s="329"/>
      <c r="AC59" s="329"/>
      <c r="AD59" s="329"/>
      <c r="AE59" s="329"/>
      <c r="AF59" s="274"/>
      <c r="AG59" s="274"/>
      <c r="AH59" s="293">
        <v>7</v>
      </c>
      <c r="AI59" s="293">
        <v>7</v>
      </c>
      <c r="AJ59" s="293">
        <v>7</v>
      </c>
      <c r="AK59" s="293"/>
      <c r="AL59" s="293"/>
      <c r="AM59" s="273"/>
      <c r="AN59" s="273"/>
      <c r="AO59" s="293"/>
      <c r="AP59" s="293"/>
      <c r="AQ59" s="293"/>
      <c r="AR59" s="294"/>
      <c r="AS59" s="267">
        <f t="shared" si="10"/>
        <v>59</v>
      </c>
      <c r="AT59" s="268">
        <v>26</v>
      </c>
      <c r="AU59" s="269">
        <f t="shared" si="11"/>
        <v>0.42307692307692313</v>
      </c>
      <c r="AV59" s="270">
        <v>15</v>
      </c>
      <c r="AW59" s="271">
        <f t="shared" si="12"/>
        <v>1534</v>
      </c>
      <c r="AX59" s="270">
        <f>+AV59*AS59</f>
        <v>885</v>
      </c>
      <c r="AY59" s="246"/>
      <c r="AZ59" s="216"/>
    </row>
    <row r="60" spans="3:53" ht="23.25" customHeight="1" x14ac:dyDescent="0.25">
      <c r="C60" s="363">
        <v>21</v>
      </c>
      <c r="D60" s="741"/>
      <c r="E60" s="369" t="s">
        <v>627</v>
      </c>
      <c r="F60" s="367" t="s">
        <v>632</v>
      </c>
      <c r="G60" s="368" t="s">
        <v>28</v>
      </c>
      <c r="H60" s="286">
        <v>20</v>
      </c>
      <c r="I60" s="285" t="s">
        <v>628</v>
      </c>
      <c r="J60" s="674">
        <v>8</v>
      </c>
      <c r="K60" s="274"/>
      <c r="L60" s="274"/>
      <c r="M60" s="329">
        <v>8</v>
      </c>
      <c r="N60" s="329">
        <v>8</v>
      </c>
      <c r="O60" s="329">
        <v>8</v>
      </c>
      <c r="P60" s="329">
        <v>8</v>
      </c>
      <c r="Q60" s="329">
        <v>8</v>
      </c>
      <c r="R60" s="277"/>
      <c r="S60" s="277"/>
      <c r="T60" s="329"/>
      <c r="U60" s="329">
        <v>8</v>
      </c>
      <c r="V60" s="329">
        <v>7</v>
      </c>
      <c r="W60" s="329"/>
      <c r="X60" s="329"/>
      <c r="Y60" s="274"/>
      <c r="Z60" s="274"/>
      <c r="AA60" s="329"/>
      <c r="AB60" s="329"/>
      <c r="AC60" s="329"/>
      <c r="AD60" s="329"/>
      <c r="AE60" s="329"/>
      <c r="AF60" s="274"/>
      <c r="AG60" s="274"/>
      <c r="AH60" s="293">
        <v>7</v>
      </c>
      <c r="AI60" s="293">
        <v>7</v>
      </c>
      <c r="AJ60" s="293">
        <v>7</v>
      </c>
      <c r="AK60" s="293"/>
      <c r="AL60" s="293"/>
      <c r="AM60" s="273"/>
      <c r="AN60" s="273"/>
      <c r="AO60" s="293"/>
      <c r="AP60" s="293"/>
      <c r="AQ60" s="293"/>
      <c r="AR60" s="294"/>
      <c r="AS60" s="267">
        <f t="shared" si="10"/>
        <v>84</v>
      </c>
      <c r="AT60" s="268">
        <v>15</v>
      </c>
      <c r="AU60" s="269">
        <f t="shared" si="11"/>
        <v>0.19999999999999996</v>
      </c>
      <c r="AV60" s="270">
        <v>12</v>
      </c>
      <c r="AW60" s="271">
        <f t="shared" ref="AW60:AW61" si="15">+AT60*AS60</f>
        <v>1260</v>
      </c>
      <c r="AX60" s="270">
        <f>+AV60*AS60</f>
        <v>1008</v>
      </c>
    </row>
    <row r="61" spans="3:53" ht="21" x14ac:dyDescent="0.25">
      <c r="C61" s="363">
        <v>22</v>
      </c>
      <c r="D61" s="769" t="s">
        <v>768</v>
      </c>
      <c r="E61" s="369" t="s">
        <v>767</v>
      </c>
      <c r="F61" s="367" t="s">
        <v>676</v>
      </c>
      <c r="G61" s="368" t="s">
        <v>28</v>
      </c>
      <c r="H61" s="286">
        <v>20</v>
      </c>
      <c r="I61" s="285" t="s">
        <v>628</v>
      </c>
      <c r="J61" s="674"/>
      <c r="K61" s="274"/>
      <c r="L61" s="274"/>
      <c r="M61" s="329"/>
      <c r="N61" s="329"/>
      <c r="O61" s="329"/>
      <c r="P61" s="329"/>
      <c r="Q61" s="329"/>
      <c r="R61" s="277"/>
      <c r="S61" s="277"/>
      <c r="T61" s="329"/>
      <c r="U61" s="329"/>
      <c r="V61" s="329"/>
      <c r="W61" s="329"/>
      <c r="X61" s="329"/>
      <c r="Y61" s="274"/>
      <c r="Z61" s="274"/>
      <c r="AA61" s="329"/>
      <c r="AB61" s="329">
        <v>10</v>
      </c>
      <c r="AC61" s="329">
        <v>10</v>
      </c>
      <c r="AD61" s="329">
        <v>10</v>
      </c>
      <c r="AE61" s="329">
        <v>10</v>
      </c>
      <c r="AF61" s="329">
        <v>10</v>
      </c>
      <c r="AG61" s="329">
        <v>10</v>
      </c>
      <c r="AH61" s="329">
        <v>10</v>
      </c>
      <c r="AI61" s="329">
        <v>10</v>
      </c>
      <c r="AJ61" s="329"/>
      <c r="AK61" s="329"/>
      <c r="AL61" s="329"/>
      <c r="AM61" s="274"/>
      <c r="AN61" s="274"/>
      <c r="AO61" s="329"/>
      <c r="AP61" s="329"/>
      <c r="AQ61" s="329"/>
      <c r="AR61" s="300"/>
      <c r="AS61" s="267">
        <f t="shared" si="10"/>
        <v>80</v>
      </c>
      <c r="AT61" s="268">
        <v>6</v>
      </c>
      <c r="AU61" s="269">
        <f t="shared" si="11"/>
        <v>0.33333333333333337</v>
      </c>
      <c r="AV61" s="270">
        <v>4</v>
      </c>
      <c r="AW61" s="271">
        <f t="shared" si="15"/>
        <v>480</v>
      </c>
      <c r="AX61" s="270">
        <v>320</v>
      </c>
      <c r="AY61" s="246"/>
      <c r="AZ61" s="216"/>
    </row>
    <row r="62" spans="3:53" ht="21" x14ac:dyDescent="0.25">
      <c r="C62" s="700">
        <v>23</v>
      </c>
      <c r="D62" s="741"/>
      <c r="E62" s="709" t="s">
        <v>770</v>
      </c>
      <c r="F62" s="695" t="s">
        <v>676</v>
      </c>
      <c r="G62" s="695" t="s">
        <v>28</v>
      </c>
      <c r="H62" s="286">
        <v>20</v>
      </c>
      <c r="I62" s="285" t="s">
        <v>628</v>
      </c>
      <c r="J62" s="671"/>
      <c r="K62" s="672"/>
      <c r="L62" s="672"/>
      <c r="M62" s="673"/>
      <c r="N62" s="673"/>
      <c r="O62" s="673"/>
      <c r="P62" s="673"/>
      <c r="Q62" s="673"/>
      <c r="R62" s="277"/>
      <c r="S62" s="277"/>
      <c r="T62" s="329"/>
      <c r="U62" s="329"/>
      <c r="V62" s="329"/>
      <c r="W62" s="329"/>
      <c r="X62" s="329"/>
      <c r="Y62" s="274"/>
      <c r="Z62" s="274"/>
      <c r="AA62" s="329"/>
      <c r="AB62" s="329">
        <v>6</v>
      </c>
      <c r="AC62" s="329">
        <v>6</v>
      </c>
      <c r="AD62" s="329">
        <v>6</v>
      </c>
      <c r="AE62" s="329">
        <v>6</v>
      </c>
      <c r="AF62" s="274">
        <v>6</v>
      </c>
      <c r="AG62" s="274">
        <v>5</v>
      </c>
      <c r="AH62" s="329">
        <v>5</v>
      </c>
      <c r="AI62" s="329"/>
      <c r="AJ62" s="329"/>
      <c r="AK62" s="329"/>
      <c r="AL62" s="329"/>
      <c r="AM62" s="274"/>
      <c r="AN62" s="274"/>
      <c r="AO62" s="329"/>
      <c r="AP62" s="329"/>
      <c r="AQ62" s="329"/>
      <c r="AR62" s="300"/>
      <c r="AS62" s="267">
        <f t="shared" si="10"/>
        <v>40</v>
      </c>
      <c r="AT62" s="730" t="s">
        <v>771</v>
      </c>
      <c r="AU62" s="731"/>
      <c r="AV62" s="731"/>
      <c r="AW62" s="731"/>
      <c r="AX62" s="732"/>
      <c r="AY62" s="246"/>
      <c r="AZ62" s="216"/>
    </row>
    <row r="63" spans="3:53" ht="21" x14ac:dyDescent="0.25">
      <c r="C63" s="700"/>
      <c r="D63" s="770"/>
      <c r="E63" s="711"/>
      <c r="F63" s="713"/>
      <c r="G63" s="713"/>
      <c r="H63" s="286">
        <v>45</v>
      </c>
      <c r="I63" s="285" t="s">
        <v>763</v>
      </c>
      <c r="J63" s="671"/>
      <c r="K63" s="672"/>
      <c r="L63" s="672"/>
      <c r="M63" s="673"/>
      <c r="N63" s="673"/>
      <c r="O63" s="673"/>
      <c r="P63" s="673"/>
      <c r="Q63" s="673"/>
      <c r="R63" s="277"/>
      <c r="S63" s="277"/>
      <c r="T63" s="329"/>
      <c r="U63" s="329"/>
      <c r="V63" s="329"/>
      <c r="W63" s="329"/>
      <c r="X63" s="329"/>
      <c r="Y63" s="274"/>
      <c r="Z63" s="274"/>
      <c r="AA63" s="329"/>
      <c r="AB63" s="329"/>
      <c r="AC63" s="329"/>
      <c r="AD63" s="329">
        <v>13</v>
      </c>
      <c r="AE63" s="329">
        <v>13</v>
      </c>
      <c r="AF63" s="274">
        <v>13</v>
      </c>
      <c r="AG63" s="274">
        <v>13</v>
      </c>
      <c r="AH63" s="329">
        <v>12</v>
      </c>
      <c r="AI63" s="329"/>
      <c r="AJ63" s="329"/>
      <c r="AK63" s="329"/>
      <c r="AL63" s="329"/>
      <c r="AM63" s="274"/>
      <c r="AN63" s="274"/>
      <c r="AO63" s="329"/>
      <c r="AP63" s="329"/>
      <c r="AQ63" s="329"/>
      <c r="AR63" s="300"/>
      <c r="AS63" s="267">
        <f t="shared" si="10"/>
        <v>64</v>
      </c>
      <c r="AT63" s="733"/>
      <c r="AU63" s="734"/>
      <c r="AV63" s="734"/>
      <c r="AW63" s="734"/>
      <c r="AX63" s="735"/>
      <c r="AY63" s="246"/>
      <c r="AZ63" s="216"/>
    </row>
    <row r="64" spans="3:53" ht="23.25" customHeight="1" x14ac:dyDescent="0.25">
      <c r="C64" s="581">
        <v>24</v>
      </c>
      <c r="D64" s="769" t="s">
        <v>819</v>
      </c>
      <c r="E64" s="369" t="s">
        <v>769</v>
      </c>
      <c r="F64" s="404" t="s">
        <v>676</v>
      </c>
      <c r="G64" s="368" t="s">
        <v>28</v>
      </c>
      <c r="H64" s="286">
        <v>20</v>
      </c>
      <c r="I64" s="285" t="s">
        <v>628</v>
      </c>
      <c r="J64" s="671"/>
      <c r="K64" s="672"/>
      <c r="L64" s="672"/>
      <c r="M64" s="673"/>
      <c r="N64" s="673"/>
      <c r="O64" s="673"/>
      <c r="P64" s="673"/>
      <c r="Q64" s="673"/>
      <c r="R64" s="277"/>
      <c r="S64" s="277"/>
      <c r="T64" s="329"/>
      <c r="U64" s="329"/>
      <c r="V64" s="329"/>
      <c r="W64" s="329"/>
      <c r="X64" s="329"/>
      <c r="Y64" s="274"/>
      <c r="Z64" s="274"/>
      <c r="AA64" s="329"/>
      <c r="AB64" s="329">
        <v>19</v>
      </c>
      <c r="AC64" s="329">
        <v>19</v>
      </c>
      <c r="AD64" s="329">
        <v>19</v>
      </c>
      <c r="AE64" s="329">
        <v>18</v>
      </c>
      <c r="AF64" s="274">
        <v>18</v>
      </c>
      <c r="AG64" s="274">
        <v>18</v>
      </c>
      <c r="AH64" s="329">
        <v>18</v>
      </c>
      <c r="AI64" s="329"/>
      <c r="AJ64" s="329"/>
      <c r="AK64" s="329"/>
      <c r="AL64" s="329"/>
      <c r="AM64" s="274"/>
      <c r="AN64" s="274"/>
      <c r="AO64" s="329"/>
      <c r="AP64" s="329"/>
      <c r="AQ64" s="329"/>
      <c r="AR64" s="300"/>
      <c r="AS64" s="267">
        <f t="shared" si="10"/>
        <v>129</v>
      </c>
      <c r="AT64" s="268">
        <v>6</v>
      </c>
      <c r="AU64" s="269">
        <f t="shared" ref="AU64" si="16">1-(AV64/AT64)</f>
        <v>0.33333333333333337</v>
      </c>
      <c r="AV64" s="270">
        <v>4</v>
      </c>
      <c r="AW64" s="271">
        <f t="shared" ref="AW64" si="17">+AT64*AS64</f>
        <v>774</v>
      </c>
      <c r="AX64" s="270">
        <f>+AV64*AS64</f>
        <v>516</v>
      </c>
    </row>
    <row r="65" spans="3:52" ht="23.25" customHeight="1" x14ac:dyDescent="0.25">
      <c r="C65" s="692">
        <v>25</v>
      </c>
      <c r="D65" s="741"/>
      <c r="E65" s="709" t="s">
        <v>819</v>
      </c>
      <c r="F65" s="695" t="s">
        <v>676</v>
      </c>
      <c r="G65" s="695" t="s">
        <v>28</v>
      </c>
      <c r="H65" s="338">
        <v>20</v>
      </c>
      <c r="I65" s="336" t="s">
        <v>32</v>
      </c>
      <c r="J65" s="671"/>
      <c r="K65" s="672"/>
      <c r="L65" s="672"/>
      <c r="M65" s="673"/>
      <c r="N65" s="673"/>
      <c r="O65" s="673"/>
      <c r="P65" s="673"/>
      <c r="Q65" s="673"/>
      <c r="R65" s="277"/>
      <c r="S65" s="277"/>
      <c r="T65" s="329"/>
      <c r="U65" s="329"/>
      <c r="V65" s="329"/>
      <c r="W65" s="329"/>
      <c r="X65" s="329"/>
      <c r="Y65" s="274"/>
      <c r="Z65" s="274"/>
      <c r="AA65" s="329"/>
      <c r="AB65" s="329">
        <v>10</v>
      </c>
      <c r="AC65" s="329">
        <v>9</v>
      </c>
      <c r="AD65" s="329">
        <v>9</v>
      </c>
      <c r="AE65" s="329">
        <v>9</v>
      </c>
      <c r="AF65" s="274">
        <v>9</v>
      </c>
      <c r="AG65" s="274">
        <v>9</v>
      </c>
      <c r="AH65" s="329">
        <v>9</v>
      </c>
      <c r="AI65" s="329"/>
      <c r="AJ65" s="329"/>
      <c r="AK65" s="329"/>
      <c r="AL65" s="329"/>
      <c r="AM65" s="274"/>
      <c r="AN65" s="274"/>
      <c r="AO65" s="329"/>
      <c r="AP65" s="329"/>
      <c r="AQ65" s="329"/>
      <c r="AR65" s="300"/>
      <c r="AS65" s="346">
        <f t="shared" si="10"/>
        <v>64</v>
      </c>
      <c r="AT65" s="730" t="s">
        <v>818</v>
      </c>
      <c r="AU65" s="731"/>
      <c r="AV65" s="731"/>
      <c r="AW65" s="731"/>
      <c r="AX65" s="732"/>
    </row>
    <row r="66" spans="3:52" ht="23.25" customHeight="1" x14ac:dyDescent="0.25">
      <c r="C66" s="693"/>
      <c r="D66" s="741"/>
      <c r="E66" s="711"/>
      <c r="F66" s="713"/>
      <c r="G66" s="713"/>
      <c r="H66" s="286">
        <v>45</v>
      </c>
      <c r="I66" s="285" t="s">
        <v>763</v>
      </c>
      <c r="J66" s="671"/>
      <c r="K66" s="672"/>
      <c r="L66" s="672"/>
      <c r="M66" s="673"/>
      <c r="N66" s="673"/>
      <c r="O66" s="673"/>
      <c r="P66" s="673"/>
      <c r="Q66" s="673"/>
      <c r="R66" s="277"/>
      <c r="S66" s="277"/>
      <c r="T66" s="329"/>
      <c r="U66" s="329"/>
      <c r="V66" s="329"/>
      <c r="W66" s="329"/>
      <c r="X66" s="329"/>
      <c r="Y66" s="274"/>
      <c r="Z66" s="274"/>
      <c r="AA66" s="329"/>
      <c r="AB66" s="329"/>
      <c r="AC66" s="329"/>
      <c r="AD66" s="329">
        <v>13</v>
      </c>
      <c r="AE66" s="329">
        <v>13</v>
      </c>
      <c r="AF66" s="329">
        <v>13</v>
      </c>
      <c r="AG66" s="329">
        <v>13</v>
      </c>
      <c r="AH66" s="329">
        <v>12</v>
      </c>
      <c r="AI66" s="329"/>
      <c r="AJ66" s="329"/>
      <c r="AK66" s="329"/>
      <c r="AL66" s="329"/>
      <c r="AM66" s="274"/>
      <c r="AN66" s="274"/>
      <c r="AO66" s="329"/>
      <c r="AP66" s="329"/>
      <c r="AQ66" s="329"/>
      <c r="AR66" s="300"/>
      <c r="AS66" s="267">
        <v>64</v>
      </c>
      <c r="AT66" s="733"/>
      <c r="AU66" s="734"/>
      <c r="AV66" s="734"/>
      <c r="AW66" s="734"/>
      <c r="AX66" s="735"/>
      <c r="AZ66" s="246"/>
    </row>
    <row r="67" spans="3:52" ht="23.25" customHeight="1" x14ac:dyDescent="0.25">
      <c r="C67" s="700">
        <v>26</v>
      </c>
      <c r="D67" s="771" t="s">
        <v>76</v>
      </c>
      <c r="E67" s="721" t="s">
        <v>765</v>
      </c>
      <c r="F67" s="712" t="s">
        <v>679</v>
      </c>
      <c r="G67" s="722" t="s">
        <v>28</v>
      </c>
      <c r="H67" s="286">
        <v>20</v>
      </c>
      <c r="I67" s="285" t="s">
        <v>628</v>
      </c>
      <c r="J67" s="671"/>
      <c r="K67" s="672"/>
      <c r="L67" s="672"/>
      <c r="M67" s="673"/>
      <c r="N67" s="673"/>
      <c r="O67" s="673"/>
      <c r="P67" s="673"/>
      <c r="Q67" s="673"/>
      <c r="R67" s="277"/>
      <c r="S67" s="277"/>
      <c r="T67" s="329"/>
      <c r="U67" s="329"/>
      <c r="V67" s="329"/>
      <c r="W67" s="329"/>
      <c r="X67" s="329"/>
      <c r="Y67" s="274"/>
      <c r="Z67" s="274"/>
      <c r="AA67" s="329"/>
      <c r="AB67" s="329">
        <v>5</v>
      </c>
      <c r="AC67" s="329">
        <v>5</v>
      </c>
      <c r="AD67" s="329">
        <v>5</v>
      </c>
      <c r="AE67" s="329">
        <v>5</v>
      </c>
      <c r="AF67" s="274"/>
      <c r="AG67" s="274"/>
      <c r="AH67" s="329">
        <v>5</v>
      </c>
      <c r="AI67" s="329">
        <v>5</v>
      </c>
      <c r="AJ67" s="329">
        <v>5</v>
      </c>
      <c r="AK67" s="329">
        <v>5</v>
      </c>
      <c r="AL67" s="329">
        <v>5</v>
      </c>
      <c r="AM67" s="274"/>
      <c r="AN67" s="274"/>
      <c r="AO67" s="329"/>
      <c r="AP67" s="329"/>
      <c r="AQ67" s="329"/>
      <c r="AR67" s="300"/>
      <c r="AS67" s="267">
        <f t="shared" si="10"/>
        <v>45</v>
      </c>
      <c r="AT67" s="268">
        <v>28</v>
      </c>
      <c r="AU67" s="269">
        <f t="shared" ref="AU67:AU130" si="18">1-(AV67/AT67)</f>
        <v>0.4642857142857143</v>
      </c>
      <c r="AV67" s="270">
        <v>15</v>
      </c>
      <c r="AW67" s="271">
        <f t="shared" ref="AW67" si="19">+AT67*AS67</f>
        <v>1260</v>
      </c>
      <c r="AX67" s="270">
        <f t="shared" ref="AX67:AX98" si="20">+AV67*AS67</f>
        <v>675</v>
      </c>
    </row>
    <row r="68" spans="3:52" ht="23.25" customHeight="1" x14ac:dyDescent="0.25">
      <c r="C68" s="700"/>
      <c r="D68" s="772"/>
      <c r="E68" s="721"/>
      <c r="F68" s="712"/>
      <c r="G68" s="722"/>
      <c r="H68" s="338">
        <v>35</v>
      </c>
      <c r="I68" s="336" t="s">
        <v>815</v>
      </c>
      <c r="J68" s="671"/>
      <c r="K68" s="672"/>
      <c r="L68" s="672"/>
      <c r="M68" s="673"/>
      <c r="N68" s="673"/>
      <c r="O68" s="673"/>
      <c r="P68" s="673"/>
      <c r="Q68" s="673"/>
      <c r="R68" s="277"/>
      <c r="S68" s="277"/>
      <c r="T68" s="329"/>
      <c r="U68" s="329"/>
      <c r="V68" s="329"/>
      <c r="W68" s="329"/>
      <c r="X68" s="329"/>
      <c r="Y68" s="274"/>
      <c r="Z68" s="274"/>
      <c r="AA68" s="329"/>
      <c r="AB68" s="329"/>
      <c r="AC68" s="329"/>
      <c r="AD68" s="329"/>
      <c r="AE68" s="329"/>
      <c r="AF68" s="274"/>
      <c r="AG68" s="274"/>
      <c r="AH68" s="329"/>
      <c r="AI68" s="329"/>
      <c r="AJ68" s="329"/>
      <c r="AK68" s="329"/>
      <c r="AL68" s="329"/>
      <c r="AM68" s="274"/>
      <c r="AN68" s="274"/>
      <c r="AO68" s="329"/>
      <c r="AP68" s="329">
        <v>11</v>
      </c>
      <c r="AQ68" s="329">
        <v>11</v>
      </c>
      <c r="AR68" s="300">
        <v>10</v>
      </c>
      <c r="AS68" s="346">
        <f t="shared" si="10"/>
        <v>32</v>
      </c>
      <c r="AT68" s="343">
        <v>35</v>
      </c>
      <c r="AU68" s="344">
        <f t="shared" si="18"/>
        <v>0.25</v>
      </c>
      <c r="AV68" s="340">
        <f>+AV67/20*35</f>
        <v>26.25</v>
      </c>
      <c r="AW68" s="381">
        <f t="shared" ref="AW68:AW94" si="21">+AT68*AS68</f>
        <v>1120</v>
      </c>
      <c r="AX68" s="337">
        <f t="shared" si="20"/>
        <v>840</v>
      </c>
    </row>
    <row r="69" spans="3:52" ht="23.25" customHeight="1" x14ac:dyDescent="0.25">
      <c r="C69" s="700"/>
      <c r="D69" s="772"/>
      <c r="E69" s="721"/>
      <c r="F69" s="712"/>
      <c r="G69" s="722"/>
      <c r="H69" s="712">
        <v>45</v>
      </c>
      <c r="I69" s="722" t="s">
        <v>763</v>
      </c>
      <c r="J69" s="671"/>
      <c r="K69" s="672"/>
      <c r="L69" s="672"/>
      <c r="M69" s="673"/>
      <c r="N69" s="673"/>
      <c r="O69" s="673"/>
      <c r="P69" s="673"/>
      <c r="Q69" s="673"/>
      <c r="R69" s="277"/>
      <c r="S69" s="277"/>
      <c r="T69" s="329"/>
      <c r="U69" s="329"/>
      <c r="V69" s="329"/>
      <c r="W69" s="329"/>
      <c r="X69" s="329"/>
      <c r="Y69" s="274"/>
      <c r="Z69" s="274"/>
      <c r="AA69" s="329"/>
      <c r="AB69" s="329"/>
      <c r="AC69" s="329"/>
      <c r="AD69" s="329"/>
      <c r="AE69" s="329"/>
      <c r="AF69" s="274"/>
      <c r="AG69" s="274"/>
      <c r="AH69" s="329"/>
      <c r="AI69" s="329"/>
      <c r="AJ69" s="329"/>
      <c r="AK69" s="329">
        <v>12</v>
      </c>
      <c r="AL69" s="329">
        <v>12</v>
      </c>
      <c r="AM69" s="274"/>
      <c r="AN69" s="274"/>
      <c r="AO69" s="329">
        <v>14</v>
      </c>
      <c r="AP69" s="329">
        <v>13</v>
      </c>
      <c r="AQ69" s="329">
        <v>13</v>
      </c>
      <c r="AR69" s="300">
        <v>13</v>
      </c>
      <c r="AS69" s="267">
        <f t="shared" si="10"/>
        <v>77</v>
      </c>
      <c r="AT69" s="701">
        <v>25</v>
      </c>
      <c r="AU69" s="703">
        <f t="shared" si="18"/>
        <v>0.19999999999999996</v>
      </c>
      <c r="AV69" s="705">
        <v>20</v>
      </c>
      <c r="AW69" s="707">
        <f t="shared" si="21"/>
        <v>1925</v>
      </c>
      <c r="AX69" s="707">
        <f t="shared" si="20"/>
        <v>1540</v>
      </c>
    </row>
    <row r="70" spans="3:52" ht="23.25" customHeight="1" x14ac:dyDescent="0.25">
      <c r="C70" s="700"/>
      <c r="D70" s="772"/>
      <c r="E70" s="721"/>
      <c r="F70" s="712"/>
      <c r="G70" s="272" t="s">
        <v>36</v>
      </c>
      <c r="H70" s="712"/>
      <c r="I70" s="722"/>
      <c r="J70" s="671"/>
      <c r="K70" s="672"/>
      <c r="L70" s="672"/>
      <c r="M70" s="673"/>
      <c r="N70" s="673"/>
      <c r="O70" s="673"/>
      <c r="P70" s="673"/>
      <c r="Q70" s="673"/>
      <c r="R70" s="277"/>
      <c r="S70" s="277"/>
      <c r="T70" s="329"/>
      <c r="U70" s="329"/>
      <c r="V70" s="329"/>
      <c r="W70" s="329"/>
      <c r="X70" s="329"/>
      <c r="Y70" s="274"/>
      <c r="Z70" s="274"/>
      <c r="AA70" s="329"/>
      <c r="AB70" s="329"/>
      <c r="AC70" s="329"/>
      <c r="AD70" s="329"/>
      <c r="AE70" s="329"/>
      <c r="AF70" s="274">
        <v>5</v>
      </c>
      <c r="AG70" s="274"/>
      <c r="AH70" s="329"/>
      <c r="AI70" s="329"/>
      <c r="AJ70" s="329"/>
      <c r="AK70" s="329"/>
      <c r="AL70" s="329"/>
      <c r="AM70" s="274">
        <v>5</v>
      </c>
      <c r="AN70" s="274"/>
      <c r="AO70" s="329"/>
      <c r="AP70" s="329"/>
      <c r="AQ70" s="329"/>
      <c r="AR70" s="300"/>
      <c r="AS70" s="267">
        <f t="shared" si="10"/>
        <v>10</v>
      </c>
      <c r="AT70" s="702"/>
      <c r="AU70" s="704" t="e">
        <f t="shared" si="18"/>
        <v>#DIV/0!</v>
      </c>
      <c r="AV70" s="706"/>
      <c r="AW70" s="708">
        <f t="shared" si="21"/>
        <v>0</v>
      </c>
      <c r="AX70" s="708">
        <f t="shared" si="20"/>
        <v>0</v>
      </c>
    </row>
    <row r="71" spans="3:52" ht="23.25" customHeight="1" x14ac:dyDescent="0.25">
      <c r="C71" s="700">
        <v>27</v>
      </c>
      <c r="D71" s="772"/>
      <c r="E71" s="721" t="s">
        <v>163</v>
      </c>
      <c r="F71" s="712" t="s">
        <v>679</v>
      </c>
      <c r="G71" s="722" t="s">
        <v>28</v>
      </c>
      <c r="H71" s="286">
        <v>20</v>
      </c>
      <c r="I71" s="285" t="s">
        <v>628</v>
      </c>
      <c r="J71" s="671"/>
      <c r="K71" s="672"/>
      <c r="L71" s="672"/>
      <c r="M71" s="673"/>
      <c r="N71" s="673"/>
      <c r="O71" s="673"/>
      <c r="P71" s="673"/>
      <c r="Q71" s="673"/>
      <c r="R71" s="277"/>
      <c r="S71" s="277"/>
      <c r="T71" s="329"/>
      <c r="U71" s="329"/>
      <c r="V71" s="329"/>
      <c r="W71" s="329"/>
      <c r="X71" s="329"/>
      <c r="Y71" s="274"/>
      <c r="Z71" s="274"/>
      <c r="AA71" s="329"/>
      <c r="AB71" s="329">
        <v>5</v>
      </c>
      <c r="AC71" s="329">
        <v>5</v>
      </c>
      <c r="AD71" s="329">
        <v>5</v>
      </c>
      <c r="AE71" s="329">
        <v>5</v>
      </c>
      <c r="AF71" s="274"/>
      <c r="AG71" s="274"/>
      <c r="AH71" s="329">
        <v>5</v>
      </c>
      <c r="AI71" s="329">
        <v>5</v>
      </c>
      <c r="AJ71" s="329">
        <v>5</v>
      </c>
      <c r="AK71" s="329">
        <v>5</v>
      </c>
      <c r="AL71" s="329">
        <v>5</v>
      </c>
      <c r="AM71" s="274"/>
      <c r="AN71" s="274"/>
      <c r="AO71" s="329"/>
      <c r="AP71" s="329"/>
      <c r="AQ71" s="329"/>
      <c r="AR71" s="300"/>
      <c r="AS71" s="267">
        <f t="shared" si="10"/>
        <v>45</v>
      </c>
      <c r="AT71" s="268">
        <v>16</v>
      </c>
      <c r="AU71" s="269">
        <f t="shared" si="18"/>
        <v>0.3125</v>
      </c>
      <c r="AV71" s="270">
        <v>11</v>
      </c>
      <c r="AW71" s="271">
        <f t="shared" si="21"/>
        <v>720</v>
      </c>
      <c r="AX71" s="270">
        <f t="shared" si="20"/>
        <v>495</v>
      </c>
    </row>
    <row r="72" spans="3:52" ht="23.25" customHeight="1" x14ac:dyDescent="0.25">
      <c r="C72" s="700"/>
      <c r="D72" s="772"/>
      <c r="E72" s="721"/>
      <c r="F72" s="712"/>
      <c r="G72" s="722"/>
      <c r="H72" s="338">
        <v>35</v>
      </c>
      <c r="I72" s="336" t="s">
        <v>815</v>
      </c>
      <c r="J72" s="671"/>
      <c r="K72" s="672"/>
      <c r="L72" s="672"/>
      <c r="M72" s="673"/>
      <c r="N72" s="673"/>
      <c r="O72" s="673"/>
      <c r="P72" s="673"/>
      <c r="Q72" s="673"/>
      <c r="R72" s="277"/>
      <c r="S72" s="277"/>
      <c r="T72" s="329"/>
      <c r="U72" s="329"/>
      <c r="V72" s="329"/>
      <c r="W72" s="329"/>
      <c r="X72" s="329"/>
      <c r="Y72" s="274"/>
      <c r="Z72" s="274"/>
      <c r="AA72" s="329"/>
      <c r="AB72" s="329"/>
      <c r="AC72" s="329"/>
      <c r="AD72" s="329"/>
      <c r="AE72" s="329"/>
      <c r="AF72" s="274"/>
      <c r="AG72" s="274"/>
      <c r="AH72" s="329"/>
      <c r="AI72" s="329"/>
      <c r="AJ72" s="329"/>
      <c r="AK72" s="329"/>
      <c r="AL72" s="329"/>
      <c r="AM72" s="274"/>
      <c r="AN72" s="274"/>
      <c r="AO72" s="329"/>
      <c r="AP72" s="329">
        <v>11</v>
      </c>
      <c r="AQ72" s="329">
        <v>11</v>
      </c>
      <c r="AR72" s="300">
        <v>10</v>
      </c>
      <c r="AS72" s="346">
        <f t="shared" si="10"/>
        <v>32</v>
      </c>
      <c r="AT72" s="343">
        <v>25</v>
      </c>
      <c r="AU72" s="344">
        <f t="shared" si="18"/>
        <v>0.22999999999999998</v>
      </c>
      <c r="AV72" s="340">
        <f>+AV71/20*35</f>
        <v>19.25</v>
      </c>
      <c r="AW72" s="381">
        <f t="shared" si="21"/>
        <v>800</v>
      </c>
      <c r="AX72" s="337">
        <f t="shared" si="20"/>
        <v>616</v>
      </c>
    </row>
    <row r="73" spans="3:52" ht="23.25" customHeight="1" x14ac:dyDescent="0.25">
      <c r="C73" s="700"/>
      <c r="D73" s="772"/>
      <c r="E73" s="721"/>
      <c r="F73" s="712"/>
      <c r="G73" s="722"/>
      <c r="H73" s="712">
        <v>45</v>
      </c>
      <c r="I73" s="722" t="s">
        <v>763</v>
      </c>
      <c r="J73" s="671"/>
      <c r="K73" s="672"/>
      <c r="L73" s="672"/>
      <c r="M73" s="673"/>
      <c r="N73" s="673"/>
      <c r="O73" s="673"/>
      <c r="P73" s="673"/>
      <c r="Q73" s="673"/>
      <c r="R73" s="277"/>
      <c r="S73" s="277"/>
      <c r="T73" s="329"/>
      <c r="U73" s="329"/>
      <c r="V73" s="329"/>
      <c r="W73" s="329"/>
      <c r="X73" s="329"/>
      <c r="Y73" s="274"/>
      <c r="Z73" s="274"/>
      <c r="AA73" s="329"/>
      <c r="AB73" s="329"/>
      <c r="AC73" s="329"/>
      <c r="AD73" s="329"/>
      <c r="AE73" s="329"/>
      <c r="AF73" s="274"/>
      <c r="AG73" s="274"/>
      <c r="AH73" s="329"/>
      <c r="AI73" s="329"/>
      <c r="AJ73" s="329"/>
      <c r="AK73" s="329">
        <v>12</v>
      </c>
      <c r="AL73" s="329">
        <v>12</v>
      </c>
      <c r="AM73" s="274"/>
      <c r="AN73" s="274"/>
      <c r="AO73" s="329">
        <v>14</v>
      </c>
      <c r="AP73" s="329">
        <v>14</v>
      </c>
      <c r="AQ73" s="329">
        <v>14</v>
      </c>
      <c r="AR73" s="300">
        <v>13</v>
      </c>
      <c r="AS73" s="267">
        <f t="shared" si="10"/>
        <v>79</v>
      </c>
      <c r="AT73" s="701">
        <v>8</v>
      </c>
      <c r="AU73" s="677">
        <f t="shared" si="18"/>
        <v>0.375</v>
      </c>
      <c r="AV73" s="705">
        <v>5</v>
      </c>
      <c r="AW73" s="707">
        <f t="shared" si="21"/>
        <v>632</v>
      </c>
      <c r="AX73" s="707">
        <f t="shared" si="20"/>
        <v>395</v>
      </c>
    </row>
    <row r="74" spans="3:52" ht="23.25" customHeight="1" x14ac:dyDescent="0.25">
      <c r="C74" s="700"/>
      <c r="D74" s="772"/>
      <c r="E74" s="721"/>
      <c r="F74" s="712"/>
      <c r="G74" s="272" t="s">
        <v>36</v>
      </c>
      <c r="H74" s="712"/>
      <c r="I74" s="722"/>
      <c r="J74" s="671"/>
      <c r="K74" s="672"/>
      <c r="L74" s="672"/>
      <c r="M74" s="673"/>
      <c r="N74" s="673"/>
      <c r="O74" s="673"/>
      <c r="P74" s="673"/>
      <c r="Q74" s="673"/>
      <c r="R74" s="277"/>
      <c r="S74" s="277"/>
      <c r="T74" s="329"/>
      <c r="U74" s="329"/>
      <c r="V74" s="329"/>
      <c r="W74" s="329"/>
      <c r="X74" s="329"/>
      <c r="Y74" s="274"/>
      <c r="Z74" s="274"/>
      <c r="AA74" s="329"/>
      <c r="AB74" s="329"/>
      <c r="AC74" s="329"/>
      <c r="AD74" s="329"/>
      <c r="AE74" s="329"/>
      <c r="AF74" s="274">
        <v>9</v>
      </c>
      <c r="AG74" s="274">
        <v>9</v>
      </c>
      <c r="AH74" s="329"/>
      <c r="AI74" s="329"/>
      <c r="AJ74" s="329"/>
      <c r="AK74" s="329"/>
      <c r="AL74" s="329"/>
      <c r="AM74" s="274">
        <v>9</v>
      </c>
      <c r="AN74" s="274"/>
      <c r="AO74" s="329"/>
      <c r="AP74" s="329"/>
      <c r="AQ74" s="329"/>
      <c r="AR74" s="300"/>
      <c r="AS74" s="267">
        <f t="shared" si="10"/>
        <v>27</v>
      </c>
      <c r="AT74" s="702"/>
      <c r="AU74" s="677" t="e">
        <f t="shared" si="18"/>
        <v>#DIV/0!</v>
      </c>
      <c r="AV74" s="706"/>
      <c r="AW74" s="708">
        <f t="shared" si="21"/>
        <v>0</v>
      </c>
      <c r="AX74" s="708">
        <f t="shared" si="20"/>
        <v>0</v>
      </c>
    </row>
    <row r="75" spans="3:52" ht="23.25" customHeight="1" x14ac:dyDescent="0.25">
      <c r="C75" s="700">
        <v>28</v>
      </c>
      <c r="D75" s="772"/>
      <c r="E75" s="721" t="s">
        <v>766</v>
      </c>
      <c r="F75" s="712" t="s">
        <v>679</v>
      </c>
      <c r="G75" s="722" t="s">
        <v>28</v>
      </c>
      <c r="H75" s="286">
        <v>20</v>
      </c>
      <c r="I75" s="285" t="s">
        <v>628</v>
      </c>
      <c r="J75" s="671"/>
      <c r="K75" s="672"/>
      <c r="L75" s="672"/>
      <c r="M75" s="673"/>
      <c r="N75" s="673"/>
      <c r="O75" s="673"/>
      <c r="P75" s="673"/>
      <c r="Q75" s="673"/>
      <c r="R75" s="277"/>
      <c r="S75" s="277"/>
      <c r="T75" s="329"/>
      <c r="U75" s="329"/>
      <c r="V75" s="329"/>
      <c r="W75" s="329"/>
      <c r="X75" s="329"/>
      <c r="Y75" s="274"/>
      <c r="Z75" s="274"/>
      <c r="AA75" s="329"/>
      <c r="AB75" s="329">
        <v>5</v>
      </c>
      <c r="AC75" s="329">
        <v>5</v>
      </c>
      <c r="AD75" s="329">
        <v>5</v>
      </c>
      <c r="AE75" s="329">
        <v>5</v>
      </c>
      <c r="AF75" s="274"/>
      <c r="AG75" s="274"/>
      <c r="AH75" s="329">
        <v>5</v>
      </c>
      <c r="AI75" s="329">
        <v>5</v>
      </c>
      <c r="AJ75" s="329">
        <v>5</v>
      </c>
      <c r="AK75" s="329">
        <v>5</v>
      </c>
      <c r="AL75" s="329">
        <v>5</v>
      </c>
      <c r="AM75" s="274"/>
      <c r="AN75" s="274"/>
      <c r="AO75" s="329"/>
      <c r="AP75" s="329"/>
      <c r="AQ75" s="329"/>
      <c r="AR75" s="300"/>
      <c r="AS75" s="267">
        <f t="shared" si="10"/>
        <v>45</v>
      </c>
      <c r="AT75" s="268">
        <v>9</v>
      </c>
      <c r="AU75" s="269">
        <f t="shared" si="18"/>
        <v>0.22222222222222221</v>
      </c>
      <c r="AV75" s="270">
        <v>7</v>
      </c>
      <c r="AW75" s="271">
        <f t="shared" si="21"/>
        <v>405</v>
      </c>
      <c r="AX75" s="270">
        <f t="shared" si="20"/>
        <v>315</v>
      </c>
    </row>
    <row r="76" spans="3:52" ht="23.25" customHeight="1" x14ac:dyDescent="0.25">
      <c r="C76" s="700"/>
      <c r="D76" s="772"/>
      <c r="E76" s="721"/>
      <c r="F76" s="712"/>
      <c r="G76" s="722"/>
      <c r="H76" s="338">
        <v>35</v>
      </c>
      <c r="I76" s="336" t="s">
        <v>815</v>
      </c>
      <c r="J76" s="671"/>
      <c r="K76" s="672"/>
      <c r="L76" s="672"/>
      <c r="M76" s="673"/>
      <c r="N76" s="673"/>
      <c r="O76" s="673"/>
      <c r="P76" s="673"/>
      <c r="Q76" s="673"/>
      <c r="R76" s="277"/>
      <c r="S76" s="277"/>
      <c r="T76" s="329"/>
      <c r="U76" s="329"/>
      <c r="V76" s="329"/>
      <c r="W76" s="329"/>
      <c r="X76" s="329"/>
      <c r="Y76" s="274"/>
      <c r="Z76" s="274"/>
      <c r="AA76" s="329"/>
      <c r="AB76" s="329"/>
      <c r="AC76" s="329"/>
      <c r="AD76" s="329"/>
      <c r="AE76" s="329"/>
      <c r="AF76" s="274"/>
      <c r="AG76" s="274"/>
      <c r="AH76" s="329"/>
      <c r="AI76" s="329"/>
      <c r="AJ76" s="329"/>
      <c r="AK76" s="329"/>
      <c r="AL76" s="329"/>
      <c r="AM76" s="274"/>
      <c r="AN76" s="274"/>
      <c r="AO76" s="329"/>
      <c r="AP76" s="329">
        <v>11</v>
      </c>
      <c r="AQ76" s="329">
        <v>11</v>
      </c>
      <c r="AR76" s="300">
        <v>10</v>
      </c>
      <c r="AS76" s="346">
        <f t="shared" si="10"/>
        <v>32</v>
      </c>
      <c r="AT76" s="343">
        <v>15</v>
      </c>
      <c r="AU76" s="344">
        <f t="shared" si="18"/>
        <v>0.18333333333333335</v>
      </c>
      <c r="AV76" s="340">
        <f>+AV75/20*35</f>
        <v>12.25</v>
      </c>
      <c r="AW76" s="381">
        <f t="shared" si="21"/>
        <v>480</v>
      </c>
      <c r="AX76" s="337">
        <f t="shared" si="20"/>
        <v>392</v>
      </c>
    </row>
    <row r="77" spans="3:52" ht="23.25" customHeight="1" x14ac:dyDescent="0.25">
      <c r="C77" s="700"/>
      <c r="D77" s="772"/>
      <c r="E77" s="721"/>
      <c r="F77" s="712"/>
      <c r="G77" s="722"/>
      <c r="H77" s="712">
        <v>45</v>
      </c>
      <c r="I77" s="722" t="s">
        <v>763</v>
      </c>
      <c r="J77" s="671"/>
      <c r="K77" s="672"/>
      <c r="L77" s="672"/>
      <c r="M77" s="673"/>
      <c r="N77" s="673"/>
      <c r="O77" s="673"/>
      <c r="P77" s="673"/>
      <c r="Q77" s="673"/>
      <c r="R77" s="277"/>
      <c r="S77" s="277"/>
      <c r="T77" s="329"/>
      <c r="U77" s="329"/>
      <c r="V77" s="329"/>
      <c r="W77" s="329"/>
      <c r="X77" s="329"/>
      <c r="Y77" s="274"/>
      <c r="Z77" s="274"/>
      <c r="AA77" s="329"/>
      <c r="AB77" s="329"/>
      <c r="AC77" s="329"/>
      <c r="AD77" s="329"/>
      <c r="AE77" s="329"/>
      <c r="AF77" s="274"/>
      <c r="AG77" s="274"/>
      <c r="AH77" s="329"/>
      <c r="AI77" s="329"/>
      <c r="AJ77" s="329"/>
      <c r="AK77" s="329">
        <v>12</v>
      </c>
      <c r="AL77" s="329">
        <v>12</v>
      </c>
      <c r="AM77" s="274"/>
      <c r="AN77" s="274"/>
      <c r="AO77" s="329">
        <v>14</v>
      </c>
      <c r="AP77" s="329">
        <v>14</v>
      </c>
      <c r="AQ77" s="329">
        <v>14</v>
      </c>
      <c r="AR77" s="300">
        <v>14</v>
      </c>
      <c r="AS77" s="267">
        <f t="shared" si="10"/>
        <v>80</v>
      </c>
      <c r="AT77" s="701">
        <v>15</v>
      </c>
      <c r="AU77" s="703">
        <f t="shared" si="18"/>
        <v>0.19999999999999996</v>
      </c>
      <c r="AV77" s="705">
        <v>12</v>
      </c>
      <c r="AW77" s="707">
        <f t="shared" si="21"/>
        <v>1200</v>
      </c>
      <c r="AX77" s="707">
        <f t="shared" si="20"/>
        <v>960</v>
      </c>
    </row>
    <row r="78" spans="3:52" ht="23.25" customHeight="1" x14ac:dyDescent="0.25">
      <c r="C78" s="700"/>
      <c r="D78" s="772"/>
      <c r="E78" s="721"/>
      <c r="F78" s="712"/>
      <c r="G78" s="272" t="s">
        <v>36</v>
      </c>
      <c r="H78" s="712"/>
      <c r="I78" s="722"/>
      <c r="J78" s="671"/>
      <c r="K78" s="672"/>
      <c r="L78" s="672"/>
      <c r="M78" s="673"/>
      <c r="N78" s="673"/>
      <c r="O78" s="673"/>
      <c r="P78" s="673"/>
      <c r="Q78" s="673"/>
      <c r="R78" s="277"/>
      <c r="S78" s="277"/>
      <c r="T78" s="329"/>
      <c r="U78" s="329"/>
      <c r="V78" s="329"/>
      <c r="W78" s="329"/>
      <c r="X78" s="329"/>
      <c r="Y78" s="274"/>
      <c r="Z78" s="274"/>
      <c r="AA78" s="329"/>
      <c r="AB78" s="329"/>
      <c r="AC78" s="329"/>
      <c r="AD78" s="329"/>
      <c r="AE78" s="329"/>
      <c r="AF78" s="274">
        <v>5</v>
      </c>
      <c r="AG78" s="274"/>
      <c r="AH78" s="329"/>
      <c r="AI78" s="329"/>
      <c r="AJ78" s="329"/>
      <c r="AK78" s="329"/>
      <c r="AL78" s="329"/>
      <c r="AM78" s="274">
        <v>5</v>
      </c>
      <c r="AN78" s="274"/>
      <c r="AO78" s="329"/>
      <c r="AP78" s="329"/>
      <c r="AQ78" s="329"/>
      <c r="AR78" s="300"/>
      <c r="AS78" s="267">
        <f t="shared" si="10"/>
        <v>10</v>
      </c>
      <c r="AT78" s="702"/>
      <c r="AU78" s="704" t="e">
        <f t="shared" si="18"/>
        <v>#DIV/0!</v>
      </c>
      <c r="AV78" s="706"/>
      <c r="AW78" s="708">
        <f t="shared" si="21"/>
        <v>0</v>
      </c>
      <c r="AX78" s="708">
        <f t="shared" si="20"/>
        <v>0</v>
      </c>
    </row>
    <row r="79" spans="3:52" ht="23.25" customHeight="1" x14ac:dyDescent="0.25">
      <c r="C79" s="700">
        <v>29</v>
      </c>
      <c r="D79" s="772"/>
      <c r="E79" s="709" t="s">
        <v>773</v>
      </c>
      <c r="F79" s="712" t="s">
        <v>679</v>
      </c>
      <c r="G79" s="722" t="s">
        <v>28</v>
      </c>
      <c r="H79" s="286">
        <v>20</v>
      </c>
      <c r="I79" s="285" t="s">
        <v>628</v>
      </c>
      <c r="J79" s="278"/>
      <c r="K79" s="277"/>
      <c r="L79" s="277"/>
      <c r="M79" s="279"/>
      <c r="N79" s="279"/>
      <c r="O79" s="279"/>
      <c r="P79" s="279"/>
      <c r="Q79" s="279"/>
      <c r="R79" s="277"/>
      <c r="S79" s="277"/>
      <c r="T79" s="329"/>
      <c r="U79" s="329"/>
      <c r="V79" s="329"/>
      <c r="W79" s="329"/>
      <c r="X79" s="329"/>
      <c r="Y79" s="274"/>
      <c r="Z79" s="274"/>
      <c r="AA79" s="329"/>
      <c r="AB79" s="329">
        <v>6</v>
      </c>
      <c r="AC79" s="329">
        <v>6</v>
      </c>
      <c r="AD79" s="329">
        <v>6</v>
      </c>
      <c r="AE79" s="329">
        <v>6</v>
      </c>
      <c r="AF79" s="274"/>
      <c r="AG79" s="274"/>
      <c r="AH79" s="329">
        <v>5</v>
      </c>
      <c r="AI79" s="329">
        <v>5</v>
      </c>
      <c r="AJ79" s="329">
        <v>5</v>
      </c>
      <c r="AK79" s="329">
        <v>5</v>
      </c>
      <c r="AL79" s="329">
        <v>5</v>
      </c>
      <c r="AM79" s="274"/>
      <c r="AN79" s="274"/>
      <c r="AO79" s="329"/>
      <c r="AP79" s="329"/>
      <c r="AQ79" s="329"/>
      <c r="AR79" s="300"/>
      <c r="AS79" s="267">
        <f t="shared" si="10"/>
        <v>49</v>
      </c>
      <c r="AT79" s="268">
        <v>5</v>
      </c>
      <c r="AU79" s="269">
        <f t="shared" si="18"/>
        <v>0.4</v>
      </c>
      <c r="AV79" s="270">
        <v>3</v>
      </c>
      <c r="AW79" s="271">
        <f t="shared" si="21"/>
        <v>245</v>
      </c>
      <c r="AX79" s="270">
        <f t="shared" si="20"/>
        <v>147</v>
      </c>
    </row>
    <row r="80" spans="3:52" ht="23.25" customHeight="1" x14ac:dyDescent="0.25">
      <c r="C80" s="700"/>
      <c r="D80" s="772"/>
      <c r="E80" s="710"/>
      <c r="F80" s="712"/>
      <c r="G80" s="722"/>
      <c r="H80" s="338">
        <v>35</v>
      </c>
      <c r="I80" s="336" t="s">
        <v>815</v>
      </c>
      <c r="J80" s="278"/>
      <c r="K80" s="277"/>
      <c r="L80" s="277"/>
      <c r="M80" s="279"/>
      <c r="N80" s="279"/>
      <c r="O80" s="279"/>
      <c r="P80" s="279"/>
      <c r="Q80" s="279"/>
      <c r="R80" s="277"/>
      <c r="S80" s="277"/>
      <c r="T80" s="329"/>
      <c r="U80" s="329"/>
      <c r="V80" s="329"/>
      <c r="W80" s="329"/>
      <c r="X80" s="329"/>
      <c r="Y80" s="274"/>
      <c r="Z80" s="274"/>
      <c r="AA80" s="329"/>
      <c r="AB80" s="329"/>
      <c r="AC80" s="329"/>
      <c r="AD80" s="329"/>
      <c r="AE80" s="329"/>
      <c r="AF80" s="274"/>
      <c r="AG80" s="274"/>
      <c r="AH80" s="329"/>
      <c r="AI80" s="329"/>
      <c r="AJ80" s="329"/>
      <c r="AK80" s="329"/>
      <c r="AL80" s="329"/>
      <c r="AM80" s="274"/>
      <c r="AN80" s="274"/>
      <c r="AO80" s="329"/>
      <c r="AP80" s="329">
        <v>11</v>
      </c>
      <c r="AQ80" s="329">
        <v>11</v>
      </c>
      <c r="AR80" s="300">
        <v>10</v>
      </c>
      <c r="AS80" s="346">
        <f t="shared" si="10"/>
        <v>32</v>
      </c>
      <c r="AT80" s="343">
        <v>8</v>
      </c>
      <c r="AU80" s="344">
        <f>1-(AV80/AT80)</f>
        <v>0.34375</v>
      </c>
      <c r="AV80" s="340">
        <f>+AV79/20*35</f>
        <v>5.25</v>
      </c>
      <c r="AW80" s="381">
        <f>+AT80*AS80</f>
        <v>256</v>
      </c>
      <c r="AX80" s="337">
        <f t="shared" si="20"/>
        <v>168</v>
      </c>
    </row>
    <row r="81" spans="3:50" ht="23.25" customHeight="1" x14ac:dyDescent="0.25">
      <c r="C81" s="700"/>
      <c r="D81" s="772"/>
      <c r="E81" s="710"/>
      <c r="F81" s="712"/>
      <c r="G81" s="722"/>
      <c r="H81" s="712">
        <v>45</v>
      </c>
      <c r="I81" s="722" t="s">
        <v>763</v>
      </c>
      <c r="J81" s="278"/>
      <c r="K81" s="277"/>
      <c r="L81" s="277"/>
      <c r="M81" s="279"/>
      <c r="N81" s="279"/>
      <c r="O81" s="279"/>
      <c r="P81" s="279"/>
      <c r="Q81" s="279"/>
      <c r="R81" s="277"/>
      <c r="S81" s="277"/>
      <c r="T81" s="329"/>
      <c r="U81" s="329"/>
      <c r="V81" s="329"/>
      <c r="W81" s="329"/>
      <c r="X81" s="329"/>
      <c r="Y81" s="274"/>
      <c r="Z81" s="274"/>
      <c r="AA81" s="329"/>
      <c r="AB81" s="329"/>
      <c r="AC81" s="329"/>
      <c r="AD81" s="329"/>
      <c r="AE81" s="329"/>
      <c r="AF81" s="274"/>
      <c r="AG81" s="274"/>
      <c r="AH81" s="329"/>
      <c r="AI81" s="329"/>
      <c r="AJ81" s="329"/>
      <c r="AK81" s="329">
        <v>12</v>
      </c>
      <c r="AL81" s="329">
        <v>12</v>
      </c>
      <c r="AM81" s="274"/>
      <c r="AN81" s="274"/>
      <c r="AO81" s="329">
        <v>14</v>
      </c>
      <c r="AP81" s="329">
        <v>14</v>
      </c>
      <c r="AQ81" s="329">
        <v>14</v>
      </c>
      <c r="AR81" s="300">
        <v>14</v>
      </c>
      <c r="AS81" s="267">
        <f t="shared" si="10"/>
        <v>80</v>
      </c>
      <c r="AT81" s="701">
        <v>4</v>
      </c>
      <c r="AU81" s="703">
        <f t="shared" si="18"/>
        <v>0.375</v>
      </c>
      <c r="AV81" s="705">
        <v>2.5</v>
      </c>
      <c r="AW81" s="707">
        <f t="shared" si="21"/>
        <v>320</v>
      </c>
      <c r="AX81" s="707">
        <f t="shared" si="20"/>
        <v>200</v>
      </c>
    </row>
    <row r="82" spans="3:50" ht="23.25" customHeight="1" x14ac:dyDescent="0.25">
      <c r="C82" s="700"/>
      <c r="D82" s="772"/>
      <c r="E82" s="711"/>
      <c r="F82" s="712"/>
      <c r="G82" s="272" t="s">
        <v>36</v>
      </c>
      <c r="H82" s="712"/>
      <c r="I82" s="722"/>
      <c r="J82" s="278"/>
      <c r="K82" s="277"/>
      <c r="L82" s="277"/>
      <c r="M82" s="279"/>
      <c r="N82" s="279"/>
      <c r="O82" s="279"/>
      <c r="P82" s="279"/>
      <c r="Q82" s="279"/>
      <c r="R82" s="277"/>
      <c r="S82" s="277"/>
      <c r="T82" s="329"/>
      <c r="U82" s="329"/>
      <c r="V82" s="329"/>
      <c r="W82" s="329"/>
      <c r="X82" s="329"/>
      <c r="Y82" s="274"/>
      <c r="Z82" s="274"/>
      <c r="AA82" s="329"/>
      <c r="AB82" s="329"/>
      <c r="AC82" s="329"/>
      <c r="AD82" s="329"/>
      <c r="AE82" s="329"/>
      <c r="AF82" s="274">
        <v>5</v>
      </c>
      <c r="AG82" s="274"/>
      <c r="AH82" s="329"/>
      <c r="AI82" s="329"/>
      <c r="AJ82" s="329"/>
      <c r="AK82" s="329"/>
      <c r="AL82" s="329"/>
      <c r="AM82" s="274">
        <v>5</v>
      </c>
      <c r="AN82" s="274"/>
      <c r="AO82" s="329"/>
      <c r="AP82" s="329"/>
      <c r="AQ82" s="329"/>
      <c r="AR82" s="300"/>
      <c r="AS82" s="267">
        <f t="shared" si="10"/>
        <v>10</v>
      </c>
      <c r="AT82" s="702"/>
      <c r="AU82" s="704" t="e">
        <f t="shared" si="18"/>
        <v>#DIV/0!</v>
      </c>
      <c r="AV82" s="706"/>
      <c r="AW82" s="708">
        <f t="shared" si="21"/>
        <v>0</v>
      </c>
      <c r="AX82" s="708">
        <f t="shared" si="20"/>
        <v>0</v>
      </c>
    </row>
    <row r="83" spans="3:50" ht="23.25" customHeight="1" x14ac:dyDescent="0.25">
      <c r="C83" s="700">
        <v>30</v>
      </c>
      <c r="D83" s="772"/>
      <c r="E83" s="721" t="s">
        <v>772</v>
      </c>
      <c r="F83" s="712" t="s">
        <v>679</v>
      </c>
      <c r="G83" s="722" t="s">
        <v>28</v>
      </c>
      <c r="H83" s="286">
        <v>20</v>
      </c>
      <c r="I83" s="285" t="s">
        <v>628</v>
      </c>
      <c r="J83" s="278"/>
      <c r="K83" s="277"/>
      <c r="L83" s="277"/>
      <c r="M83" s="279"/>
      <c r="N83" s="279"/>
      <c r="O83" s="279"/>
      <c r="P83" s="279"/>
      <c r="Q83" s="279"/>
      <c r="R83" s="277"/>
      <c r="S83" s="277"/>
      <c r="T83" s="329"/>
      <c r="U83" s="329"/>
      <c r="V83" s="329"/>
      <c r="W83" s="329"/>
      <c r="X83" s="329"/>
      <c r="Y83" s="274"/>
      <c r="Z83" s="274"/>
      <c r="AA83" s="329"/>
      <c r="AB83" s="329"/>
      <c r="AC83" s="329"/>
      <c r="AD83" s="329"/>
      <c r="AE83" s="329"/>
      <c r="AF83" s="274"/>
      <c r="AG83" s="274"/>
      <c r="AH83" s="329"/>
      <c r="AI83" s="329"/>
      <c r="AJ83" s="329"/>
      <c r="AK83" s="329"/>
      <c r="AL83" s="329"/>
      <c r="AM83" s="274"/>
      <c r="AN83" s="274"/>
      <c r="AO83" s="329"/>
      <c r="AP83" s="329"/>
      <c r="AQ83" s="329"/>
      <c r="AR83" s="300"/>
      <c r="AS83" s="267">
        <f t="shared" si="10"/>
        <v>0</v>
      </c>
      <c r="AT83" s="268">
        <v>15</v>
      </c>
      <c r="AU83" s="269">
        <f t="shared" si="18"/>
        <v>0</v>
      </c>
      <c r="AV83" s="270">
        <v>15</v>
      </c>
      <c r="AW83" s="271">
        <f t="shared" si="21"/>
        <v>0</v>
      </c>
      <c r="AX83" s="270">
        <f t="shared" si="20"/>
        <v>0</v>
      </c>
    </row>
    <row r="84" spans="3:50" ht="23.25" customHeight="1" x14ac:dyDescent="0.25">
      <c r="C84" s="700"/>
      <c r="D84" s="772"/>
      <c r="E84" s="721"/>
      <c r="F84" s="712"/>
      <c r="G84" s="722"/>
      <c r="H84" s="338">
        <v>35</v>
      </c>
      <c r="I84" s="336" t="s">
        <v>815</v>
      </c>
      <c r="J84" s="278"/>
      <c r="K84" s="277"/>
      <c r="L84" s="277"/>
      <c r="M84" s="279"/>
      <c r="N84" s="279"/>
      <c r="O84" s="279"/>
      <c r="P84" s="279"/>
      <c r="Q84" s="279"/>
      <c r="R84" s="277"/>
      <c r="S84" s="277"/>
      <c r="T84" s="329"/>
      <c r="U84" s="329"/>
      <c r="V84" s="329"/>
      <c r="W84" s="329"/>
      <c r="X84" s="329"/>
      <c r="Y84" s="274"/>
      <c r="Z84" s="274"/>
      <c r="AA84" s="329"/>
      <c r="AB84" s="329"/>
      <c r="AC84" s="329"/>
      <c r="AD84" s="329"/>
      <c r="AE84" s="329"/>
      <c r="AF84" s="274"/>
      <c r="AG84" s="274"/>
      <c r="AH84" s="329"/>
      <c r="AI84" s="329"/>
      <c r="AJ84" s="329"/>
      <c r="AK84" s="329"/>
      <c r="AL84" s="329"/>
      <c r="AM84" s="274"/>
      <c r="AN84" s="274"/>
      <c r="AO84" s="329"/>
      <c r="AP84" s="329">
        <v>11</v>
      </c>
      <c r="AQ84" s="329">
        <v>11</v>
      </c>
      <c r="AR84" s="300">
        <v>10</v>
      </c>
      <c r="AS84" s="346">
        <f t="shared" si="10"/>
        <v>32</v>
      </c>
      <c r="AT84" s="343">
        <v>15</v>
      </c>
      <c r="AU84" s="344">
        <f>1-(AV84/AT84)</f>
        <v>0</v>
      </c>
      <c r="AV84" s="340">
        <v>15</v>
      </c>
      <c r="AW84" s="381">
        <f t="shared" si="21"/>
        <v>480</v>
      </c>
      <c r="AX84" s="337">
        <f t="shared" si="20"/>
        <v>480</v>
      </c>
    </row>
    <row r="85" spans="3:50" ht="23.25" customHeight="1" x14ac:dyDescent="0.25">
      <c r="C85" s="700"/>
      <c r="D85" s="772"/>
      <c r="E85" s="721"/>
      <c r="F85" s="712"/>
      <c r="G85" s="722"/>
      <c r="H85" s="712">
        <v>45</v>
      </c>
      <c r="I85" s="722" t="s">
        <v>763</v>
      </c>
      <c r="J85" s="278"/>
      <c r="K85" s="277"/>
      <c r="L85" s="277"/>
      <c r="M85" s="279"/>
      <c r="N85" s="279"/>
      <c r="O85" s="279"/>
      <c r="P85" s="279"/>
      <c r="Q85" s="279"/>
      <c r="R85" s="277"/>
      <c r="S85" s="277"/>
      <c r="T85" s="329"/>
      <c r="U85" s="329"/>
      <c r="V85" s="329"/>
      <c r="W85" s="329"/>
      <c r="X85" s="329"/>
      <c r="Y85" s="274"/>
      <c r="Z85" s="274"/>
      <c r="AA85" s="329"/>
      <c r="AB85" s="329"/>
      <c r="AC85" s="329"/>
      <c r="AD85" s="329"/>
      <c r="AE85" s="329"/>
      <c r="AF85" s="274"/>
      <c r="AG85" s="274"/>
      <c r="AH85" s="329"/>
      <c r="AI85" s="329"/>
      <c r="AJ85" s="329"/>
      <c r="AK85" s="329"/>
      <c r="AL85" s="329">
        <v>12</v>
      </c>
      <c r="AM85" s="274"/>
      <c r="AN85" s="274"/>
      <c r="AO85" s="329">
        <v>14</v>
      </c>
      <c r="AP85" s="329">
        <v>14</v>
      </c>
      <c r="AQ85" s="329">
        <v>14</v>
      </c>
      <c r="AR85" s="300">
        <v>14</v>
      </c>
      <c r="AS85" s="267">
        <f t="shared" si="10"/>
        <v>68</v>
      </c>
      <c r="AT85" s="701">
        <v>15</v>
      </c>
      <c r="AU85" s="703">
        <f t="shared" si="18"/>
        <v>0</v>
      </c>
      <c r="AV85" s="705">
        <v>15</v>
      </c>
      <c r="AW85" s="707">
        <f t="shared" si="21"/>
        <v>1020</v>
      </c>
      <c r="AX85" s="707">
        <f t="shared" si="20"/>
        <v>1020</v>
      </c>
    </row>
    <row r="86" spans="3:50" ht="23.25" customHeight="1" x14ac:dyDescent="0.25">
      <c r="C86" s="700"/>
      <c r="D86" s="772"/>
      <c r="E86" s="721"/>
      <c r="F86" s="712"/>
      <c r="G86" s="272" t="s">
        <v>36</v>
      </c>
      <c r="H86" s="712"/>
      <c r="I86" s="722"/>
      <c r="J86" s="278"/>
      <c r="K86" s="277"/>
      <c r="L86" s="277"/>
      <c r="M86" s="279"/>
      <c r="N86" s="279"/>
      <c r="O86" s="279"/>
      <c r="P86" s="279"/>
      <c r="Q86" s="279"/>
      <c r="R86" s="277"/>
      <c r="S86" s="277"/>
      <c r="T86" s="329"/>
      <c r="U86" s="329"/>
      <c r="V86" s="329"/>
      <c r="W86" s="329"/>
      <c r="X86" s="329"/>
      <c r="Y86" s="274"/>
      <c r="Z86" s="274"/>
      <c r="AA86" s="329"/>
      <c r="AB86" s="329"/>
      <c r="AC86" s="329"/>
      <c r="AD86" s="329"/>
      <c r="AE86" s="329"/>
      <c r="AF86" s="274"/>
      <c r="AG86" s="274"/>
      <c r="AH86" s="329"/>
      <c r="AI86" s="329"/>
      <c r="AJ86" s="329"/>
      <c r="AK86" s="329"/>
      <c r="AL86" s="329"/>
      <c r="AM86" s="274">
        <v>5</v>
      </c>
      <c r="AN86" s="274"/>
      <c r="AO86" s="329"/>
      <c r="AP86" s="329"/>
      <c r="AQ86" s="329"/>
      <c r="AR86" s="300"/>
      <c r="AS86" s="267">
        <f t="shared" ref="AS86:AS206" si="22">SUM(J86:AR86)</f>
        <v>5</v>
      </c>
      <c r="AT86" s="702"/>
      <c r="AU86" s="704" t="e">
        <f t="shared" si="18"/>
        <v>#DIV/0!</v>
      </c>
      <c r="AV86" s="706"/>
      <c r="AW86" s="708">
        <f t="shared" si="21"/>
        <v>0</v>
      </c>
      <c r="AX86" s="708">
        <f t="shared" si="20"/>
        <v>0</v>
      </c>
    </row>
    <row r="87" spans="3:50" ht="23.25" customHeight="1" x14ac:dyDescent="0.25">
      <c r="C87" s="700">
        <v>31</v>
      </c>
      <c r="D87" s="772"/>
      <c r="E87" s="721" t="s">
        <v>774</v>
      </c>
      <c r="F87" s="712" t="s">
        <v>679</v>
      </c>
      <c r="G87" s="722" t="s">
        <v>28</v>
      </c>
      <c r="H87" s="290">
        <v>20</v>
      </c>
      <c r="I87" s="289" t="s">
        <v>628</v>
      </c>
      <c r="J87" s="278"/>
      <c r="K87" s="277"/>
      <c r="L87" s="277"/>
      <c r="M87" s="279"/>
      <c r="N87" s="279"/>
      <c r="O87" s="279"/>
      <c r="P87" s="279"/>
      <c r="Q87" s="279"/>
      <c r="R87" s="277"/>
      <c r="S87" s="277"/>
      <c r="T87" s="329"/>
      <c r="U87" s="329"/>
      <c r="V87" s="329"/>
      <c r="W87" s="329"/>
      <c r="X87" s="329"/>
      <c r="Y87" s="274"/>
      <c r="Z87" s="274"/>
      <c r="AA87" s="329"/>
      <c r="AB87" s="329">
        <v>5</v>
      </c>
      <c r="AC87" s="329">
        <v>5</v>
      </c>
      <c r="AD87" s="329">
        <v>5</v>
      </c>
      <c r="AE87" s="329">
        <v>5</v>
      </c>
      <c r="AF87" s="274"/>
      <c r="AG87" s="274"/>
      <c r="AH87" s="329">
        <v>5</v>
      </c>
      <c r="AI87" s="329">
        <v>5</v>
      </c>
      <c r="AJ87" s="329">
        <v>5</v>
      </c>
      <c r="AK87" s="329">
        <v>5</v>
      </c>
      <c r="AL87" s="329">
        <v>5</v>
      </c>
      <c r="AM87" s="274"/>
      <c r="AN87" s="274"/>
      <c r="AO87" s="329"/>
      <c r="AP87" s="329"/>
      <c r="AQ87" s="329"/>
      <c r="AR87" s="300"/>
      <c r="AS87" s="301">
        <f t="shared" si="22"/>
        <v>45</v>
      </c>
      <c r="AT87" s="302">
        <v>10</v>
      </c>
      <c r="AU87" s="303">
        <f t="shared" si="18"/>
        <v>0.5</v>
      </c>
      <c r="AV87" s="304">
        <v>5</v>
      </c>
      <c r="AW87" s="305">
        <f t="shared" si="21"/>
        <v>450</v>
      </c>
      <c r="AX87" s="304">
        <f t="shared" si="20"/>
        <v>225</v>
      </c>
    </row>
    <row r="88" spans="3:50" ht="23.25" customHeight="1" x14ac:dyDescent="0.25">
      <c r="C88" s="700"/>
      <c r="D88" s="772"/>
      <c r="E88" s="721"/>
      <c r="F88" s="712"/>
      <c r="G88" s="722"/>
      <c r="H88" s="338">
        <v>35</v>
      </c>
      <c r="I88" s="336" t="s">
        <v>815</v>
      </c>
      <c r="J88" s="278"/>
      <c r="K88" s="277"/>
      <c r="L88" s="277"/>
      <c r="M88" s="279"/>
      <c r="N88" s="279"/>
      <c r="O88" s="279"/>
      <c r="P88" s="279"/>
      <c r="Q88" s="279"/>
      <c r="R88" s="277"/>
      <c r="S88" s="277"/>
      <c r="T88" s="329"/>
      <c r="U88" s="329"/>
      <c r="V88" s="329"/>
      <c r="W88" s="329"/>
      <c r="X88" s="329"/>
      <c r="Y88" s="274"/>
      <c r="Z88" s="274"/>
      <c r="AA88" s="329"/>
      <c r="AB88" s="329"/>
      <c r="AC88" s="329"/>
      <c r="AD88" s="329"/>
      <c r="AE88" s="329"/>
      <c r="AF88" s="274"/>
      <c r="AG88" s="274"/>
      <c r="AH88" s="329"/>
      <c r="AI88" s="329"/>
      <c r="AJ88" s="329"/>
      <c r="AK88" s="329"/>
      <c r="AL88" s="329"/>
      <c r="AM88" s="274"/>
      <c r="AN88" s="274"/>
      <c r="AO88" s="329"/>
      <c r="AP88" s="329">
        <v>11</v>
      </c>
      <c r="AQ88" s="329">
        <v>11</v>
      </c>
      <c r="AR88" s="300">
        <v>10</v>
      </c>
      <c r="AS88" s="346">
        <f t="shared" si="22"/>
        <v>32</v>
      </c>
      <c r="AT88" s="343">
        <v>12</v>
      </c>
      <c r="AU88" s="344">
        <f t="shared" si="18"/>
        <v>0.27083333333333337</v>
      </c>
      <c r="AV88" s="340">
        <f>+AV87/20*35</f>
        <v>8.75</v>
      </c>
      <c r="AW88" s="381">
        <f t="shared" si="21"/>
        <v>384</v>
      </c>
      <c r="AX88" s="337">
        <f t="shared" si="20"/>
        <v>280</v>
      </c>
    </row>
    <row r="89" spans="3:50" ht="23.25" customHeight="1" x14ac:dyDescent="0.25">
      <c r="C89" s="700"/>
      <c r="D89" s="772"/>
      <c r="E89" s="721"/>
      <c r="F89" s="712"/>
      <c r="G89" s="722"/>
      <c r="H89" s="712">
        <v>45</v>
      </c>
      <c r="I89" s="722" t="s">
        <v>763</v>
      </c>
      <c r="J89" s="278"/>
      <c r="K89" s="277"/>
      <c r="L89" s="277"/>
      <c r="M89" s="279"/>
      <c r="N89" s="279"/>
      <c r="O89" s="279"/>
      <c r="P89" s="279"/>
      <c r="Q89" s="279"/>
      <c r="R89" s="277"/>
      <c r="S89" s="277"/>
      <c r="T89" s="329"/>
      <c r="U89" s="329"/>
      <c r="V89" s="329"/>
      <c r="W89" s="329"/>
      <c r="X89" s="329"/>
      <c r="Y89" s="274"/>
      <c r="Z89" s="274"/>
      <c r="AA89" s="329"/>
      <c r="AB89" s="329"/>
      <c r="AC89" s="329"/>
      <c r="AD89" s="329"/>
      <c r="AE89" s="329"/>
      <c r="AF89" s="274"/>
      <c r="AG89" s="274"/>
      <c r="AH89" s="329"/>
      <c r="AI89" s="329"/>
      <c r="AJ89" s="329"/>
      <c r="AK89" s="329">
        <v>12</v>
      </c>
      <c r="AL89" s="329">
        <v>12</v>
      </c>
      <c r="AM89" s="274"/>
      <c r="AN89" s="274"/>
      <c r="AO89" s="329">
        <v>14</v>
      </c>
      <c r="AP89" s="329">
        <v>14</v>
      </c>
      <c r="AQ89" s="329">
        <v>14</v>
      </c>
      <c r="AR89" s="300">
        <v>14</v>
      </c>
      <c r="AS89" s="301">
        <f t="shared" si="22"/>
        <v>80</v>
      </c>
      <c r="AT89" s="701">
        <v>12</v>
      </c>
      <c r="AU89" s="703">
        <f t="shared" si="18"/>
        <v>0.20833333333333337</v>
      </c>
      <c r="AV89" s="705">
        <v>9.5</v>
      </c>
      <c r="AW89" s="707">
        <f t="shared" si="21"/>
        <v>960</v>
      </c>
      <c r="AX89" s="707">
        <f t="shared" si="20"/>
        <v>760</v>
      </c>
    </row>
    <row r="90" spans="3:50" ht="23.25" customHeight="1" x14ac:dyDescent="0.25">
      <c r="C90" s="700"/>
      <c r="D90" s="772"/>
      <c r="E90" s="721"/>
      <c r="F90" s="712"/>
      <c r="G90" s="272" t="s">
        <v>36</v>
      </c>
      <c r="H90" s="712"/>
      <c r="I90" s="722"/>
      <c r="J90" s="278"/>
      <c r="K90" s="277"/>
      <c r="L90" s="277"/>
      <c r="M90" s="279"/>
      <c r="N90" s="279"/>
      <c r="O90" s="279"/>
      <c r="P90" s="279"/>
      <c r="Q90" s="279"/>
      <c r="R90" s="277"/>
      <c r="S90" s="277"/>
      <c r="T90" s="329"/>
      <c r="U90" s="329"/>
      <c r="V90" s="329"/>
      <c r="W90" s="329"/>
      <c r="X90" s="329"/>
      <c r="Y90" s="274"/>
      <c r="Z90" s="274"/>
      <c r="AA90" s="329"/>
      <c r="AB90" s="329"/>
      <c r="AC90" s="329"/>
      <c r="AD90" s="329"/>
      <c r="AE90" s="329"/>
      <c r="AF90" s="274">
        <v>2</v>
      </c>
      <c r="AG90" s="274">
        <v>2</v>
      </c>
      <c r="AH90" s="329"/>
      <c r="AI90" s="329"/>
      <c r="AJ90" s="329"/>
      <c r="AK90" s="329"/>
      <c r="AL90" s="329"/>
      <c r="AM90" s="274">
        <v>4</v>
      </c>
      <c r="AN90" s="274"/>
      <c r="AO90" s="329"/>
      <c r="AP90" s="329"/>
      <c r="AQ90" s="329"/>
      <c r="AR90" s="300"/>
      <c r="AS90" s="301">
        <f t="shared" si="22"/>
        <v>8</v>
      </c>
      <c r="AT90" s="702"/>
      <c r="AU90" s="704" t="e">
        <f t="shared" si="18"/>
        <v>#DIV/0!</v>
      </c>
      <c r="AV90" s="706"/>
      <c r="AW90" s="708">
        <f t="shared" si="21"/>
        <v>0</v>
      </c>
      <c r="AX90" s="708">
        <f t="shared" si="20"/>
        <v>0</v>
      </c>
    </row>
    <row r="91" spans="3:50" ht="23.25" customHeight="1" x14ac:dyDescent="0.25">
      <c r="C91" s="700">
        <v>32</v>
      </c>
      <c r="D91" s="772"/>
      <c r="E91" s="721" t="s">
        <v>593</v>
      </c>
      <c r="F91" s="712" t="s">
        <v>679</v>
      </c>
      <c r="G91" s="722" t="s">
        <v>28</v>
      </c>
      <c r="H91" s="286">
        <v>20</v>
      </c>
      <c r="I91" s="285" t="s">
        <v>628</v>
      </c>
      <c r="J91" s="278"/>
      <c r="K91" s="277"/>
      <c r="L91" s="277"/>
      <c r="M91" s="279"/>
      <c r="N91" s="279"/>
      <c r="O91" s="279"/>
      <c r="P91" s="279"/>
      <c r="Q91" s="279"/>
      <c r="R91" s="277"/>
      <c r="S91" s="277"/>
      <c r="T91" s="329"/>
      <c r="U91" s="329"/>
      <c r="V91" s="329"/>
      <c r="W91" s="329"/>
      <c r="X91" s="329"/>
      <c r="Y91" s="274"/>
      <c r="Z91" s="274"/>
      <c r="AA91" s="329"/>
      <c r="AB91" s="329">
        <v>5</v>
      </c>
      <c r="AC91" s="329">
        <v>5</v>
      </c>
      <c r="AD91" s="329">
        <v>5</v>
      </c>
      <c r="AE91" s="329">
        <v>5</v>
      </c>
      <c r="AF91" s="274"/>
      <c r="AG91" s="274"/>
      <c r="AH91" s="329">
        <v>5</v>
      </c>
      <c r="AI91" s="329">
        <v>5</v>
      </c>
      <c r="AJ91" s="329">
        <v>5</v>
      </c>
      <c r="AK91" s="329">
        <v>5</v>
      </c>
      <c r="AL91" s="329">
        <v>5</v>
      </c>
      <c r="AM91" s="274"/>
      <c r="AN91" s="274"/>
      <c r="AO91" s="329"/>
      <c r="AP91" s="329"/>
      <c r="AQ91" s="329"/>
      <c r="AR91" s="300"/>
      <c r="AS91" s="267">
        <f t="shared" si="22"/>
        <v>45</v>
      </c>
      <c r="AT91" s="268">
        <v>9</v>
      </c>
      <c r="AU91" s="269">
        <f t="shared" si="18"/>
        <v>0.22222222222222221</v>
      </c>
      <c r="AV91" s="270">
        <v>7</v>
      </c>
      <c r="AW91" s="271">
        <f t="shared" si="21"/>
        <v>405</v>
      </c>
      <c r="AX91" s="270">
        <f t="shared" si="20"/>
        <v>315</v>
      </c>
    </row>
    <row r="92" spans="3:50" ht="23.25" customHeight="1" x14ac:dyDescent="0.25">
      <c r="C92" s="700"/>
      <c r="D92" s="772"/>
      <c r="E92" s="721"/>
      <c r="F92" s="712"/>
      <c r="G92" s="722"/>
      <c r="H92" s="338">
        <v>35</v>
      </c>
      <c r="I92" s="336" t="s">
        <v>815</v>
      </c>
      <c r="J92" s="278"/>
      <c r="K92" s="277"/>
      <c r="L92" s="277"/>
      <c r="M92" s="279"/>
      <c r="N92" s="279"/>
      <c r="O92" s="279"/>
      <c r="P92" s="279"/>
      <c r="Q92" s="279"/>
      <c r="R92" s="277"/>
      <c r="S92" s="277"/>
      <c r="T92" s="329"/>
      <c r="U92" s="329"/>
      <c r="V92" s="329"/>
      <c r="W92" s="329"/>
      <c r="X92" s="329"/>
      <c r="Y92" s="274"/>
      <c r="Z92" s="274"/>
      <c r="AA92" s="329"/>
      <c r="AB92" s="329"/>
      <c r="AC92" s="329"/>
      <c r="AD92" s="329"/>
      <c r="AE92" s="329"/>
      <c r="AF92" s="274"/>
      <c r="AG92" s="274"/>
      <c r="AH92" s="329"/>
      <c r="AI92" s="329"/>
      <c r="AJ92" s="329"/>
      <c r="AK92" s="329"/>
      <c r="AL92" s="329"/>
      <c r="AM92" s="274"/>
      <c r="AN92" s="274"/>
      <c r="AO92" s="329"/>
      <c r="AP92" s="329">
        <v>11</v>
      </c>
      <c r="AQ92" s="329">
        <v>11</v>
      </c>
      <c r="AR92" s="300">
        <v>10</v>
      </c>
      <c r="AS92" s="346">
        <f t="shared" si="22"/>
        <v>32</v>
      </c>
      <c r="AT92" s="343">
        <v>14</v>
      </c>
      <c r="AU92" s="344">
        <f t="shared" si="18"/>
        <v>0.2142857142857143</v>
      </c>
      <c r="AV92" s="340">
        <v>11</v>
      </c>
      <c r="AW92" s="381">
        <f t="shared" si="21"/>
        <v>448</v>
      </c>
      <c r="AX92" s="337">
        <f t="shared" si="20"/>
        <v>352</v>
      </c>
    </row>
    <row r="93" spans="3:50" ht="23.25" customHeight="1" x14ac:dyDescent="0.25">
      <c r="C93" s="700"/>
      <c r="D93" s="772"/>
      <c r="E93" s="721"/>
      <c r="F93" s="712"/>
      <c r="G93" s="722"/>
      <c r="H93" s="712">
        <v>45</v>
      </c>
      <c r="I93" s="722" t="s">
        <v>763</v>
      </c>
      <c r="J93" s="278"/>
      <c r="K93" s="277"/>
      <c r="L93" s="277"/>
      <c r="M93" s="279"/>
      <c r="N93" s="279"/>
      <c r="O93" s="279"/>
      <c r="P93" s="279"/>
      <c r="Q93" s="279"/>
      <c r="R93" s="277"/>
      <c r="S93" s="277"/>
      <c r="T93" s="329"/>
      <c r="U93" s="329"/>
      <c r="V93" s="329"/>
      <c r="W93" s="329"/>
      <c r="X93" s="329"/>
      <c r="Y93" s="274"/>
      <c r="Z93" s="274"/>
      <c r="AA93" s="329"/>
      <c r="AB93" s="329"/>
      <c r="AC93" s="329"/>
      <c r="AD93" s="329"/>
      <c r="AE93" s="329"/>
      <c r="AF93" s="274"/>
      <c r="AG93" s="274"/>
      <c r="AH93" s="329"/>
      <c r="AI93" s="329"/>
      <c r="AJ93" s="329"/>
      <c r="AK93" s="329">
        <v>12</v>
      </c>
      <c r="AL93" s="329">
        <v>12</v>
      </c>
      <c r="AM93" s="274"/>
      <c r="AN93" s="274"/>
      <c r="AO93" s="329">
        <v>14</v>
      </c>
      <c r="AP93" s="329">
        <v>14</v>
      </c>
      <c r="AQ93" s="329">
        <v>14</v>
      </c>
      <c r="AR93" s="300">
        <v>14</v>
      </c>
      <c r="AS93" s="267">
        <f t="shared" si="22"/>
        <v>80</v>
      </c>
      <c r="AT93" s="701">
        <v>15</v>
      </c>
      <c r="AU93" s="703">
        <f t="shared" si="18"/>
        <v>0.19999999999999996</v>
      </c>
      <c r="AV93" s="705">
        <v>12</v>
      </c>
      <c r="AW93" s="707">
        <f t="shared" si="21"/>
        <v>1200</v>
      </c>
      <c r="AX93" s="707">
        <f t="shared" si="20"/>
        <v>960</v>
      </c>
    </row>
    <row r="94" spans="3:50" ht="23.25" customHeight="1" x14ac:dyDescent="0.25">
      <c r="C94" s="700"/>
      <c r="D94" s="773"/>
      <c r="E94" s="721"/>
      <c r="F94" s="712"/>
      <c r="G94" s="272" t="s">
        <v>36</v>
      </c>
      <c r="H94" s="712"/>
      <c r="I94" s="722"/>
      <c r="J94" s="278"/>
      <c r="K94" s="277"/>
      <c r="L94" s="277"/>
      <c r="M94" s="279"/>
      <c r="N94" s="279"/>
      <c r="O94" s="279"/>
      <c r="P94" s="279"/>
      <c r="Q94" s="279"/>
      <c r="R94" s="277"/>
      <c r="S94" s="277"/>
      <c r="T94" s="329"/>
      <c r="U94" s="329"/>
      <c r="V94" s="329"/>
      <c r="W94" s="329"/>
      <c r="X94" s="329"/>
      <c r="Y94" s="274"/>
      <c r="Z94" s="274"/>
      <c r="AA94" s="329"/>
      <c r="AB94" s="329"/>
      <c r="AC94" s="329"/>
      <c r="AD94" s="329"/>
      <c r="AE94" s="329"/>
      <c r="AF94" s="274">
        <v>5</v>
      </c>
      <c r="AG94" s="274"/>
      <c r="AH94" s="329"/>
      <c r="AI94" s="329"/>
      <c r="AJ94" s="329"/>
      <c r="AK94" s="329"/>
      <c r="AL94" s="329"/>
      <c r="AM94" s="274">
        <v>5</v>
      </c>
      <c r="AN94" s="274"/>
      <c r="AO94" s="329"/>
      <c r="AP94" s="329"/>
      <c r="AQ94" s="329"/>
      <c r="AR94" s="300"/>
      <c r="AS94" s="267">
        <f t="shared" si="22"/>
        <v>10</v>
      </c>
      <c r="AT94" s="702"/>
      <c r="AU94" s="704" t="e">
        <f t="shared" si="18"/>
        <v>#DIV/0!</v>
      </c>
      <c r="AV94" s="706"/>
      <c r="AW94" s="708">
        <f t="shared" si="21"/>
        <v>0</v>
      </c>
      <c r="AX94" s="708">
        <f t="shared" si="20"/>
        <v>0</v>
      </c>
    </row>
    <row r="95" spans="3:50" ht="23.25" customHeight="1" x14ac:dyDescent="0.25">
      <c r="C95" s="700">
        <v>33</v>
      </c>
      <c r="D95" s="768" t="s">
        <v>741</v>
      </c>
      <c r="E95" s="721" t="s">
        <v>405</v>
      </c>
      <c r="F95" s="712" t="s">
        <v>679</v>
      </c>
      <c r="G95" s="722" t="s">
        <v>28</v>
      </c>
      <c r="H95" s="286">
        <v>30</v>
      </c>
      <c r="I95" s="285" t="s">
        <v>628</v>
      </c>
      <c r="J95" s="278"/>
      <c r="K95" s="277"/>
      <c r="L95" s="277"/>
      <c r="M95" s="279"/>
      <c r="N95" s="279"/>
      <c r="O95" s="279"/>
      <c r="P95" s="279"/>
      <c r="Q95" s="279"/>
      <c r="R95" s="277"/>
      <c r="S95" s="277"/>
      <c r="T95" s="329"/>
      <c r="U95" s="329"/>
      <c r="V95" s="329"/>
      <c r="W95" s="329"/>
      <c r="X95" s="329"/>
      <c r="Y95" s="274"/>
      <c r="Z95" s="274"/>
      <c r="AA95" s="329"/>
      <c r="AB95" s="329">
        <v>9</v>
      </c>
      <c r="AC95" s="329">
        <v>9</v>
      </c>
      <c r="AD95" s="329">
        <v>9</v>
      </c>
      <c r="AE95" s="329">
        <v>10</v>
      </c>
      <c r="AF95" s="274"/>
      <c r="AG95" s="274"/>
      <c r="AH95" s="329">
        <v>9</v>
      </c>
      <c r="AI95" s="329">
        <v>9</v>
      </c>
      <c r="AJ95" s="329">
        <v>9</v>
      </c>
      <c r="AK95" s="329">
        <v>9</v>
      </c>
      <c r="AL95" s="329">
        <v>9</v>
      </c>
      <c r="AM95" s="274"/>
      <c r="AN95" s="274"/>
      <c r="AO95" s="329"/>
      <c r="AP95" s="329"/>
      <c r="AQ95" s="329"/>
      <c r="AR95" s="300"/>
      <c r="AS95" s="267">
        <f t="shared" si="22"/>
        <v>82</v>
      </c>
      <c r="AT95" s="321">
        <v>7.31</v>
      </c>
      <c r="AU95" s="269">
        <f t="shared" si="18"/>
        <v>0</v>
      </c>
      <c r="AV95" s="321">
        <v>7.31</v>
      </c>
      <c r="AW95" s="322">
        <f t="shared" ref="AW95" si="23">+AT95*AS95</f>
        <v>599.41999999999996</v>
      </c>
      <c r="AX95" s="321">
        <f t="shared" si="20"/>
        <v>599.41999999999996</v>
      </c>
    </row>
    <row r="96" spans="3:50" ht="23.25" customHeight="1" x14ac:dyDescent="0.25">
      <c r="C96" s="700"/>
      <c r="D96" s="768"/>
      <c r="E96" s="721"/>
      <c r="F96" s="712"/>
      <c r="G96" s="722"/>
      <c r="H96" s="338">
        <v>35</v>
      </c>
      <c r="I96" s="336" t="s">
        <v>815</v>
      </c>
      <c r="J96" s="278"/>
      <c r="K96" s="277"/>
      <c r="L96" s="277"/>
      <c r="M96" s="279"/>
      <c r="N96" s="279"/>
      <c r="O96" s="279"/>
      <c r="P96" s="279"/>
      <c r="Q96" s="279"/>
      <c r="R96" s="277"/>
      <c r="S96" s="277"/>
      <c r="T96" s="329"/>
      <c r="U96" s="329"/>
      <c r="V96" s="329"/>
      <c r="W96" s="329"/>
      <c r="X96" s="329"/>
      <c r="Y96" s="274"/>
      <c r="Z96" s="274"/>
      <c r="AA96" s="329"/>
      <c r="AB96" s="329"/>
      <c r="AC96" s="329"/>
      <c r="AD96" s="329"/>
      <c r="AE96" s="329"/>
      <c r="AF96" s="274"/>
      <c r="AG96" s="274"/>
      <c r="AH96" s="329"/>
      <c r="AI96" s="329"/>
      <c r="AJ96" s="329"/>
      <c r="AK96" s="329"/>
      <c r="AL96" s="329"/>
      <c r="AM96" s="274"/>
      <c r="AN96" s="274"/>
      <c r="AO96" s="329"/>
      <c r="AP96" s="329">
        <v>11</v>
      </c>
      <c r="AQ96" s="329">
        <v>11</v>
      </c>
      <c r="AR96" s="300">
        <v>10</v>
      </c>
      <c r="AS96" s="346">
        <f t="shared" si="22"/>
        <v>32</v>
      </c>
      <c r="AT96" s="384">
        <v>12.8</v>
      </c>
      <c r="AU96" s="344">
        <f t="shared" si="18"/>
        <v>0</v>
      </c>
      <c r="AV96" s="384">
        <v>12.8</v>
      </c>
      <c r="AW96" s="381">
        <f t="shared" ref="AW96:AW130" si="24">+AT96*AS96</f>
        <v>409.6</v>
      </c>
      <c r="AX96" s="337">
        <f t="shared" si="20"/>
        <v>409.6</v>
      </c>
    </row>
    <row r="97" spans="3:51" ht="23.25" customHeight="1" x14ac:dyDescent="0.25">
      <c r="C97" s="700"/>
      <c r="D97" s="768"/>
      <c r="E97" s="721"/>
      <c r="F97" s="712"/>
      <c r="G97" s="722"/>
      <c r="H97" s="712">
        <v>45</v>
      </c>
      <c r="I97" s="722" t="s">
        <v>763</v>
      </c>
      <c r="J97" s="278"/>
      <c r="K97" s="277"/>
      <c r="L97" s="277"/>
      <c r="M97" s="279"/>
      <c r="N97" s="279"/>
      <c r="O97" s="279"/>
      <c r="P97" s="279"/>
      <c r="Q97" s="279"/>
      <c r="R97" s="277"/>
      <c r="S97" s="277"/>
      <c r="T97" s="329"/>
      <c r="U97" s="329"/>
      <c r="V97" s="329"/>
      <c r="W97" s="329"/>
      <c r="X97" s="329"/>
      <c r="Y97" s="274"/>
      <c r="Z97" s="274"/>
      <c r="AA97" s="329"/>
      <c r="AB97" s="329"/>
      <c r="AC97" s="329"/>
      <c r="AD97" s="329"/>
      <c r="AE97" s="329"/>
      <c r="AF97" s="274"/>
      <c r="AG97" s="274"/>
      <c r="AH97" s="329"/>
      <c r="AI97" s="329"/>
      <c r="AJ97" s="329"/>
      <c r="AK97" s="329">
        <v>12</v>
      </c>
      <c r="AL97" s="329">
        <v>12</v>
      </c>
      <c r="AM97" s="274"/>
      <c r="AN97" s="274"/>
      <c r="AO97" s="329">
        <v>12</v>
      </c>
      <c r="AP97" s="329">
        <v>12</v>
      </c>
      <c r="AQ97" s="329">
        <v>12</v>
      </c>
      <c r="AR97" s="300">
        <v>12</v>
      </c>
      <c r="AS97" s="267">
        <f t="shared" si="22"/>
        <v>72</v>
      </c>
      <c r="AT97" s="701">
        <v>10.97</v>
      </c>
      <c r="AU97" s="703">
        <f t="shared" si="18"/>
        <v>0</v>
      </c>
      <c r="AV97" s="705">
        <v>10.97</v>
      </c>
      <c r="AW97" s="707">
        <f t="shared" si="24"/>
        <v>789.84</v>
      </c>
      <c r="AX97" s="707">
        <f t="shared" si="20"/>
        <v>789.84</v>
      </c>
    </row>
    <row r="98" spans="3:51" ht="23.25" customHeight="1" x14ac:dyDescent="0.25">
      <c r="C98" s="700"/>
      <c r="D98" s="768"/>
      <c r="E98" s="721"/>
      <c r="F98" s="712"/>
      <c r="G98" s="272" t="s">
        <v>36</v>
      </c>
      <c r="H98" s="712"/>
      <c r="I98" s="722"/>
      <c r="J98" s="278"/>
      <c r="K98" s="277"/>
      <c r="L98" s="277"/>
      <c r="M98" s="279"/>
      <c r="N98" s="279"/>
      <c r="O98" s="279"/>
      <c r="P98" s="279"/>
      <c r="Q98" s="279"/>
      <c r="R98" s="277"/>
      <c r="S98" s="277"/>
      <c r="T98" s="329"/>
      <c r="U98" s="329"/>
      <c r="V98" s="329"/>
      <c r="W98" s="329"/>
      <c r="X98" s="329"/>
      <c r="Y98" s="274"/>
      <c r="Z98" s="274"/>
      <c r="AA98" s="329"/>
      <c r="AB98" s="329"/>
      <c r="AC98" s="329"/>
      <c r="AD98" s="329"/>
      <c r="AE98" s="329"/>
      <c r="AF98" s="274">
        <v>5</v>
      </c>
      <c r="AG98" s="274"/>
      <c r="AH98" s="329"/>
      <c r="AI98" s="329"/>
      <c r="AJ98" s="329"/>
      <c r="AK98" s="329"/>
      <c r="AL98" s="329"/>
      <c r="AM98" s="274">
        <v>7</v>
      </c>
      <c r="AN98" s="274"/>
      <c r="AO98" s="329"/>
      <c r="AP98" s="329"/>
      <c r="AQ98" s="329"/>
      <c r="AR98" s="300"/>
      <c r="AS98" s="267">
        <f t="shared" si="22"/>
        <v>12</v>
      </c>
      <c r="AT98" s="702"/>
      <c r="AU98" s="704" t="e">
        <f t="shared" si="18"/>
        <v>#DIV/0!</v>
      </c>
      <c r="AV98" s="706"/>
      <c r="AW98" s="708">
        <f t="shared" si="24"/>
        <v>0</v>
      </c>
      <c r="AX98" s="708">
        <f t="shared" si="20"/>
        <v>0</v>
      </c>
    </row>
    <row r="99" spans="3:51" ht="23.25" customHeight="1" x14ac:dyDescent="0.25">
      <c r="C99" s="700">
        <v>34</v>
      </c>
      <c r="D99" s="768" t="s">
        <v>742</v>
      </c>
      <c r="E99" s="721" t="s">
        <v>645</v>
      </c>
      <c r="F99" s="712" t="s">
        <v>679</v>
      </c>
      <c r="G99" s="722" t="s">
        <v>28</v>
      </c>
      <c r="H99" s="286">
        <v>30</v>
      </c>
      <c r="I99" s="285" t="s">
        <v>628</v>
      </c>
      <c r="J99" s="278"/>
      <c r="K99" s="277"/>
      <c r="L99" s="277"/>
      <c r="M99" s="279"/>
      <c r="N99" s="279"/>
      <c r="O99" s="279"/>
      <c r="P99" s="279"/>
      <c r="Q99" s="279"/>
      <c r="R99" s="277"/>
      <c r="S99" s="277"/>
      <c r="T99" s="329"/>
      <c r="U99" s="329"/>
      <c r="V99" s="329"/>
      <c r="W99" s="329"/>
      <c r="X99" s="329"/>
      <c r="Y99" s="274"/>
      <c r="Z99" s="274"/>
      <c r="AA99" s="329"/>
      <c r="AB99" s="329">
        <v>9</v>
      </c>
      <c r="AC99" s="329">
        <v>9</v>
      </c>
      <c r="AD99" s="329">
        <v>9</v>
      </c>
      <c r="AE99" s="329">
        <v>10</v>
      </c>
      <c r="AF99" s="274"/>
      <c r="AG99" s="274"/>
      <c r="AH99" s="329">
        <v>9</v>
      </c>
      <c r="AI99" s="329">
        <v>9</v>
      </c>
      <c r="AJ99" s="329">
        <v>9</v>
      </c>
      <c r="AK99" s="329">
        <v>9</v>
      </c>
      <c r="AL99" s="329">
        <v>9</v>
      </c>
      <c r="AM99" s="274"/>
      <c r="AN99" s="274"/>
      <c r="AO99" s="329"/>
      <c r="AP99" s="329"/>
      <c r="AQ99" s="329"/>
      <c r="AR99" s="300"/>
      <c r="AS99" s="267">
        <f t="shared" si="22"/>
        <v>82</v>
      </c>
      <c r="AT99" s="321">
        <v>7.31</v>
      </c>
      <c r="AU99" s="269">
        <f t="shared" si="18"/>
        <v>0</v>
      </c>
      <c r="AV99" s="321">
        <v>7.31</v>
      </c>
      <c r="AW99" s="271">
        <f t="shared" si="24"/>
        <v>599.41999999999996</v>
      </c>
      <c r="AX99" s="270">
        <f t="shared" ref="AX99:AX115" si="25">+AV99*AS99</f>
        <v>599.41999999999996</v>
      </c>
    </row>
    <row r="100" spans="3:51" ht="23.25" customHeight="1" x14ac:dyDescent="0.25">
      <c r="C100" s="700"/>
      <c r="D100" s="768"/>
      <c r="E100" s="721"/>
      <c r="F100" s="712"/>
      <c r="G100" s="722"/>
      <c r="H100" s="338">
        <v>35</v>
      </c>
      <c r="I100" s="336" t="s">
        <v>815</v>
      </c>
      <c r="J100" s="278"/>
      <c r="K100" s="277"/>
      <c r="L100" s="277"/>
      <c r="M100" s="279"/>
      <c r="N100" s="279"/>
      <c r="O100" s="279"/>
      <c r="P100" s="279"/>
      <c r="Q100" s="279"/>
      <c r="R100" s="277"/>
      <c r="S100" s="277"/>
      <c r="T100" s="329"/>
      <c r="U100" s="329"/>
      <c r="V100" s="329"/>
      <c r="W100" s="329"/>
      <c r="X100" s="329"/>
      <c r="Y100" s="274"/>
      <c r="Z100" s="274"/>
      <c r="AA100" s="329"/>
      <c r="AB100" s="329"/>
      <c r="AC100" s="329"/>
      <c r="AD100" s="329"/>
      <c r="AE100" s="329"/>
      <c r="AF100" s="274"/>
      <c r="AG100" s="274"/>
      <c r="AH100" s="329"/>
      <c r="AI100" s="329"/>
      <c r="AJ100" s="329"/>
      <c r="AK100" s="329"/>
      <c r="AL100" s="329"/>
      <c r="AM100" s="274"/>
      <c r="AN100" s="274"/>
      <c r="AO100" s="329"/>
      <c r="AP100" s="329">
        <v>11</v>
      </c>
      <c r="AQ100" s="329">
        <v>11</v>
      </c>
      <c r="AR100" s="300">
        <v>10</v>
      </c>
      <c r="AS100" s="346">
        <f t="shared" si="22"/>
        <v>32</v>
      </c>
      <c r="AT100" s="384">
        <v>12.8</v>
      </c>
      <c r="AU100" s="344">
        <f t="shared" si="18"/>
        <v>0</v>
      </c>
      <c r="AV100" s="384">
        <v>12.8</v>
      </c>
      <c r="AW100" s="381">
        <f t="shared" si="24"/>
        <v>409.6</v>
      </c>
      <c r="AX100" s="337">
        <f t="shared" si="25"/>
        <v>409.6</v>
      </c>
    </row>
    <row r="101" spans="3:51" ht="23.25" customHeight="1" x14ac:dyDescent="0.25">
      <c r="C101" s="700"/>
      <c r="D101" s="768"/>
      <c r="E101" s="721"/>
      <c r="F101" s="712"/>
      <c r="G101" s="722"/>
      <c r="H101" s="712">
        <v>45</v>
      </c>
      <c r="I101" s="722" t="s">
        <v>763</v>
      </c>
      <c r="J101" s="278"/>
      <c r="K101" s="277"/>
      <c r="L101" s="277"/>
      <c r="M101" s="279"/>
      <c r="N101" s="279"/>
      <c r="O101" s="279"/>
      <c r="P101" s="279"/>
      <c r="Q101" s="279"/>
      <c r="R101" s="277"/>
      <c r="S101" s="277"/>
      <c r="T101" s="329"/>
      <c r="U101" s="329"/>
      <c r="V101" s="329"/>
      <c r="W101" s="329"/>
      <c r="X101" s="329"/>
      <c r="Y101" s="274"/>
      <c r="Z101" s="274"/>
      <c r="AA101" s="329"/>
      <c r="AB101" s="329"/>
      <c r="AC101" s="329"/>
      <c r="AD101" s="329"/>
      <c r="AE101" s="329"/>
      <c r="AF101" s="274"/>
      <c r="AG101" s="274"/>
      <c r="AH101" s="329"/>
      <c r="AI101" s="329"/>
      <c r="AJ101" s="329"/>
      <c r="AK101" s="329">
        <v>12</v>
      </c>
      <c r="AL101" s="329">
        <v>12</v>
      </c>
      <c r="AM101" s="274"/>
      <c r="AN101" s="274"/>
      <c r="AO101" s="329">
        <v>12</v>
      </c>
      <c r="AP101" s="329">
        <v>12</v>
      </c>
      <c r="AQ101" s="329">
        <v>12</v>
      </c>
      <c r="AR101" s="300">
        <v>12</v>
      </c>
      <c r="AS101" s="267">
        <f t="shared" si="22"/>
        <v>72</v>
      </c>
      <c r="AT101" s="701">
        <v>10.97</v>
      </c>
      <c r="AU101" s="703">
        <f t="shared" si="18"/>
        <v>0</v>
      </c>
      <c r="AV101" s="705">
        <v>10.97</v>
      </c>
      <c r="AW101" s="707">
        <f t="shared" si="24"/>
        <v>789.84</v>
      </c>
      <c r="AX101" s="707">
        <f t="shared" si="25"/>
        <v>789.84</v>
      </c>
    </row>
    <row r="102" spans="3:51" ht="23.25" customHeight="1" x14ac:dyDescent="0.25">
      <c r="C102" s="700"/>
      <c r="D102" s="768"/>
      <c r="E102" s="721"/>
      <c r="F102" s="712"/>
      <c r="G102" s="272" t="s">
        <v>36</v>
      </c>
      <c r="H102" s="712"/>
      <c r="I102" s="722"/>
      <c r="J102" s="278"/>
      <c r="K102" s="277"/>
      <c r="L102" s="277"/>
      <c r="M102" s="279"/>
      <c r="N102" s="279"/>
      <c r="O102" s="279"/>
      <c r="P102" s="279"/>
      <c r="Q102" s="279"/>
      <c r="R102" s="277"/>
      <c r="S102" s="277"/>
      <c r="T102" s="329"/>
      <c r="U102" s="329"/>
      <c r="V102" s="329"/>
      <c r="W102" s="329"/>
      <c r="X102" s="329"/>
      <c r="Y102" s="274"/>
      <c r="Z102" s="274"/>
      <c r="AA102" s="329"/>
      <c r="AB102" s="329"/>
      <c r="AC102" s="329"/>
      <c r="AD102" s="329"/>
      <c r="AE102" s="329"/>
      <c r="AF102" s="274">
        <v>5</v>
      </c>
      <c r="AG102" s="274"/>
      <c r="AH102" s="329"/>
      <c r="AI102" s="329"/>
      <c r="AJ102" s="329"/>
      <c r="AK102" s="329"/>
      <c r="AL102" s="329"/>
      <c r="AM102" s="274">
        <v>7</v>
      </c>
      <c r="AN102" s="274"/>
      <c r="AO102" s="329"/>
      <c r="AP102" s="329"/>
      <c r="AQ102" s="329"/>
      <c r="AR102" s="300"/>
      <c r="AS102" s="267">
        <f t="shared" si="22"/>
        <v>12</v>
      </c>
      <c r="AT102" s="702"/>
      <c r="AU102" s="704" t="e">
        <f t="shared" si="18"/>
        <v>#DIV/0!</v>
      </c>
      <c r="AV102" s="706"/>
      <c r="AW102" s="708">
        <f t="shared" si="24"/>
        <v>0</v>
      </c>
      <c r="AX102" s="708">
        <f t="shared" si="25"/>
        <v>0</v>
      </c>
    </row>
    <row r="103" spans="3:51" ht="23.25" customHeight="1" x14ac:dyDescent="0.25">
      <c r="C103" s="700">
        <v>35</v>
      </c>
      <c r="D103" s="768" t="s">
        <v>743</v>
      </c>
      <c r="E103" s="721" t="s">
        <v>744</v>
      </c>
      <c r="F103" s="712" t="s">
        <v>679</v>
      </c>
      <c r="G103" s="722" t="s">
        <v>28</v>
      </c>
      <c r="H103" s="338">
        <v>30</v>
      </c>
      <c r="I103" s="285" t="s">
        <v>628</v>
      </c>
      <c r="J103" s="278"/>
      <c r="K103" s="277"/>
      <c r="L103" s="277"/>
      <c r="M103" s="279"/>
      <c r="N103" s="279"/>
      <c r="O103" s="279"/>
      <c r="P103" s="279"/>
      <c r="Q103" s="279"/>
      <c r="R103" s="277"/>
      <c r="S103" s="277"/>
      <c r="T103" s="329"/>
      <c r="U103" s="329"/>
      <c r="V103" s="329"/>
      <c r="W103" s="329"/>
      <c r="X103" s="329"/>
      <c r="Y103" s="274"/>
      <c r="Z103" s="274"/>
      <c r="AA103" s="329"/>
      <c r="AB103" s="329">
        <v>9</v>
      </c>
      <c r="AC103" s="329">
        <v>9</v>
      </c>
      <c r="AD103" s="329">
        <v>9</v>
      </c>
      <c r="AE103" s="329">
        <v>10</v>
      </c>
      <c r="AF103" s="274"/>
      <c r="AG103" s="274"/>
      <c r="AH103" s="329">
        <v>9</v>
      </c>
      <c r="AI103" s="329">
        <v>9</v>
      </c>
      <c r="AJ103" s="329">
        <v>9</v>
      </c>
      <c r="AK103" s="329">
        <v>9</v>
      </c>
      <c r="AL103" s="329">
        <v>9</v>
      </c>
      <c r="AM103" s="274"/>
      <c r="AN103" s="274"/>
      <c r="AO103" s="329"/>
      <c r="AP103" s="329"/>
      <c r="AQ103" s="329"/>
      <c r="AR103" s="300"/>
      <c r="AS103" s="267">
        <f t="shared" si="22"/>
        <v>82</v>
      </c>
      <c r="AT103" s="321">
        <v>7.31</v>
      </c>
      <c r="AU103" s="269">
        <f t="shared" si="18"/>
        <v>0</v>
      </c>
      <c r="AV103" s="321">
        <v>7.31</v>
      </c>
      <c r="AW103" s="271">
        <f t="shared" si="24"/>
        <v>599.41999999999996</v>
      </c>
      <c r="AX103" s="270">
        <f t="shared" si="25"/>
        <v>599.41999999999996</v>
      </c>
    </row>
    <row r="104" spans="3:51" ht="23.25" customHeight="1" x14ac:dyDescent="0.25">
      <c r="C104" s="700"/>
      <c r="D104" s="768"/>
      <c r="E104" s="721"/>
      <c r="F104" s="712"/>
      <c r="G104" s="722"/>
      <c r="H104" s="338">
        <v>35</v>
      </c>
      <c r="I104" s="336" t="s">
        <v>815</v>
      </c>
      <c r="J104" s="278"/>
      <c r="K104" s="277"/>
      <c r="L104" s="277"/>
      <c r="M104" s="279"/>
      <c r="N104" s="279"/>
      <c r="O104" s="279"/>
      <c r="P104" s="279"/>
      <c r="Q104" s="279"/>
      <c r="R104" s="277"/>
      <c r="S104" s="277"/>
      <c r="T104" s="329"/>
      <c r="U104" s="329"/>
      <c r="V104" s="329"/>
      <c r="W104" s="329"/>
      <c r="X104" s="329"/>
      <c r="Y104" s="274"/>
      <c r="Z104" s="274"/>
      <c r="AA104" s="329"/>
      <c r="AB104" s="329"/>
      <c r="AC104" s="329"/>
      <c r="AD104" s="329"/>
      <c r="AE104" s="329"/>
      <c r="AF104" s="274"/>
      <c r="AG104" s="274"/>
      <c r="AH104" s="329"/>
      <c r="AI104" s="329"/>
      <c r="AJ104" s="329"/>
      <c r="AK104" s="329"/>
      <c r="AL104" s="329"/>
      <c r="AM104" s="274"/>
      <c r="AN104" s="274"/>
      <c r="AO104" s="329"/>
      <c r="AP104" s="329">
        <v>11</v>
      </c>
      <c r="AQ104" s="329">
        <v>11</v>
      </c>
      <c r="AR104" s="300">
        <v>10</v>
      </c>
      <c r="AS104" s="346">
        <f t="shared" si="22"/>
        <v>32</v>
      </c>
      <c r="AT104" s="384">
        <v>12.8</v>
      </c>
      <c r="AU104" s="344">
        <f t="shared" si="18"/>
        <v>0</v>
      </c>
      <c r="AV104" s="384">
        <v>12.8</v>
      </c>
      <c r="AW104" s="381">
        <f t="shared" si="24"/>
        <v>409.6</v>
      </c>
      <c r="AX104" s="337">
        <f t="shared" si="25"/>
        <v>409.6</v>
      </c>
    </row>
    <row r="105" spans="3:51" ht="23.25" customHeight="1" x14ac:dyDescent="0.25">
      <c r="C105" s="700"/>
      <c r="D105" s="768"/>
      <c r="E105" s="721"/>
      <c r="F105" s="712"/>
      <c r="G105" s="722"/>
      <c r="H105" s="712">
        <v>45</v>
      </c>
      <c r="I105" s="722" t="s">
        <v>763</v>
      </c>
      <c r="J105" s="278"/>
      <c r="K105" s="277"/>
      <c r="L105" s="277"/>
      <c r="M105" s="279"/>
      <c r="N105" s="279"/>
      <c r="O105" s="279"/>
      <c r="P105" s="279"/>
      <c r="Q105" s="279"/>
      <c r="R105" s="277"/>
      <c r="S105" s="277"/>
      <c r="T105" s="329"/>
      <c r="U105" s="329"/>
      <c r="V105" s="329"/>
      <c r="W105" s="329"/>
      <c r="X105" s="329"/>
      <c r="Y105" s="274"/>
      <c r="Z105" s="274"/>
      <c r="AA105" s="329"/>
      <c r="AB105" s="329"/>
      <c r="AC105" s="329"/>
      <c r="AD105" s="329"/>
      <c r="AE105" s="329"/>
      <c r="AF105" s="274"/>
      <c r="AG105" s="274"/>
      <c r="AH105" s="329"/>
      <c r="AI105" s="329"/>
      <c r="AJ105" s="329"/>
      <c r="AK105" s="329">
        <v>12</v>
      </c>
      <c r="AL105" s="329">
        <v>12</v>
      </c>
      <c r="AM105" s="274"/>
      <c r="AN105" s="274"/>
      <c r="AO105" s="329">
        <v>12</v>
      </c>
      <c r="AP105" s="329">
        <v>12</v>
      </c>
      <c r="AQ105" s="329">
        <v>12</v>
      </c>
      <c r="AR105" s="300">
        <v>12</v>
      </c>
      <c r="AS105" s="267">
        <f t="shared" si="22"/>
        <v>72</v>
      </c>
      <c r="AT105" s="701">
        <v>10.97</v>
      </c>
      <c r="AU105" s="703">
        <f t="shared" si="18"/>
        <v>0</v>
      </c>
      <c r="AV105" s="705">
        <v>10.97</v>
      </c>
      <c r="AW105" s="707">
        <f t="shared" si="24"/>
        <v>789.84</v>
      </c>
      <c r="AX105" s="707">
        <f t="shared" si="25"/>
        <v>789.84</v>
      </c>
    </row>
    <row r="106" spans="3:51" ht="23.25" customHeight="1" x14ac:dyDescent="0.25">
      <c r="C106" s="700"/>
      <c r="D106" s="768"/>
      <c r="E106" s="721"/>
      <c r="F106" s="712"/>
      <c r="G106" s="272" t="s">
        <v>36</v>
      </c>
      <c r="H106" s="712"/>
      <c r="I106" s="722"/>
      <c r="J106" s="278"/>
      <c r="K106" s="277"/>
      <c r="L106" s="277"/>
      <c r="M106" s="279"/>
      <c r="N106" s="279"/>
      <c r="O106" s="279"/>
      <c r="P106" s="279"/>
      <c r="Q106" s="279"/>
      <c r="R106" s="277"/>
      <c r="S106" s="277"/>
      <c r="T106" s="329"/>
      <c r="U106" s="329"/>
      <c r="V106" s="329"/>
      <c r="W106" s="329"/>
      <c r="X106" s="329"/>
      <c r="Y106" s="274"/>
      <c r="Z106" s="274"/>
      <c r="AA106" s="329"/>
      <c r="AB106" s="329"/>
      <c r="AC106" s="329"/>
      <c r="AD106" s="329"/>
      <c r="AE106" s="329"/>
      <c r="AF106" s="274">
        <v>5</v>
      </c>
      <c r="AG106" s="274"/>
      <c r="AH106" s="329"/>
      <c r="AI106" s="329"/>
      <c r="AJ106" s="329"/>
      <c r="AK106" s="329"/>
      <c r="AL106" s="329"/>
      <c r="AM106" s="274">
        <v>7</v>
      </c>
      <c r="AN106" s="274"/>
      <c r="AO106" s="329"/>
      <c r="AP106" s="329"/>
      <c r="AQ106" s="329"/>
      <c r="AR106" s="300"/>
      <c r="AS106" s="267">
        <f t="shared" si="22"/>
        <v>12</v>
      </c>
      <c r="AT106" s="702"/>
      <c r="AU106" s="704" t="e">
        <f t="shared" si="18"/>
        <v>#DIV/0!</v>
      </c>
      <c r="AV106" s="706"/>
      <c r="AW106" s="708">
        <f t="shared" si="24"/>
        <v>0</v>
      </c>
      <c r="AX106" s="708">
        <f t="shared" si="25"/>
        <v>0</v>
      </c>
    </row>
    <row r="107" spans="3:51" ht="23.25" customHeight="1" x14ac:dyDescent="0.25">
      <c r="C107" s="700">
        <v>36</v>
      </c>
      <c r="D107" s="768" t="s">
        <v>745</v>
      </c>
      <c r="E107" s="721" t="s">
        <v>90</v>
      </c>
      <c r="F107" s="712" t="s">
        <v>679</v>
      </c>
      <c r="G107" s="722" t="s">
        <v>28</v>
      </c>
      <c r="H107" s="338">
        <v>30</v>
      </c>
      <c r="I107" s="285" t="s">
        <v>628</v>
      </c>
      <c r="J107" s="278"/>
      <c r="K107" s="277"/>
      <c r="L107" s="277"/>
      <c r="M107" s="279"/>
      <c r="N107" s="279"/>
      <c r="O107" s="279"/>
      <c r="P107" s="279"/>
      <c r="Q107" s="279"/>
      <c r="R107" s="277"/>
      <c r="S107" s="277"/>
      <c r="T107" s="329"/>
      <c r="U107" s="329"/>
      <c r="V107" s="329"/>
      <c r="W107" s="329"/>
      <c r="X107" s="329"/>
      <c r="Y107" s="274"/>
      <c r="Z107" s="274"/>
      <c r="AA107" s="329"/>
      <c r="AB107" s="329">
        <v>9</v>
      </c>
      <c r="AC107" s="329">
        <v>9</v>
      </c>
      <c r="AD107" s="329">
        <v>9</v>
      </c>
      <c r="AE107" s="329">
        <v>10</v>
      </c>
      <c r="AF107" s="274"/>
      <c r="AG107" s="274"/>
      <c r="AH107" s="329">
        <v>9</v>
      </c>
      <c r="AI107" s="329">
        <v>9</v>
      </c>
      <c r="AJ107" s="329">
        <v>9</v>
      </c>
      <c r="AK107" s="329">
        <v>9</v>
      </c>
      <c r="AL107" s="329">
        <v>9</v>
      </c>
      <c r="AM107" s="274"/>
      <c r="AN107" s="274"/>
      <c r="AO107" s="329"/>
      <c r="AP107" s="329"/>
      <c r="AQ107" s="329"/>
      <c r="AR107" s="300"/>
      <c r="AS107" s="267">
        <f t="shared" si="22"/>
        <v>82</v>
      </c>
      <c r="AT107" s="321">
        <v>7.31</v>
      </c>
      <c r="AU107" s="269">
        <f t="shared" si="18"/>
        <v>0</v>
      </c>
      <c r="AV107" s="321">
        <v>7.31</v>
      </c>
      <c r="AW107" s="271">
        <f t="shared" si="24"/>
        <v>599.41999999999996</v>
      </c>
      <c r="AX107" s="270">
        <f t="shared" si="25"/>
        <v>599.41999999999996</v>
      </c>
    </row>
    <row r="108" spans="3:51" ht="23.25" customHeight="1" x14ac:dyDescent="0.25">
      <c r="C108" s="700"/>
      <c r="D108" s="768"/>
      <c r="E108" s="721"/>
      <c r="F108" s="712"/>
      <c r="G108" s="722"/>
      <c r="H108" s="338">
        <v>35</v>
      </c>
      <c r="I108" s="336" t="s">
        <v>815</v>
      </c>
      <c r="J108" s="278"/>
      <c r="K108" s="277"/>
      <c r="L108" s="277"/>
      <c r="M108" s="279"/>
      <c r="N108" s="279"/>
      <c r="O108" s="279"/>
      <c r="P108" s="279"/>
      <c r="Q108" s="279"/>
      <c r="R108" s="277"/>
      <c r="S108" s="277"/>
      <c r="T108" s="329"/>
      <c r="U108" s="329"/>
      <c r="V108" s="329"/>
      <c r="W108" s="329"/>
      <c r="X108" s="329"/>
      <c r="Y108" s="274"/>
      <c r="Z108" s="274"/>
      <c r="AA108" s="329"/>
      <c r="AB108" s="329"/>
      <c r="AC108" s="329"/>
      <c r="AD108" s="329"/>
      <c r="AE108" s="329"/>
      <c r="AF108" s="274"/>
      <c r="AG108" s="274"/>
      <c r="AH108" s="329"/>
      <c r="AI108" s="329"/>
      <c r="AJ108" s="329"/>
      <c r="AK108" s="329"/>
      <c r="AL108" s="329"/>
      <c r="AM108" s="274"/>
      <c r="AN108" s="274"/>
      <c r="AO108" s="329"/>
      <c r="AP108" s="329">
        <v>11</v>
      </c>
      <c r="AQ108" s="329">
        <v>11</v>
      </c>
      <c r="AR108" s="300">
        <v>10</v>
      </c>
      <c r="AS108" s="346">
        <f t="shared" si="22"/>
        <v>32</v>
      </c>
      <c r="AT108" s="384">
        <v>12.8</v>
      </c>
      <c r="AU108" s="344">
        <f t="shared" si="18"/>
        <v>0</v>
      </c>
      <c r="AV108" s="384">
        <v>12.8</v>
      </c>
      <c r="AW108" s="381">
        <f t="shared" si="24"/>
        <v>409.6</v>
      </c>
      <c r="AX108" s="337">
        <f t="shared" si="25"/>
        <v>409.6</v>
      </c>
    </row>
    <row r="109" spans="3:51" ht="23.25" customHeight="1" x14ac:dyDescent="0.25">
      <c r="C109" s="700"/>
      <c r="D109" s="768"/>
      <c r="E109" s="721"/>
      <c r="F109" s="712"/>
      <c r="G109" s="722"/>
      <c r="H109" s="712">
        <v>45</v>
      </c>
      <c r="I109" s="722" t="s">
        <v>763</v>
      </c>
      <c r="J109" s="278"/>
      <c r="K109" s="277"/>
      <c r="L109" s="277"/>
      <c r="M109" s="279"/>
      <c r="N109" s="279"/>
      <c r="O109" s="279"/>
      <c r="P109" s="279"/>
      <c r="Q109" s="279"/>
      <c r="R109" s="277"/>
      <c r="S109" s="277"/>
      <c r="T109" s="329"/>
      <c r="U109" s="329"/>
      <c r="V109" s="329"/>
      <c r="W109" s="329"/>
      <c r="X109" s="329"/>
      <c r="Y109" s="274"/>
      <c r="Z109" s="274"/>
      <c r="AA109" s="329"/>
      <c r="AB109" s="329"/>
      <c r="AC109" s="329"/>
      <c r="AD109" s="329"/>
      <c r="AE109" s="329"/>
      <c r="AF109" s="274"/>
      <c r="AG109" s="274"/>
      <c r="AH109" s="329"/>
      <c r="AI109" s="329"/>
      <c r="AJ109" s="329"/>
      <c r="AK109" s="329">
        <v>12</v>
      </c>
      <c r="AL109" s="329">
        <v>12</v>
      </c>
      <c r="AM109" s="274"/>
      <c r="AN109" s="274"/>
      <c r="AO109" s="329">
        <v>12</v>
      </c>
      <c r="AP109" s="329">
        <v>12</v>
      </c>
      <c r="AQ109" s="329">
        <v>12</v>
      </c>
      <c r="AR109" s="300">
        <v>12</v>
      </c>
      <c r="AS109" s="267">
        <f t="shared" si="22"/>
        <v>72</v>
      </c>
      <c r="AT109" s="701">
        <v>10.97</v>
      </c>
      <c r="AU109" s="703">
        <f t="shared" si="18"/>
        <v>0</v>
      </c>
      <c r="AV109" s="705">
        <v>10.97</v>
      </c>
      <c r="AW109" s="707">
        <f t="shared" si="24"/>
        <v>789.84</v>
      </c>
      <c r="AX109" s="707">
        <f t="shared" si="25"/>
        <v>789.84</v>
      </c>
    </row>
    <row r="110" spans="3:51" ht="23.25" customHeight="1" x14ac:dyDescent="0.25">
      <c r="C110" s="700"/>
      <c r="D110" s="768"/>
      <c r="E110" s="721"/>
      <c r="F110" s="712"/>
      <c r="G110" s="272" t="s">
        <v>36</v>
      </c>
      <c r="H110" s="712"/>
      <c r="I110" s="722"/>
      <c r="J110" s="278"/>
      <c r="K110" s="277"/>
      <c r="L110" s="277"/>
      <c r="M110" s="279"/>
      <c r="N110" s="279"/>
      <c r="O110" s="279"/>
      <c r="P110" s="279"/>
      <c r="Q110" s="279"/>
      <c r="R110" s="277"/>
      <c r="S110" s="277"/>
      <c r="T110" s="329"/>
      <c r="U110" s="329"/>
      <c r="V110" s="329"/>
      <c r="W110" s="329"/>
      <c r="X110" s="329"/>
      <c r="Y110" s="274"/>
      <c r="Z110" s="274"/>
      <c r="AA110" s="329"/>
      <c r="AB110" s="329"/>
      <c r="AC110" s="329"/>
      <c r="AD110" s="329"/>
      <c r="AE110" s="329"/>
      <c r="AF110" s="274">
        <v>5</v>
      </c>
      <c r="AG110" s="274"/>
      <c r="AH110" s="329"/>
      <c r="AI110" s="329"/>
      <c r="AJ110" s="329"/>
      <c r="AK110" s="329"/>
      <c r="AL110" s="329"/>
      <c r="AM110" s="274">
        <v>7</v>
      </c>
      <c r="AN110" s="274"/>
      <c r="AO110" s="329"/>
      <c r="AP110" s="329"/>
      <c r="AQ110" s="329"/>
      <c r="AR110" s="300"/>
      <c r="AS110" s="267">
        <f t="shared" si="22"/>
        <v>12</v>
      </c>
      <c r="AT110" s="702"/>
      <c r="AU110" s="704" t="e">
        <f t="shared" si="18"/>
        <v>#DIV/0!</v>
      </c>
      <c r="AV110" s="706"/>
      <c r="AW110" s="708">
        <f t="shared" si="24"/>
        <v>0</v>
      </c>
      <c r="AX110" s="708">
        <f t="shared" si="25"/>
        <v>0</v>
      </c>
    </row>
    <row r="111" spans="3:51" ht="23.25" customHeight="1" x14ac:dyDescent="0.25">
      <c r="C111" s="700">
        <v>37</v>
      </c>
      <c r="D111" s="762" t="s">
        <v>746</v>
      </c>
      <c r="E111" s="721" t="s">
        <v>352</v>
      </c>
      <c r="F111" s="712" t="s">
        <v>679</v>
      </c>
      <c r="G111" s="722" t="s">
        <v>28</v>
      </c>
      <c r="H111" s="286">
        <v>20</v>
      </c>
      <c r="I111" s="285" t="s">
        <v>628</v>
      </c>
      <c r="J111" s="278"/>
      <c r="K111" s="277"/>
      <c r="L111" s="277"/>
      <c r="M111" s="279"/>
      <c r="N111" s="279"/>
      <c r="O111" s="279"/>
      <c r="P111" s="279"/>
      <c r="Q111" s="279"/>
      <c r="R111" s="277"/>
      <c r="S111" s="277"/>
      <c r="T111" s="329"/>
      <c r="U111" s="329"/>
      <c r="V111" s="329"/>
      <c r="W111" s="329"/>
      <c r="X111" s="329"/>
      <c r="Y111" s="274"/>
      <c r="Z111" s="274"/>
      <c r="AA111" s="329"/>
      <c r="AB111" s="329">
        <v>15</v>
      </c>
      <c r="AC111" s="329">
        <v>15</v>
      </c>
      <c r="AD111" s="329">
        <v>15</v>
      </c>
      <c r="AE111" s="329">
        <v>15</v>
      </c>
      <c r="AF111" s="274"/>
      <c r="AG111" s="274"/>
      <c r="AH111" s="329">
        <v>9</v>
      </c>
      <c r="AI111" s="329">
        <v>9</v>
      </c>
      <c r="AJ111" s="329">
        <v>9</v>
      </c>
      <c r="AK111" s="329">
        <v>9</v>
      </c>
      <c r="AL111" s="329">
        <v>9</v>
      </c>
      <c r="AM111" s="274"/>
      <c r="AN111" s="274"/>
      <c r="AO111" s="329"/>
      <c r="AP111" s="329"/>
      <c r="AQ111" s="329"/>
      <c r="AR111" s="300"/>
      <c r="AS111" s="267">
        <f t="shared" si="22"/>
        <v>105</v>
      </c>
      <c r="AT111" s="268">
        <v>10.75</v>
      </c>
      <c r="AU111" s="269">
        <f t="shared" si="18"/>
        <v>0.34883720930232553</v>
      </c>
      <c r="AV111" s="270">
        <v>7</v>
      </c>
      <c r="AW111" s="271">
        <f t="shared" si="24"/>
        <v>1128.75</v>
      </c>
      <c r="AX111" s="270">
        <f t="shared" si="25"/>
        <v>735</v>
      </c>
      <c r="AY111" s="208"/>
    </row>
    <row r="112" spans="3:51" ht="23.25" customHeight="1" x14ac:dyDescent="0.25">
      <c r="C112" s="700"/>
      <c r="D112" s="762"/>
      <c r="E112" s="721"/>
      <c r="F112" s="712"/>
      <c r="G112" s="722"/>
      <c r="H112" s="338">
        <v>35</v>
      </c>
      <c r="I112" s="336" t="s">
        <v>815</v>
      </c>
      <c r="J112" s="278"/>
      <c r="K112" s="277"/>
      <c r="L112" s="277"/>
      <c r="M112" s="279"/>
      <c r="N112" s="279"/>
      <c r="O112" s="279"/>
      <c r="P112" s="279"/>
      <c r="Q112" s="279"/>
      <c r="R112" s="277"/>
      <c r="S112" s="277"/>
      <c r="T112" s="329"/>
      <c r="U112" s="329"/>
      <c r="V112" s="329"/>
      <c r="W112" s="329"/>
      <c r="X112" s="329"/>
      <c r="Y112" s="274"/>
      <c r="Z112" s="274"/>
      <c r="AA112" s="329"/>
      <c r="AB112" s="329"/>
      <c r="AC112" s="329"/>
      <c r="AD112" s="329"/>
      <c r="AE112" s="329"/>
      <c r="AF112" s="274"/>
      <c r="AG112" s="274"/>
      <c r="AH112" s="329"/>
      <c r="AI112" s="329"/>
      <c r="AJ112" s="329"/>
      <c r="AK112" s="329"/>
      <c r="AL112" s="329"/>
      <c r="AM112" s="274"/>
      <c r="AN112" s="274"/>
      <c r="AO112" s="329"/>
      <c r="AP112" s="329">
        <v>11</v>
      </c>
      <c r="AQ112" s="329">
        <v>11</v>
      </c>
      <c r="AR112" s="300">
        <v>10</v>
      </c>
      <c r="AS112" s="346">
        <f t="shared" si="22"/>
        <v>32</v>
      </c>
      <c r="AT112" s="343">
        <v>15</v>
      </c>
      <c r="AU112" s="344">
        <f t="shared" si="18"/>
        <v>0.30000000000000004</v>
      </c>
      <c r="AV112" s="340">
        <v>10.5</v>
      </c>
      <c r="AW112" s="381">
        <f t="shared" si="24"/>
        <v>480</v>
      </c>
      <c r="AX112" s="337">
        <f t="shared" si="25"/>
        <v>336</v>
      </c>
      <c r="AY112" s="208"/>
    </row>
    <row r="113" spans="3:50" ht="23.25" customHeight="1" x14ac:dyDescent="0.25">
      <c r="C113" s="700"/>
      <c r="D113" s="762"/>
      <c r="E113" s="721"/>
      <c r="F113" s="712"/>
      <c r="G113" s="722"/>
      <c r="H113" s="712">
        <v>45</v>
      </c>
      <c r="I113" s="722" t="s">
        <v>763</v>
      </c>
      <c r="J113" s="278"/>
      <c r="K113" s="277"/>
      <c r="L113" s="277"/>
      <c r="M113" s="279"/>
      <c r="N113" s="279"/>
      <c r="O113" s="279"/>
      <c r="P113" s="279"/>
      <c r="Q113" s="279"/>
      <c r="R113" s="277"/>
      <c r="S113" s="277"/>
      <c r="T113" s="329"/>
      <c r="U113" s="329"/>
      <c r="V113" s="329"/>
      <c r="W113" s="329"/>
      <c r="X113" s="329"/>
      <c r="Y113" s="274"/>
      <c r="Z113" s="274"/>
      <c r="AA113" s="329"/>
      <c r="AB113" s="329"/>
      <c r="AC113" s="329"/>
      <c r="AD113" s="329"/>
      <c r="AE113" s="329"/>
      <c r="AF113" s="274"/>
      <c r="AG113" s="274"/>
      <c r="AH113" s="329"/>
      <c r="AI113" s="329"/>
      <c r="AJ113" s="329"/>
      <c r="AK113" s="329">
        <v>12</v>
      </c>
      <c r="AL113" s="329">
        <v>12</v>
      </c>
      <c r="AM113" s="274"/>
      <c r="AN113" s="274"/>
      <c r="AO113" s="329">
        <v>12</v>
      </c>
      <c r="AP113" s="329">
        <v>12</v>
      </c>
      <c r="AQ113" s="329">
        <v>12</v>
      </c>
      <c r="AR113" s="300">
        <v>12</v>
      </c>
      <c r="AS113" s="267">
        <f t="shared" si="22"/>
        <v>72</v>
      </c>
      <c r="AT113" s="701">
        <f>+AT111/30*45</f>
        <v>16.125</v>
      </c>
      <c r="AU113" s="703">
        <f t="shared" si="18"/>
        <v>0.19999999999999996</v>
      </c>
      <c r="AV113" s="705">
        <v>12.9</v>
      </c>
      <c r="AW113" s="707">
        <f t="shared" si="24"/>
        <v>1161</v>
      </c>
      <c r="AX113" s="776">
        <f t="shared" si="25"/>
        <v>928.80000000000007</v>
      </c>
    </row>
    <row r="114" spans="3:50" ht="23.25" customHeight="1" x14ac:dyDescent="0.25">
      <c r="C114" s="700"/>
      <c r="D114" s="762"/>
      <c r="E114" s="721"/>
      <c r="F114" s="712"/>
      <c r="G114" s="272" t="s">
        <v>36</v>
      </c>
      <c r="H114" s="712"/>
      <c r="I114" s="722"/>
      <c r="J114" s="278"/>
      <c r="K114" s="277"/>
      <c r="L114" s="277"/>
      <c r="M114" s="279"/>
      <c r="N114" s="279"/>
      <c r="O114" s="279"/>
      <c r="P114" s="279"/>
      <c r="Q114" s="279"/>
      <c r="R114" s="277"/>
      <c r="S114" s="277"/>
      <c r="T114" s="329"/>
      <c r="U114" s="329"/>
      <c r="V114" s="329"/>
      <c r="W114" s="329"/>
      <c r="X114" s="329"/>
      <c r="Y114" s="274"/>
      <c r="Z114" s="274"/>
      <c r="AA114" s="329"/>
      <c r="AB114" s="329"/>
      <c r="AC114" s="329"/>
      <c r="AD114" s="329"/>
      <c r="AE114" s="329"/>
      <c r="AF114" s="274">
        <v>5</v>
      </c>
      <c r="AG114" s="274"/>
      <c r="AH114" s="329"/>
      <c r="AI114" s="329"/>
      <c r="AJ114" s="329"/>
      <c r="AK114" s="329"/>
      <c r="AL114" s="329"/>
      <c r="AM114" s="274">
        <v>7</v>
      </c>
      <c r="AN114" s="274"/>
      <c r="AO114" s="329"/>
      <c r="AP114" s="329"/>
      <c r="AQ114" s="329"/>
      <c r="AR114" s="300"/>
      <c r="AS114" s="267">
        <f t="shared" si="22"/>
        <v>12</v>
      </c>
      <c r="AT114" s="702"/>
      <c r="AU114" s="704" t="e">
        <f t="shared" si="18"/>
        <v>#DIV/0!</v>
      </c>
      <c r="AV114" s="706"/>
      <c r="AW114" s="708">
        <f t="shared" si="24"/>
        <v>0</v>
      </c>
      <c r="AX114" s="777">
        <f t="shared" si="25"/>
        <v>0</v>
      </c>
    </row>
    <row r="115" spans="3:50" ht="23.25" customHeight="1" x14ac:dyDescent="0.25">
      <c r="C115" s="700">
        <v>38</v>
      </c>
      <c r="D115" s="762" t="s">
        <v>747</v>
      </c>
      <c r="E115" s="721" t="s">
        <v>355</v>
      </c>
      <c r="F115" s="712" t="s">
        <v>679</v>
      </c>
      <c r="G115" s="722" t="s">
        <v>28</v>
      </c>
      <c r="H115" s="338">
        <v>20</v>
      </c>
      <c r="I115" s="285" t="s">
        <v>628</v>
      </c>
      <c r="J115" s="278"/>
      <c r="K115" s="277"/>
      <c r="L115" s="277"/>
      <c r="M115" s="279"/>
      <c r="N115" s="279"/>
      <c r="O115" s="279"/>
      <c r="P115" s="279"/>
      <c r="Q115" s="279"/>
      <c r="R115" s="277"/>
      <c r="S115" s="277"/>
      <c r="T115" s="329"/>
      <c r="U115" s="329"/>
      <c r="V115" s="329"/>
      <c r="W115" s="329"/>
      <c r="X115" s="329"/>
      <c r="Y115" s="274"/>
      <c r="Z115" s="274"/>
      <c r="AA115" s="329"/>
      <c r="AB115" s="329">
        <v>15</v>
      </c>
      <c r="AC115" s="329">
        <v>15</v>
      </c>
      <c r="AD115" s="329">
        <v>15</v>
      </c>
      <c r="AE115" s="329">
        <v>15</v>
      </c>
      <c r="AF115" s="274"/>
      <c r="AG115" s="274"/>
      <c r="AH115" s="329">
        <v>9</v>
      </c>
      <c r="AI115" s="329">
        <v>9</v>
      </c>
      <c r="AJ115" s="329">
        <v>9</v>
      </c>
      <c r="AK115" s="329">
        <v>9</v>
      </c>
      <c r="AL115" s="329">
        <v>9</v>
      </c>
      <c r="AM115" s="274"/>
      <c r="AN115" s="274"/>
      <c r="AO115" s="329"/>
      <c r="AP115" s="329"/>
      <c r="AQ115" s="329"/>
      <c r="AR115" s="300"/>
      <c r="AS115" s="267">
        <f t="shared" si="22"/>
        <v>105</v>
      </c>
      <c r="AT115" s="268">
        <v>10.75</v>
      </c>
      <c r="AU115" s="269">
        <f t="shared" si="18"/>
        <v>0.34883720930232553</v>
      </c>
      <c r="AV115" s="270">
        <v>7</v>
      </c>
      <c r="AW115" s="271">
        <f t="shared" si="24"/>
        <v>1128.75</v>
      </c>
      <c r="AX115" s="270">
        <f t="shared" si="25"/>
        <v>735</v>
      </c>
    </row>
    <row r="116" spans="3:50" ht="23.25" customHeight="1" x14ac:dyDescent="0.25">
      <c r="C116" s="700"/>
      <c r="D116" s="762"/>
      <c r="E116" s="721"/>
      <c r="F116" s="712"/>
      <c r="G116" s="722"/>
      <c r="H116" s="338">
        <v>35</v>
      </c>
      <c r="I116" s="336" t="s">
        <v>815</v>
      </c>
      <c r="J116" s="278"/>
      <c r="K116" s="277"/>
      <c r="L116" s="277"/>
      <c r="M116" s="279"/>
      <c r="N116" s="279"/>
      <c r="O116" s="279"/>
      <c r="P116" s="279"/>
      <c r="Q116" s="279"/>
      <c r="R116" s="277"/>
      <c r="S116" s="277"/>
      <c r="T116" s="329"/>
      <c r="U116" s="329"/>
      <c r="V116" s="329"/>
      <c r="W116" s="329"/>
      <c r="X116" s="329"/>
      <c r="Y116" s="274"/>
      <c r="Z116" s="274"/>
      <c r="AA116" s="329"/>
      <c r="AB116" s="329"/>
      <c r="AC116" s="329"/>
      <c r="AD116" s="329"/>
      <c r="AE116" s="329"/>
      <c r="AF116" s="274"/>
      <c r="AG116" s="274"/>
      <c r="AH116" s="329"/>
      <c r="AI116" s="329"/>
      <c r="AJ116" s="329"/>
      <c r="AK116" s="329"/>
      <c r="AL116" s="329"/>
      <c r="AM116" s="274"/>
      <c r="AN116" s="274"/>
      <c r="AO116" s="329"/>
      <c r="AP116" s="329">
        <v>11</v>
      </c>
      <c r="AQ116" s="329">
        <v>11</v>
      </c>
      <c r="AR116" s="300">
        <v>10</v>
      </c>
      <c r="AS116" s="346">
        <f t="shared" si="22"/>
        <v>32</v>
      </c>
      <c r="AT116" s="343">
        <v>15</v>
      </c>
      <c r="AU116" s="344">
        <f t="shared" si="18"/>
        <v>0.30000000000000004</v>
      </c>
      <c r="AV116" s="340">
        <v>10.5</v>
      </c>
      <c r="AW116" s="381">
        <v>480</v>
      </c>
      <c r="AX116" s="337">
        <v>336</v>
      </c>
    </row>
    <row r="117" spans="3:50" ht="23.25" customHeight="1" x14ac:dyDescent="0.25">
      <c r="C117" s="700"/>
      <c r="D117" s="762"/>
      <c r="E117" s="721"/>
      <c r="F117" s="712"/>
      <c r="G117" s="722"/>
      <c r="H117" s="712">
        <v>45</v>
      </c>
      <c r="I117" s="722" t="s">
        <v>763</v>
      </c>
      <c r="J117" s="278"/>
      <c r="K117" s="277"/>
      <c r="L117" s="277"/>
      <c r="M117" s="279"/>
      <c r="N117" s="279"/>
      <c r="O117" s="279"/>
      <c r="P117" s="279"/>
      <c r="Q117" s="279"/>
      <c r="R117" s="277"/>
      <c r="S117" s="277"/>
      <c r="T117" s="329"/>
      <c r="U117" s="329"/>
      <c r="V117" s="329"/>
      <c r="W117" s="329"/>
      <c r="X117" s="329"/>
      <c r="Y117" s="274"/>
      <c r="Z117" s="274"/>
      <c r="AA117" s="329"/>
      <c r="AB117" s="329"/>
      <c r="AC117" s="329"/>
      <c r="AD117" s="329"/>
      <c r="AE117" s="329"/>
      <c r="AF117" s="274"/>
      <c r="AG117" s="274"/>
      <c r="AH117" s="329"/>
      <c r="AI117" s="329"/>
      <c r="AJ117" s="329"/>
      <c r="AK117" s="329">
        <v>12</v>
      </c>
      <c r="AL117" s="329">
        <v>12</v>
      </c>
      <c r="AM117" s="274"/>
      <c r="AN117" s="274"/>
      <c r="AO117" s="329">
        <v>12</v>
      </c>
      <c r="AP117" s="329">
        <v>12</v>
      </c>
      <c r="AQ117" s="329">
        <v>12</v>
      </c>
      <c r="AR117" s="300">
        <v>12</v>
      </c>
      <c r="AS117" s="267">
        <f t="shared" si="22"/>
        <v>72</v>
      </c>
      <c r="AT117" s="701">
        <f>+AT115/30*45</f>
        <v>16.125</v>
      </c>
      <c r="AU117" s="703">
        <f t="shared" si="18"/>
        <v>0.19999999999999996</v>
      </c>
      <c r="AV117" s="705">
        <v>12.9</v>
      </c>
      <c r="AW117" s="707">
        <f t="shared" si="24"/>
        <v>1161</v>
      </c>
      <c r="AX117" s="707">
        <f t="shared" ref="AX117:AX127" si="26">+AV117*AS117</f>
        <v>928.80000000000007</v>
      </c>
    </row>
    <row r="118" spans="3:50" ht="23.25" customHeight="1" x14ac:dyDescent="0.25">
      <c r="C118" s="700"/>
      <c r="D118" s="762"/>
      <c r="E118" s="721"/>
      <c r="F118" s="712"/>
      <c r="G118" s="272" t="s">
        <v>36</v>
      </c>
      <c r="H118" s="712"/>
      <c r="I118" s="722"/>
      <c r="J118" s="278"/>
      <c r="K118" s="277"/>
      <c r="L118" s="277"/>
      <c r="M118" s="279"/>
      <c r="N118" s="279"/>
      <c r="O118" s="279"/>
      <c r="P118" s="279"/>
      <c r="Q118" s="279"/>
      <c r="R118" s="277"/>
      <c r="S118" s="277"/>
      <c r="T118" s="329"/>
      <c r="U118" s="329"/>
      <c r="V118" s="329"/>
      <c r="W118" s="329"/>
      <c r="X118" s="329"/>
      <c r="Y118" s="274"/>
      <c r="Z118" s="274"/>
      <c r="AA118" s="329"/>
      <c r="AB118" s="329"/>
      <c r="AC118" s="329"/>
      <c r="AD118" s="329"/>
      <c r="AE118" s="329"/>
      <c r="AF118" s="274">
        <v>5</v>
      </c>
      <c r="AG118" s="274"/>
      <c r="AH118" s="329"/>
      <c r="AI118" s="329"/>
      <c r="AJ118" s="329"/>
      <c r="AK118" s="329"/>
      <c r="AL118" s="329"/>
      <c r="AM118" s="274">
        <v>7</v>
      </c>
      <c r="AN118" s="274"/>
      <c r="AO118" s="329"/>
      <c r="AP118" s="329"/>
      <c r="AQ118" s="329"/>
      <c r="AR118" s="300"/>
      <c r="AS118" s="267">
        <f t="shared" si="22"/>
        <v>12</v>
      </c>
      <c r="AT118" s="702"/>
      <c r="AU118" s="704" t="e">
        <f t="shared" si="18"/>
        <v>#DIV/0!</v>
      </c>
      <c r="AV118" s="706"/>
      <c r="AW118" s="708">
        <f t="shared" si="24"/>
        <v>0</v>
      </c>
      <c r="AX118" s="708">
        <f t="shared" si="26"/>
        <v>0</v>
      </c>
    </row>
    <row r="119" spans="3:50" ht="23.25" customHeight="1" x14ac:dyDescent="0.25">
      <c r="C119" s="700">
        <v>39</v>
      </c>
      <c r="D119" s="762" t="s">
        <v>751</v>
      </c>
      <c r="E119" s="721" t="s">
        <v>748</v>
      </c>
      <c r="F119" s="712" t="s">
        <v>679</v>
      </c>
      <c r="G119" s="722" t="s">
        <v>28</v>
      </c>
      <c r="H119" s="338">
        <v>20</v>
      </c>
      <c r="I119" s="285" t="s">
        <v>628</v>
      </c>
      <c r="J119" s="278"/>
      <c r="K119" s="277"/>
      <c r="L119" s="277"/>
      <c r="M119" s="279"/>
      <c r="N119" s="279"/>
      <c r="O119" s="279"/>
      <c r="P119" s="279"/>
      <c r="Q119" s="279"/>
      <c r="R119" s="277"/>
      <c r="S119" s="277"/>
      <c r="T119" s="329"/>
      <c r="U119" s="329"/>
      <c r="V119" s="329"/>
      <c r="W119" s="329"/>
      <c r="X119" s="329"/>
      <c r="Y119" s="274"/>
      <c r="Z119" s="274"/>
      <c r="AA119" s="329"/>
      <c r="AB119" s="329">
        <v>15</v>
      </c>
      <c r="AC119" s="329">
        <v>15</v>
      </c>
      <c r="AD119" s="329">
        <v>15</v>
      </c>
      <c r="AE119" s="329">
        <v>15</v>
      </c>
      <c r="AF119" s="274"/>
      <c r="AG119" s="274"/>
      <c r="AH119" s="329">
        <v>9</v>
      </c>
      <c r="AI119" s="329">
        <v>9</v>
      </c>
      <c r="AJ119" s="329">
        <v>9</v>
      </c>
      <c r="AK119" s="329">
        <v>9</v>
      </c>
      <c r="AL119" s="329">
        <v>9</v>
      </c>
      <c r="AM119" s="274"/>
      <c r="AN119" s="274"/>
      <c r="AO119" s="329"/>
      <c r="AP119" s="329"/>
      <c r="AQ119" s="329"/>
      <c r="AR119" s="300"/>
      <c r="AS119" s="267">
        <f t="shared" si="22"/>
        <v>105</v>
      </c>
      <c r="AT119" s="268">
        <v>10.75</v>
      </c>
      <c r="AU119" s="269">
        <f t="shared" si="18"/>
        <v>0.34883720930232553</v>
      </c>
      <c r="AV119" s="270">
        <v>7</v>
      </c>
      <c r="AW119" s="271">
        <f t="shared" si="24"/>
        <v>1128.75</v>
      </c>
      <c r="AX119" s="270">
        <f t="shared" si="26"/>
        <v>735</v>
      </c>
    </row>
    <row r="120" spans="3:50" ht="23.25" customHeight="1" x14ac:dyDescent="0.25">
      <c r="C120" s="700"/>
      <c r="D120" s="762"/>
      <c r="E120" s="721"/>
      <c r="F120" s="712"/>
      <c r="G120" s="722"/>
      <c r="H120" s="338">
        <v>35</v>
      </c>
      <c r="I120" s="336" t="s">
        <v>815</v>
      </c>
      <c r="J120" s="278"/>
      <c r="K120" s="277"/>
      <c r="L120" s="277"/>
      <c r="M120" s="279"/>
      <c r="N120" s="279"/>
      <c r="O120" s="279"/>
      <c r="P120" s="279"/>
      <c r="Q120" s="279"/>
      <c r="R120" s="277"/>
      <c r="S120" s="277"/>
      <c r="T120" s="329"/>
      <c r="U120" s="329"/>
      <c r="V120" s="329"/>
      <c r="W120" s="329"/>
      <c r="X120" s="329"/>
      <c r="Y120" s="274"/>
      <c r="Z120" s="274"/>
      <c r="AA120" s="329"/>
      <c r="AB120" s="329"/>
      <c r="AC120" s="329"/>
      <c r="AD120" s="329"/>
      <c r="AE120" s="329"/>
      <c r="AF120" s="274"/>
      <c r="AG120" s="274"/>
      <c r="AH120" s="329"/>
      <c r="AI120" s="329"/>
      <c r="AJ120" s="329"/>
      <c r="AK120" s="329"/>
      <c r="AL120" s="329"/>
      <c r="AM120" s="274"/>
      <c r="AN120" s="274"/>
      <c r="AO120" s="329"/>
      <c r="AP120" s="329">
        <v>11</v>
      </c>
      <c r="AQ120" s="329">
        <v>11</v>
      </c>
      <c r="AR120" s="300">
        <v>10</v>
      </c>
      <c r="AS120" s="346">
        <f t="shared" si="22"/>
        <v>32</v>
      </c>
      <c r="AT120" s="343">
        <v>15</v>
      </c>
      <c r="AU120" s="344">
        <f t="shared" si="18"/>
        <v>0.30000000000000004</v>
      </c>
      <c r="AV120" s="340">
        <v>10.5</v>
      </c>
      <c r="AW120" s="381">
        <f t="shared" si="24"/>
        <v>480</v>
      </c>
      <c r="AX120" s="337">
        <f t="shared" si="26"/>
        <v>336</v>
      </c>
    </row>
    <row r="121" spans="3:50" ht="23.25" customHeight="1" x14ac:dyDescent="0.25">
      <c r="C121" s="700"/>
      <c r="D121" s="762"/>
      <c r="E121" s="721"/>
      <c r="F121" s="712"/>
      <c r="G121" s="722"/>
      <c r="H121" s="712">
        <v>45</v>
      </c>
      <c r="I121" s="722" t="s">
        <v>763</v>
      </c>
      <c r="J121" s="278"/>
      <c r="K121" s="277"/>
      <c r="L121" s="277"/>
      <c r="M121" s="279"/>
      <c r="N121" s="279"/>
      <c r="O121" s="279"/>
      <c r="P121" s="279"/>
      <c r="Q121" s="279"/>
      <c r="R121" s="277"/>
      <c r="S121" s="277"/>
      <c r="T121" s="329"/>
      <c r="U121" s="329"/>
      <c r="V121" s="329"/>
      <c r="W121" s="329"/>
      <c r="X121" s="329"/>
      <c r="Y121" s="274"/>
      <c r="Z121" s="274"/>
      <c r="AA121" s="329"/>
      <c r="AB121" s="329"/>
      <c r="AC121" s="329"/>
      <c r="AD121" s="329"/>
      <c r="AE121" s="329"/>
      <c r="AF121" s="274"/>
      <c r="AG121" s="274"/>
      <c r="AH121" s="329"/>
      <c r="AI121" s="329"/>
      <c r="AJ121" s="329"/>
      <c r="AK121" s="329">
        <v>12</v>
      </c>
      <c r="AL121" s="329">
        <v>12</v>
      </c>
      <c r="AM121" s="274"/>
      <c r="AN121" s="274"/>
      <c r="AO121" s="329">
        <v>12</v>
      </c>
      <c r="AP121" s="329">
        <v>12</v>
      </c>
      <c r="AQ121" s="329">
        <v>12</v>
      </c>
      <c r="AR121" s="300">
        <v>12</v>
      </c>
      <c r="AS121" s="267">
        <f t="shared" si="22"/>
        <v>72</v>
      </c>
      <c r="AT121" s="701">
        <f>+AT119/30*45</f>
        <v>16.125</v>
      </c>
      <c r="AU121" s="703">
        <f t="shared" si="18"/>
        <v>0.19999999999999996</v>
      </c>
      <c r="AV121" s="705">
        <v>12.9</v>
      </c>
      <c r="AW121" s="707">
        <f t="shared" si="24"/>
        <v>1161</v>
      </c>
      <c r="AX121" s="707">
        <f t="shared" si="26"/>
        <v>928.80000000000007</v>
      </c>
    </row>
    <row r="122" spans="3:50" ht="23.25" customHeight="1" x14ac:dyDescent="0.25">
      <c r="C122" s="700"/>
      <c r="D122" s="762"/>
      <c r="E122" s="721"/>
      <c r="F122" s="712"/>
      <c r="G122" s="272" t="s">
        <v>36</v>
      </c>
      <c r="H122" s="712"/>
      <c r="I122" s="722"/>
      <c r="J122" s="278"/>
      <c r="K122" s="277"/>
      <c r="L122" s="277"/>
      <c r="M122" s="279"/>
      <c r="N122" s="279"/>
      <c r="O122" s="279"/>
      <c r="P122" s="279"/>
      <c r="Q122" s="279"/>
      <c r="R122" s="277"/>
      <c r="S122" s="277"/>
      <c r="T122" s="329"/>
      <c r="U122" s="329"/>
      <c r="V122" s="329"/>
      <c r="W122" s="329"/>
      <c r="X122" s="329"/>
      <c r="Y122" s="274"/>
      <c r="Z122" s="274"/>
      <c r="AA122" s="329"/>
      <c r="AB122" s="329"/>
      <c r="AC122" s="329"/>
      <c r="AD122" s="329"/>
      <c r="AE122" s="329"/>
      <c r="AF122" s="274">
        <v>5</v>
      </c>
      <c r="AG122" s="274"/>
      <c r="AH122" s="329"/>
      <c r="AI122" s="329"/>
      <c r="AJ122" s="329"/>
      <c r="AK122" s="329"/>
      <c r="AL122" s="329"/>
      <c r="AM122" s="274">
        <v>7</v>
      </c>
      <c r="AN122" s="274"/>
      <c r="AO122" s="329"/>
      <c r="AP122" s="329"/>
      <c r="AQ122" s="329"/>
      <c r="AR122" s="300"/>
      <c r="AS122" s="267">
        <f t="shared" si="22"/>
        <v>12</v>
      </c>
      <c r="AT122" s="702"/>
      <c r="AU122" s="704" t="e">
        <f t="shared" si="18"/>
        <v>#DIV/0!</v>
      </c>
      <c r="AV122" s="706"/>
      <c r="AW122" s="708">
        <f t="shared" si="24"/>
        <v>0</v>
      </c>
      <c r="AX122" s="708">
        <f t="shared" si="26"/>
        <v>0</v>
      </c>
    </row>
    <row r="123" spans="3:50" ht="23.25" customHeight="1" x14ac:dyDescent="0.25">
      <c r="C123" s="700">
        <v>40</v>
      </c>
      <c r="D123" s="762" t="s">
        <v>754</v>
      </c>
      <c r="E123" s="721" t="s">
        <v>352</v>
      </c>
      <c r="F123" s="712" t="s">
        <v>679</v>
      </c>
      <c r="G123" s="722" t="s">
        <v>28</v>
      </c>
      <c r="H123" s="338">
        <v>20</v>
      </c>
      <c r="I123" s="285" t="s">
        <v>628</v>
      </c>
      <c r="J123" s="278"/>
      <c r="K123" s="277"/>
      <c r="L123" s="277"/>
      <c r="M123" s="279"/>
      <c r="N123" s="279"/>
      <c r="O123" s="279"/>
      <c r="P123" s="279"/>
      <c r="Q123" s="279"/>
      <c r="R123" s="277"/>
      <c r="S123" s="277"/>
      <c r="T123" s="329"/>
      <c r="U123" s="329"/>
      <c r="V123" s="329"/>
      <c r="W123" s="329"/>
      <c r="X123" s="329"/>
      <c r="Y123" s="274"/>
      <c r="Z123" s="274"/>
      <c r="AA123" s="329"/>
      <c r="AB123" s="329">
        <v>15</v>
      </c>
      <c r="AC123" s="329">
        <v>15</v>
      </c>
      <c r="AD123" s="329">
        <v>15</v>
      </c>
      <c r="AE123" s="329">
        <v>15</v>
      </c>
      <c r="AF123" s="274"/>
      <c r="AG123" s="274"/>
      <c r="AH123" s="329">
        <v>9</v>
      </c>
      <c r="AI123" s="329">
        <v>9</v>
      </c>
      <c r="AJ123" s="329">
        <v>9</v>
      </c>
      <c r="AK123" s="329">
        <v>9</v>
      </c>
      <c r="AL123" s="329">
        <v>9</v>
      </c>
      <c r="AM123" s="274"/>
      <c r="AN123" s="274"/>
      <c r="AO123" s="329"/>
      <c r="AP123" s="329"/>
      <c r="AQ123" s="329"/>
      <c r="AR123" s="300"/>
      <c r="AS123" s="267">
        <f t="shared" si="22"/>
        <v>105</v>
      </c>
      <c r="AT123" s="268">
        <v>10.75</v>
      </c>
      <c r="AU123" s="269">
        <f t="shared" si="18"/>
        <v>0.34883720930232553</v>
      </c>
      <c r="AV123" s="270">
        <v>7</v>
      </c>
      <c r="AW123" s="271">
        <f t="shared" si="24"/>
        <v>1128.75</v>
      </c>
      <c r="AX123" s="270">
        <f t="shared" si="26"/>
        <v>735</v>
      </c>
    </row>
    <row r="124" spans="3:50" ht="23.25" customHeight="1" x14ac:dyDescent="0.25">
      <c r="C124" s="700"/>
      <c r="D124" s="762"/>
      <c r="E124" s="721"/>
      <c r="F124" s="712"/>
      <c r="G124" s="722"/>
      <c r="H124" s="338">
        <v>35</v>
      </c>
      <c r="I124" s="336" t="s">
        <v>815</v>
      </c>
      <c r="J124" s="278"/>
      <c r="K124" s="277"/>
      <c r="L124" s="277"/>
      <c r="M124" s="279"/>
      <c r="N124" s="279"/>
      <c r="O124" s="279"/>
      <c r="P124" s="279"/>
      <c r="Q124" s="279"/>
      <c r="R124" s="277"/>
      <c r="S124" s="277"/>
      <c r="T124" s="329"/>
      <c r="U124" s="329"/>
      <c r="V124" s="329"/>
      <c r="W124" s="329"/>
      <c r="X124" s="329"/>
      <c r="Y124" s="274"/>
      <c r="Z124" s="274"/>
      <c r="AA124" s="329"/>
      <c r="AB124" s="329"/>
      <c r="AC124" s="329"/>
      <c r="AD124" s="329"/>
      <c r="AE124" s="329"/>
      <c r="AF124" s="274"/>
      <c r="AG124" s="274"/>
      <c r="AH124" s="329"/>
      <c r="AI124" s="329"/>
      <c r="AJ124" s="329"/>
      <c r="AK124" s="329"/>
      <c r="AL124" s="329"/>
      <c r="AM124" s="274"/>
      <c r="AN124" s="274"/>
      <c r="AO124" s="329"/>
      <c r="AP124" s="329">
        <v>11</v>
      </c>
      <c r="AQ124" s="329">
        <v>11</v>
      </c>
      <c r="AR124" s="300">
        <v>10</v>
      </c>
      <c r="AS124" s="346">
        <f t="shared" si="22"/>
        <v>32</v>
      </c>
      <c r="AT124" s="343">
        <v>15</v>
      </c>
      <c r="AU124" s="344">
        <f t="shared" si="18"/>
        <v>0.30000000000000004</v>
      </c>
      <c r="AV124" s="340">
        <v>10.5</v>
      </c>
      <c r="AW124" s="381">
        <f t="shared" si="24"/>
        <v>480</v>
      </c>
      <c r="AX124" s="337">
        <f t="shared" si="26"/>
        <v>336</v>
      </c>
    </row>
    <row r="125" spans="3:50" ht="23.25" customHeight="1" x14ac:dyDescent="0.25">
      <c r="C125" s="700"/>
      <c r="D125" s="762"/>
      <c r="E125" s="721"/>
      <c r="F125" s="712"/>
      <c r="G125" s="722"/>
      <c r="H125" s="712">
        <v>45</v>
      </c>
      <c r="I125" s="722" t="s">
        <v>763</v>
      </c>
      <c r="J125" s="278"/>
      <c r="K125" s="277"/>
      <c r="L125" s="277"/>
      <c r="M125" s="279"/>
      <c r="N125" s="279"/>
      <c r="O125" s="279"/>
      <c r="P125" s="279"/>
      <c r="Q125" s="279"/>
      <c r="R125" s="277"/>
      <c r="S125" s="277"/>
      <c r="T125" s="329"/>
      <c r="U125" s="329"/>
      <c r="V125" s="329"/>
      <c r="W125" s="329"/>
      <c r="X125" s="329"/>
      <c r="Y125" s="274"/>
      <c r="Z125" s="274"/>
      <c r="AA125" s="329"/>
      <c r="AB125" s="329"/>
      <c r="AC125" s="329"/>
      <c r="AD125" s="329"/>
      <c r="AE125" s="329"/>
      <c r="AF125" s="274"/>
      <c r="AG125" s="274"/>
      <c r="AH125" s="329"/>
      <c r="AI125" s="329"/>
      <c r="AJ125" s="329"/>
      <c r="AK125" s="329">
        <v>12</v>
      </c>
      <c r="AL125" s="329">
        <v>12</v>
      </c>
      <c r="AM125" s="274"/>
      <c r="AN125" s="274"/>
      <c r="AO125" s="329">
        <v>12</v>
      </c>
      <c r="AP125" s="329">
        <v>12</v>
      </c>
      <c r="AQ125" s="329">
        <v>12</v>
      </c>
      <c r="AR125" s="300">
        <v>12</v>
      </c>
      <c r="AS125" s="267">
        <f t="shared" si="22"/>
        <v>72</v>
      </c>
      <c r="AT125" s="701">
        <f>+AT123/30*45</f>
        <v>16.125</v>
      </c>
      <c r="AU125" s="703">
        <f t="shared" si="18"/>
        <v>0.19999999999999996</v>
      </c>
      <c r="AV125" s="705">
        <v>12.9</v>
      </c>
      <c r="AW125" s="707">
        <f t="shared" si="24"/>
        <v>1161</v>
      </c>
      <c r="AX125" s="707">
        <f t="shared" si="26"/>
        <v>928.80000000000007</v>
      </c>
    </row>
    <row r="126" spans="3:50" ht="23.25" customHeight="1" x14ac:dyDescent="0.25">
      <c r="C126" s="700"/>
      <c r="D126" s="762"/>
      <c r="E126" s="721"/>
      <c r="F126" s="712"/>
      <c r="G126" s="272" t="s">
        <v>36</v>
      </c>
      <c r="H126" s="712"/>
      <c r="I126" s="722"/>
      <c r="J126" s="278"/>
      <c r="K126" s="277"/>
      <c r="L126" s="277"/>
      <c r="M126" s="279"/>
      <c r="N126" s="279"/>
      <c r="O126" s="279"/>
      <c r="P126" s="279"/>
      <c r="Q126" s="279"/>
      <c r="R126" s="277"/>
      <c r="S126" s="277"/>
      <c r="T126" s="329"/>
      <c r="U126" s="329"/>
      <c r="V126" s="329"/>
      <c r="W126" s="329"/>
      <c r="X126" s="329"/>
      <c r="Y126" s="274"/>
      <c r="Z126" s="274"/>
      <c r="AA126" s="329"/>
      <c r="AB126" s="329"/>
      <c r="AC126" s="329"/>
      <c r="AD126" s="329"/>
      <c r="AE126" s="329"/>
      <c r="AF126" s="274">
        <v>5</v>
      </c>
      <c r="AG126" s="274"/>
      <c r="AH126" s="329"/>
      <c r="AI126" s="329"/>
      <c r="AJ126" s="329"/>
      <c r="AK126" s="329"/>
      <c r="AL126" s="329"/>
      <c r="AM126" s="274">
        <v>7</v>
      </c>
      <c r="AN126" s="274"/>
      <c r="AO126" s="329"/>
      <c r="AP126" s="329"/>
      <c r="AQ126" s="329"/>
      <c r="AR126" s="300"/>
      <c r="AS126" s="267">
        <f t="shared" si="22"/>
        <v>12</v>
      </c>
      <c r="AT126" s="702"/>
      <c r="AU126" s="704" t="e">
        <f t="shared" si="18"/>
        <v>#DIV/0!</v>
      </c>
      <c r="AV126" s="706"/>
      <c r="AW126" s="708">
        <f t="shared" si="24"/>
        <v>0</v>
      </c>
      <c r="AX126" s="708">
        <f t="shared" si="26"/>
        <v>0</v>
      </c>
    </row>
    <row r="127" spans="3:50" ht="23.25" customHeight="1" x14ac:dyDescent="0.25">
      <c r="C127" s="700">
        <v>41</v>
      </c>
      <c r="D127" s="762" t="s">
        <v>755</v>
      </c>
      <c r="E127" s="721" t="s">
        <v>749</v>
      </c>
      <c r="F127" s="712" t="s">
        <v>679</v>
      </c>
      <c r="G127" s="722" t="s">
        <v>28</v>
      </c>
      <c r="H127" s="338">
        <v>20</v>
      </c>
      <c r="I127" s="285" t="s">
        <v>628</v>
      </c>
      <c r="J127" s="278"/>
      <c r="K127" s="277"/>
      <c r="L127" s="277"/>
      <c r="M127" s="279"/>
      <c r="N127" s="279"/>
      <c r="O127" s="279"/>
      <c r="P127" s="279"/>
      <c r="Q127" s="279"/>
      <c r="R127" s="277"/>
      <c r="S127" s="277"/>
      <c r="T127" s="329"/>
      <c r="U127" s="329"/>
      <c r="V127" s="329"/>
      <c r="W127" s="329"/>
      <c r="X127" s="329"/>
      <c r="Y127" s="274"/>
      <c r="Z127" s="274"/>
      <c r="AA127" s="329"/>
      <c r="AB127" s="329">
        <v>15</v>
      </c>
      <c r="AC127" s="329">
        <v>15</v>
      </c>
      <c r="AD127" s="329">
        <v>15</v>
      </c>
      <c r="AE127" s="329">
        <v>15</v>
      </c>
      <c r="AF127" s="274"/>
      <c r="AG127" s="274"/>
      <c r="AH127" s="329">
        <v>9</v>
      </c>
      <c r="AI127" s="329">
        <v>9</v>
      </c>
      <c r="AJ127" s="329">
        <v>9</v>
      </c>
      <c r="AK127" s="329">
        <v>9</v>
      </c>
      <c r="AL127" s="329">
        <v>9</v>
      </c>
      <c r="AM127" s="274"/>
      <c r="AN127" s="274"/>
      <c r="AO127" s="329"/>
      <c r="AP127" s="329"/>
      <c r="AQ127" s="329"/>
      <c r="AR127" s="300"/>
      <c r="AS127" s="267">
        <f t="shared" si="22"/>
        <v>105</v>
      </c>
      <c r="AT127" s="268">
        <v>10.75</v>
      </c>
      <c r="AU127" s="269">
        <f t="shared" si="18"/>
        <v>0.34883720930232553</v>
      </c>
      <c r="AV127" s="270">
        <v>7</v>
      </c>
      <c r="AW127" s="271">
        <f t="shared" si="24"/>
        <v>1128.75</v>
      </c>
      <c r="AX127" s="270">
        <f t="shared" si="26"/>
        <v>735</v>
      </c>
    </row>
    <row r="128" spans="3:50" ht="23.25" customHeight="1" x14ac:dyDescent="0.25">
      <c r="C128" s="700"/>
      <c r="D128" s="762"/>
      <c r="E128" s="721"/>
      <c r="F128" s="712"/>
      <c r="G128" s="722"/>
      <c r="H128" s="338">
        <v>35</v>
      </c>
      <c r="I128" s="336" t="s">
        <v>815</v>
      </c>
      <c r="J128" s="278"/>
      <c r="K128" s="277"/>
      <c r="L128" s="277"/>
      <c r="M128" s="279"/>
      <c r="N128" s="279"/>
      <c r="O128" s="279"/>
      <c r="P128" s="279"/>
      <c r="Q128" s="279"/>
      <c r="R128" s="277"/>
      <c r="S128" s="277"/>
      <c r="T128" s="329"/>
      <c r="U128" s="329"/>
      <c r="V128" s="329"/>
      <c r="W128" s="329"/>
      <c r="X128" s="329"/>
      <c r="Y128" s="274"/>
      <c r="Z128" s="274"/>
      <c r="AA128" s="329"/>
      <c r="AB128" s="329"/>
      <c r="AC128" s="329"/>
      <c r="AD128" s="329"/>
      <c r="AE128" s="329"/>
      <c r="AF128" s="274"/>
      <c r="AG128" s="274"/>
      <c r="AH128" s="329"/>
      <c r="AI128" s="329"/>
      <c r="AJ128" s="329"/>
      <c r="AK128" s="329"/>
      <c r="AL128" s="329"/>
      <c r="AM128" s="274"/>
      <c r="AN128" s="274"/>
      <c r="AO128" s="329"/>
      <c r="AP128" s="329">
        <v>12</v>
      </c>
      <c r="AQ128" s="329">
        <v>11</v>
      </c>
      <c r="AR128" s="300">
        <v>11</v>
      </c>
      <c r="AS128" s="346">
        <f t="shared" si="22"/>
        <v>34</v>
      </c>
      <c r="AT128" s="343">
        <v>15</v>
      </c>
      <c r="AU128" s="344">
        <f t="shared" si="18"/>
        <v>0.30000000000000004</v>
      </c>
      <c r="AV128" s="340">
        <v>10.5</v>
      </c>
      <c r="AW128" s="381">
        <f t="shared" si="24"/>
        <v>510</v>
      </c>
      <c r="AX128" s="337">
        <v>357</v>
      </c>
    </row>
    <row r="129" spans="3:50" ht="23.25" customHeight="1" x14ac:dyDescent="0.25">
      <c r="C129" s="700"/>
      <c r="D129" s="762"/>
      <c r="E129" s="721"/>
      <c r="F129" s="712"/>
      <c r="G129" s="722"/>
      <c r="H129" s="712">
        <v>45</v>
      </c>
      <c r="I129" s="722" t="s">
        <v>763</v>
      </c>
      <c r="J129" s="278"/>
      <c r="K129" s="277"/>
      <c r="L129" s="277"/>
      <c r="M129" s="279"/>
      <c r="N129" s="279"/>
      <c r="O129" s="279"/>
      <c r="P129" s="279"/>
      <c r="Q129" s="279"/>
      <c r="R129" s="277"/>
      <c r="S129" s="277"/>
      <c r="T129" s="329"/>
      <c r="U129" s="329"/>
      <c r="V129" s="329"/>
      <c r="W129" s="329"/>
      <c r="X129" s="329"/>
      <c r="Y129" s="274"/>
      <c r="Z129" s="274"/>
      <c r="AA129" s="329"/>
      <c r="AB129" s="329"/>
      <c r="AC129" s="329"/>
      <c r="AD129" s="329"/>
      <c r="AE129" s="329"/>
      <c r="AF129" s="274"/>
      <c r="AG129" s="274"/>
      <c r="AH129" s="329"/>
      <c r="AI129" s="329"/>
      <c r="AJ129" s="329"/>
      <c r="AK129" s="329">
        <v>12</v>
      </c>
      <c r="AL129" s="329">
        <v>12</v>
      </c>
      <c r="AM129" s="274"/>
      <c r="AN129" s="274"/>
      <c r="AO129" s="329">
        <v>12</v>
      </c>
      <c r="AP129" s="329">
        <v>12</v>
      </c>
      <c r="AQ129" s="329">
        <v>12</v>
      </c>
      <c r="AR129" s="300">
        <v>12</v>
      </c>
      <c r="AS129" s="267">
        <f t="shared" si="22"/>
        <v>72</v>
      </c>
      <c r="AT129" s="701">
        <f>+AT127/30*45</f>
        <v>16.125</v>
      </c>
      <c r="AU129" s="703">
        <f t="shared" si="18"/>
        <v>0.19999999999999996</v>
      </c>
      <c r="AV129" s="705">
        <v>12.9</v>
      </c>
      <c r="AW129" s="707">
        <f t="shared" si="24"/>
        <v>1161</v>
      </c>
      <c r="AX129" s="707">
        <f>+AV129*AS129</f>
        <v>928.80000000000007</v>
      </c>
    </row>
    <row r="130" spans="3:50" ht="23.25" customHeight="1" x14ac:dyDescent="0.25">
      <c r="C130" s="700"/>
      <c r="D130" s="762"/>
      <c r="E130" s="721"/>
      <c r="F130" s="712"/>
      <c r="G130" s="272" t="s">
        <v>36</v>
      </c>
      <c r="H130" s="712"/>
      <c r="I130" s="722"/>
      <c r="J130" s="278"/>
      <c r="K130" s="277"/>
      <c r="L130" s="277"/>
      <c r="M130" s="279"/>
      <c r="N130" s="279"/>
      <c r="O130" s="279"/>
      <c r="P130" s="279"/>
      <c r="Q130" s="279"/>
      <c r="R130" s="277"/>
      <c r="S130" s="277"/>
      <c r="T130" s="329"/>
      <c r="U130" s="329"/>
      <c r="V130" s="329"/>
      <c r="W130" s="329"/>
      <c r="X130" s="329"/>
      <c r="Y130" s="274"/>
      <c r="Z130" s="274"/>
      <c r="AA130" s="329"/>
      <c r="AB130" s="329"/>
      <c r="AC130" s="329"/>
      <c r="AD130" s="329"/>
      <c r="AE130" s="329"/>
      <c r="AF130" s="274">
        <v>5</v>
      </c>
      <c r="AG130" s="274"/>
      <c r="AH130" s="329"/>
      <c r="AI130" s="329"/>
      <c r="AJ130" s="329"/>
      <c r="AK130" s="329"/>
      <c r="AL130" s="329"/>
      <c r="AM130" s="274">
        <v>7</v>
      </c>
      <c r="AN130" s="274"/>
      <c r="AO130" s="329"/>
      <c r="AP130" s="329"/>
      <c r="AQ130" s="329"/>
      <c r="AR130" s="300"/>
      <c r="AS130" s="267">
        <f t="shared" si="22"/>
        <v>12</v>
      </c>
      <c r="AT130" s="702"/>
      <c r="AU130" s="704" t="e">
        <f t="shared" si="18"/>
        <v>#DIV/0!</v>
      </c>
      <c r="AV130" s="706"/>
      <c r="AW130" s="708">
        <f t="shared" si="24"/>
        <v>0</v>
      </c>
      <c r="AX130" s="708">
        <f>+AV130*AS130</f>
        <v>0</v>
      </c>
    </row>
    <row r="131" spans="3:50" ht="23.25" customHeight="1" x14ac:dyDescent="0.25">
      <c r="C131" s="692">
        <v>42</v>
      </c>
      <c r="D131" s="728" t="s">
        <v>820</v>
      </c>
      <c r="E131" s="709" t="s">
        <v>821</v>
      </c>
      <c r="F131" s="712" t="s">
        <v>679</v>
      </c>
      <c r="G131" s="695" t="s">
        <v>28</v>
      </c>
      <c r="H131" s="367">
        <v>20</v>
      </c>
      <c r="I131" s="368" t="s">
        <v>32</v>
      </c>
      <c r="J131" s="278"/>
      <c r="K131" s="277"/>
      <c r="L131" s="277"/>
      <c r="M131" s="279"/>
      <c r="N131" s="279"/>
      <c r="O131" s="279"/>
      <c r="P131" s="279"/>
      <c r="Q131" s="279"/>
      <c r="R131" s="277"/>
      <c r="S131" s="277"/>
      <c r="T131" s="329"/>
      <c r="U131" s="329"/>
      <c r="V131" s="329"/>
      <c r="W131" s="329"/>
      <c r="X131" s="329"/>
      <c r="Y131" s="274"/>
      <c r="Z131" s="274"/>
      <c r="AA131" s="329"/>
      <c r="AB131" s="329"/>
      <c r="AC131" s="329"/>
      <c r="AD131" s="329"/>
      <c r="AE131" s="329"/>
      <c r="AF131" s="274"/>
      <c r="AG131" s="274"/>
      <c r="AH131" s="329"/>
      <c r="AI131" s="329"/>
      <c r="AJ131" s="329"/>
      <c r="AK131" s="329">
        <v>6</v>
      </c>
      <c r="AL131" s="329">
        <v>6</v>
      </c>
      <c r="AM131" s="274"/>
      <c r="AN131" s="274"/>
      <c r="AO131" s="329"/>
      <c r="AP131" s="329"/>
      <c r="AQ131" s="329"/>
      <c r="AR131" s="300"/>
      <c r="AS131" s="370">
        <v>12</v>
      </c>
      <c r="AT131" s="366">
        <v>10</v>
      </c>
      <c r="AU131" s="364">
        <v>0.25</v>
      </c>
      <c r="AV131" s="365">
        <v>7.5</v>
      </c>
      <c r="AW131" s="380">
        <v>120</v>
      </c>
      <c r="AX131" s="362">
        <v>90</v>
      </c>
    </row>
    <row r="132" spans="3:50" ht="23.25" customHeight="1" x14ac:dyDescent="0.25">
      <c r="C132" s="694"/>
      <c r="D132" s="729"/>
      <c r="E132" s="710"/>
      <c r="F132" s="712"/>
      <c r="G132" s="696"/>
      <c r="H132" s="367">
        <v>35</v>
      </c>
      <c r="I132" s="368" t="s">
        <v>815</v>
      </c>
      <c r="J132" s="278"/>
      <c r="K132" s="277"/>
      <c r="L132" s="277"/>
      <c r="M132" s="279"/>
      <c r="N132" s="279"/>
      <c r="O132" s="279"/>
      <c r="P132" s="279"/>
      <c r="Q132" s="279"/>
      <c r="R132" s="277"/>
      <c r="S132" s="277"/>
      <c r="T132" s="329"/>
      <c r="U132" s="329"/>
      <c r="V132" s="329"/>
      <c r="W132" s="329"/>
      <c r="X132" s="329"/>
      <c r="Y132" s="274"/>
      <c r="Z132" s="274"/>
      <c r="AA132" s="329"/>
      <c r="AB132" s="329"/>
      <c r="AC132" s="329"/>
      <c r="AD132" s="329"/>
      <c r="AE132" s="329"/>
      <c r="AF132" s="274"/>
      <c r="AG132" s="274"/>
      <c r="AH132" s="329"/>
      <c r="AI132" s="329"/>
      <c r="AJ132" s="329"/>
      <c r="AK132" s="329"/>
      <c r="AL132" s="329"/>
      <c r="AM132" s="274"/>
      <c r="AN132" s="274"/>
      <c r="AO132" s="329"/>
      <c r="AP132" s="329">
        <v>12</v>
      </c>
      <c r="AQ132" s="329">
        <v>12</v>
      </c>
      <c r="AR132" s="300">
        <v>12</v>
      </c>
      <c r="AS132" s="370">
        <v>26</v>
      </c>
      <c r="AT132" s="366">
        <v>12</v>
      </c>
      <c r="AU132" s="364">
        <v>0.17</v>
      </c>
      <c r="AV132" s="365">
        <v>10</v>
      </c>
      <c r="AW132" s="380">
        <v>432</v>
      </c>
      <c r="AX132" s="362">
        <v>360</v>
      </c>
    </row>
    <row r="133" spans="3:50" ht="23.25" customHeight="1" x14ac:dyDescent="0.25">
      <c r="C133" s="694"/>
      <c r="D133" s="729"/>
      <c r="E133" s="710"/>
      <c r="F133" s="712"/>
      <c r="G133" s="713"/>
      <c r="H133" s="695">
        <v>45</v>
      </c>
      <c r="I133" s="695" t="s">
        <v>763</v>
      </c>
      <c r="J133" s="278"/>
      <c r="K133" s="277"/>
      <c r="L133" s="277"/>
      <c r="M133" s="279"/>
      <c r="N133" s="279"/>
      <c r="O133" s="279"/>
      <c r="P133" s="279"/>
      <c r="Q133" s="279"/>
      <c r="R133" s="277"/>
      <c r="S133" s="277"/>
      <c r="T133" s="329"/>
      <c r="U133" s="329"/>
      <c r="V133" s="329"/>
      <c r="W133" s="329"/>
      <c r="X133" s="329"/>
      <c r="Y133" s="274"/>
      <c r="Z133" s="274"/>
      <c r="AA133" s="329"/>
      <c r="AB133" s="329"/>
      <c r="AC133" s="329"/>
      <c r="AD133" s="329"/>
      <c r="AE133" s="329"/>
      <c r="AF133" s="274"/>
      <c r="AG133" s="274"/>
      <c r="AH133" s="329"/>
      <c r="AI133" s="329"/>
      <c r="AJ133" s="329"/>
      <c r="AK133" s="329">
        <v>12</v>
      </c>
      <c r="AL133" s="329">
        <v>12</v>
      </c>
      <c r="AM133" s="274"/>
      <c r="AN133" s="274"/>
      <c r="AO133" s="329">
        <v>12</v>
      </c>
      <c r="AP133" s="329">
        <v>12</v>
      </c>
      <c r="AQ133" s="329">
        <v>12</v>
      </c>
      <c r="AR133" s="300">
        <v>12</v>
      </c>
      <c r="AS133" s="370">
        <v>72</v>
      </c>
      <c r="AT133" s="701">
        <v>14</v>
      </c>
      <c r="AU133" s="703">
        <v>0.08</v>
      </c>
      <c r="AV133" s="705">
        <v>12.9</v>
      </c>
      <c r="AW133" s="707">
        <v>1008</v>
      </c>
      <c r="AX133" s="707">
        <v>928.8</v>
      </c>
    </row>
    <row r="134" spans="3:50" ht="23.25" customHeight="1" x14ac:dyDescent="0.25">
      <c r="C134" s="694"/>
      <c r="D134" s="729"/>
      <c r="E134" s="711"/>
      <c r="F134" s="712"/>
      <c r="G134" s="272" t="s">
        <v>36</v>
      </c>
      <c r="H134" s="713"/>
      <c r="I134" s="713"/>
      <c r="J134" s="278"/>
      <c r="K134" s="277"/>
      <c r="L134" s="277"/>
      <c r="M134" s="279"/>
      <c r="N134" s="279"/>
      <c r="O134" s="279"/>
      <c r="P134" s="279"/>
      <c r="Q134" s="279"/>
      <c r="R134" s="277"/>
      <c r="S134" s="277"/>
      <c r="T134" s="329"/>
      <c r="U134" s="329"/>
      <c r="V134" s="329"/>
      <c r="W134" s="329"/>
      <c r="X134" s="329"/>
      <c r="Y134" s="274"/>
      <c r="Z134" s="274"/>
      <c r="AA134" s="329"/>
      <c r="AB134" s="329"/>
      <c r="AC134" s="329"/>
      <c r="AD134" s="329"/>
      <c r="AE134" s="329"/>
      <c r="AF134" s="274"/>
      <c r="AG134" s="274"/>
      <c r="AH134" s="329"/>
      <c r="AI134" s="329"/>
      <c r="AJ134" s="329"/>
      <c r="AK134" s="329"/>
      <c r="AL134" s="329"/>
      <c r="AM134" s="274">
        <v>3</v>
      </c>
      <c r="AN134" s="274">
        <v>3</v>
      </c>
      <c r="AO134" s="329"/>
      <c r="AP134" s="329"/>
      <c r="AQ134" s="329"/>
      <c r="AR134" s="300"/>
      <c r="AS134" s="370">
        <v>6</v>
      </c>
      <c r="AT134" s="702"/>
      <c r="AU134" s="704"/>
      <c r="AV134" s="706"/>
      <c r="AW134" s="708"/>
      <c r="AX134" s="708"/>
    </row>
    <row r="135" spans="3:50" ht="23.25" customHeight="1" x14ac:dyDescent="0.25">
      <c r="C135" s="694">
        <v>43</v>
      </c>
      <c r="D135" s="729"/>
      <c r="E135" s="709" t="s">
        <v>822</v>
      </c>
      <c r="F135" s="712" t="s">
        <v>679</v>
      </c>
      <c r="G135" s="695" t="s">
        <v>28</v>
      </c>
      <c r="H135" s="367">
        <v>20</v>
      </c>
      <c r="I135" s="368" t="s">
        <v>32</v>
      </c>
      <c r="J135" s="278"/>
      <c r="K135" s="277"/>
      <c r="L135" s="277"/>
      <c r="M135" s="279"/>
      <c r="N135" s="279"/>
      <c r="O135" s="279"/>
      <c r="P135" s="279"/>
      <c r="Q135" s="279"/>
      <c r="R135" s="277"/>
      <c r="S135" s="277"/>
      <c r="T135" s="329"/>
      <c r="U135" s="329"/>
      <c r="V135" s="329"/>
      <c r="W135" s="329"/>
      <c r="X135" s="329"/>
      <c r="Y135" s="274"/>
      <c r="Z135" s="274"/>
      <c r="AA135" s="329"/>
      <c r="AB135" s="329"/>
      <c r="AC135" s="329"/>
      <c r="AD135" s="329"/>
      <c r="AE135" s="329"/>
      <c r="AF135" s="274"/>
      <c r="AG135" s="274"/>
      <c r="AH135" s="329"/>
      <c r="AI135" s="329"/>
      <c r="AJ135" s="329"/>
      <c r="AK135" s="329">
        <v>6</v>
      </c>
      <c r="AL135" s="329">
        <v>6</v>
      </c>
      <c r="AM135" s="274"/>
      <c r="AN135" s="274"/>
      <c r="AO135" s="329"/>
      <c r="AP135" s="329"/>
      <c r="AQ135" s="329"/>
      <c r="AR135" s="300"/>
      <c r="AS135" s="370">
        <v>12</v>
      </c>
      <c r="AT135" s="366">
        <v>10</v>
      </c>
      <c r="AU135" s="364">
        <v>0.25</v>
      </c>
      <c r="AV135" s="365">
        <v>7.5</v>
      </c>
      <c r="AW135" s="380">
        <v>120</v>
      </c>
      <c r="AX135" s="362">
        <v>90</v>
      </c>
    </row>
    <row r="136" spans="3:50" ht="23.25" customHeight="1" x14ac:dyDescent="0.25">
      <c r="C136" s="694"/>
      <c r="D136" s="729"/>
      <c r="E136" s="710"/>
      <c r="F136" s="712"/>
      <c r="G136" s="696"/>
      <c r="H136" s="367">
        <v>35</v>
      </c>
      <c r="I136" s="368" t="s">
        <v>815</v>
      </c>
      <c r="J136" s="278"/>
      <c r="K136" s="277"/>
      <c r="L136" s="277"/>
      <c r="M136" s="279"/>
      <c r="N136" s="279"/>
      <c r="O136" s="279"/>
      <c r="P136" s="279"/>
      <c r="Q136" s="279"/>
      <c r="R136" s="277"/>
      <c r="S136" s="277"/>
      <c r="T136" s="329"/>
      <c r="U136" s="329"/>
      <c r="V136" s="329"/>
      <c r="W136" s="329"/>
      <c r="X136" s="329"/>
      <c r="Y136" s="274"/>
      <c r="Z136" s="274"/>
      <c r="AA136" s="329"/>
      <c r="AB136" s="329"/>
      <c r="AC136" s="329"/>
      <c r="AD136" s="329"/>
      <c r="AE136" s="329"/>
      <c r="AF136" s="274"/>
      <c r="AG136" s="274"/>
      <c r="AH136" s="329"/>
      <c r="AI136" s="329"/>
      <c r="AJ136" s="329"/>
      <c r="AK136" s="329"/>
      <c r="AL136" s="329"/>
      <c r="AM136" s="274"/>
      <c r="AN136" s="274"/>
      <c r="AO136" s="329"/>
      <c r="AP136" s="329">
        <v>12</v>
      </c>
      <c r="AQ136" s="329">
        <v>12</v>
      </c>
      <c r="AR136" s="300">
        <v>12</v>
      </c>
      <c r="AS136" s="370">
        <v>36</v>
      </c>
      <c r="AT136" s="366">
        <v>12</v>
      </c>
      <c r="AU136" s="364">
        <v>0.17</v>
      </c>
      <c r="AV136" s="365">
        <v>10</v>
      </c>
      <c r="AW136" s="380">
        <v>432</v>
      </c>
      <c r="AX136" s="362">
        <v>360</v>
      </c>
    </row>
    <row r="137" spans="3:50" ht="23.25" customHeight="1" x14ac:dyDescent="0.25">
      <c r="C137" s="694"/>
      <c r="D137" s="729"/>
      <c r="E137" s="710"/>
      <c r="F137" s="712"/>
      <c r="G137" s="713"/>
      <c r="H137" s="695">
        <v>45</v>
      </c>
      <c r="I137" s="695" t="s">
        <v>763</v>
      </c>
      <c r="J137" s="278"/>
      <c r="K137" s="277"/>
      <c r="L137" s="277"/>
      <c r="M137" s="279"/>
      <c r="N137" s="279"/>
      <c r="O137" s="279"/>
      <c r="P137" s="279"/>
      <c r="Q137" s="279"/>
      <c r="R137" s="277"/>
      <c r="S137" s="277"/>
      <c r="T137" s="329"/>
      <c r="U137" s="329"/>
      <c r="V137" s="329"/>
      <c r="W137" s="329"/>
      <c r="X137" s="329"/>
      <c r="Y137" s="274"/>
      <c r="Z137" s="274"/>
      <c r="AA137" s="329"/>
      <c r="AB137" s="329"/>
      <c r="AC137" s="329"/>
      <c r="AD137" s="329"/>
      <c r="AE137" s="329"/>
      <c r="AF137" s="274"/>
      <c r="AG137" s="274"/>
      <c r="AH137" s="329"/>
      <c r="AI137" s="329"/>
      <c r="AJ137" s="329"/>
      <c r="AK137" s="329">
        <v>12</v>
      </c>
      <c r="AL137" s="329">
        <v>12</v>
      </c>
      <c r="AM137" s="274"/>
      <c r="AN137" s="274"/>
      <c r="AO137" s="329">
        <v>12</v>
      </c>
      <c r="AP137" s="329">
        <v>12</v>
      </c>
      <c r="AQ137" s="329">
        <v>12</v>
      </c>
      <c r="AR137" s="300">
        <v>12</v>
      </c>
      <c r="AS137" s="370">
        <v>72</v>
      </c>
      <c r="AT137" s="701">
        <v>14</v>
      </c>
      <c r="AU137" s="703">
        <v>0.08</v>
      </c>
      <c r="AV137" s="705">
        <v>12.9</v>
      </c>
      <c r="AW137" s="707">
        <v>1008</v>
      </c>
      <c r="AX137" s="707">
        <v>928.8</v>
      </c>
    </row>
    <row r="138" spans="3:50" ht="23.25" customHeight="1" x14ac:dyDescent="0.25">
      <c r="C138" s="694"/>
      <c r="D138" s="729"/>
      <c r="E138" s="711"/>
      <c r="F138" s="712"/>
      <c r="G138" s="272" t="s">
        <v>36</v>
      </c>
      <c r="H138" s="713"/>
      <c r="I138" s="713"/>
      <c r="J138" s="278"/>
      <c r="K138" s="277"/>
      <c r="L138" s="277"/>
      <c r="M138" s="279"/>
      <c r="N138" s="279"/>
      <c r="O138" s="279"/>
      <c r="P138" s="279"/>
      <c r="Q138" s="279"/>
      <c r="R138" s="277"/>
      <c r="S138" s="277"/>
      <c r="T138" s="329"/>
      <c r="U138" s="329"/>
      <c r="V138" s="329"/>
      <c r="W138" s="329"/>
      <c r="X138" s="329"/>
      <c r="Y138" s="274"/>
      <c r="Z138" s="274"/>
      <c r="AA138" s="329"/>
      <c r="AB138" s="329"/>
      <c r="AC138" s="329"/>
      <c r="AD138" s="329"/>
      <c r="AE138" s="329"/>
      <c r="AF138" s="274"/>
      <c r="AG138" s="274"/>
      <c r="AH138" s="329"/>
      <c r="AI138" s="329"/>
      <c r="AJ138" s="329"/>
      <c r="AK138" s="329"/>
      <c r="AL138" s="329"/>
      <c r="AM138" s="274">
        <v>3</v>
      </c>
      <c r="AN138" s="274">
        <v>3</v>
      </c>
      <c r="AO138" s="329"/>
      <c r="AP138" s="329"/>
      <c r="AQ138" s="329"/>
      <c r="AR138" s="300"/>
      <c r="AS138" s="370">
        <v>6</v>
      </c>
      <c r="AT138" s="702"/>
      <c r="AU138" s="704"/>
      <c r="AV138" s="706"/>
      <c r="AW138" s="708"/>
      <c r="AX138" s="708"/>
    </row>
    <row r="139" spans="3:50" ht="23.25" customHeight="1" x14ac:dyDescent="0.25">
      <c r="C139" s="694">
        <v>44</v>
      </c>
      <c r="D139" s="729"/>
      <c r="E139" s="709" t="s">
        <v>823</v>
      </c>
      <c r="F139" s="712" t="s">
        <v>679</v>
      </c>
      <c r="G139" s="695" t="s">
        <v>28</v>
      </c>
      <c r="H139" s="367">
        <v>20</v>
      </c>
      <c r="I139" s="368" t="s">
        <v>32</v>
      </c>
      <c r="J139" s="278"/>
      <c r="K139" s="277"/>
      <c r="L139" s="277"/>
      <c r="M139" s="279"/>
      <c r="N139" s="279"/>
      <c r="O139" s="279"/>
      <c r="P139" s="279"/>
      <c r="Q139" s="279"/>
      <c r="R139" s="277"/>
      <c r="S139" s="277"/>
      <c r="T139" s="329"/>
      <c r="U139" s="329"/>
      <c r="V139" s="329"/>
      <c r="W139" s="329"/>
      <c r="X139" s="329"/>
      <c r="Y139" s="274"/>
      <c r="Z139" s="274"/>
      <c r="AA139" s="329"/>
      <c r="AB139" s="329"/>
      <c r="AC139" s="329"/>
      <c r="AD139" s="329"/>
      <c r="AE139" s="329"/>
      <c r="AF139" s="274"/>
      <c r="AG139" s="274"/>
      <c r="AH139" s="329"/>
      <c r="AI139" s="329"/>
      <c r="AJ139" s="329"/>
      <c r="AK139" s="329">
        <v>6</v>
      </c>
      <c r="AL139" s="329">
        <v>6</v>
      </c>
      <c r="AM139" s="274"/>
      <c r="AN139" s="274"/>
      <c r="AO139" s="329"/>
      <c r="AP139" s="329"/>
      <c r="AQ139" s="329"/>
      <c r="AR139" s="300"/>
      <c r="AS139" s="370">
        <v>12</v>
      </c>
      <c r="AT139" s="366">
        <v>10</v>
      </c>
      <c r="AU139" s="364">
        <v>0.25</v>
      </c>
      <c r="AV139" s="365">
        <v>7.5</v>
      </c>
      <c r="AW139" s="380">
        <v>120</v>
      </c>
      <c r="AX139" s="362">
        <v>90</v>
      </c>
    </row>
    <row r="140" spans="3:50" ht="23.25" customHeight="1" x14ac:dyDescent="0.25">
      <c r="C140" s="694"/>
      <c r="D140" s="729"/>
      <c r="E140" s="710"/>
      <c r="F140" s="712"/>
      <c r="G140" s="696"/>
      <c r="H140" s="367">
        <v>35</v>
      </c>
      <c r="I140" s="368" t="s">
        <v>824</v>
      </c>
      <c r="J140" s="278"/>
      <c r="K140" s="277"/>
      <c r="L140" s="277"/>
      <c r="M140" s="279"/>
      <c r="N140" s="279"/>
      <c r="O140" s="279"/>
      <c r="P140" s="279"/>
      <c r="Q140" s="279"/>
      <c r="R140" s="277"/>
      <c r="S140" s="277"/>
      <c r="T140" s="329"/>
      <c r="U140" s="329"/>
      <c r="V140" s="329"/>
      <c r="W140" s="329"/>
      <c r="X140" s="329"/>
      <c r="Y140" s="274"/>
      <c r="Z140" s="274"/>
      <c r="AA140" s="329"/>
      <c r="AB140" s="329"/>
      <c r="AC140" s="329"/>
      <c r="AD140" s="329"/>
      <c r="AE140" s="329"/>
      <c r="AF140" s="274"/>
      <c r="AG140" s="274"/>
      <c r="AH140" s="329"/>
      <c r="AI140" s="329"/>
      <c r="AJ140" s="329"/>
      <c r="AK140" s="329"/>
      <c r="AL140" s="329"/>
      <c r="AM140" s="274"/>
      <c r="AN140" s="274"/>
      <c r="AO140" s="329"/>
      <c r="AP140" s="329">
        <v>12</v>
      </c>
      <c r="AQ140" s="329">
        <v>12</v>
      </c>
      <c r="AR140" s="300">
        <v>12</v>
      </c>
      <c r="AS140" s="370">
        <v>36</v>
      </c>
      <c r="AT140" s="366">
        <v>12</v>
      </c>
      <c r="AU140" s="364">
        <v>0.17</v>
      </c>
      <c r="AV140" s="365">
        <v>10</v>
      </c>
      <c r="AW140" s="380">
        <v>432</v>
      </c>
      <c r="AX140" s="362">
        <v>360</v>
      </c>
    </row>
    <row r="141" spans="3:50" ht="23.25" customHeight="1" x14ac:dyDescent="0.25">
      <c r="C141" s="694"/>
      <c r="D141" s="729"/>
      <c r="E141" s="710"/>
      <c r="F141" s="712"/>
      <c r="G141" s="713"/>
      <c r="H141" s="695">
        <v>45</v>
      </c>
      <c r="I141" s="695" t="s">
        <v>763</v>
      </c>
      <c r="J141" s="278"/>
      <c r="K141" s="277"/>
      <c r="L141" s="277"/>
      <c r="M141" s="279"/>
      <c r="N141" s="279"/>
      <c r="O141" s="279"/>
      <c r="P141" s="279"/>
      <c r="Q141" s="279"/>
      <c r="R141" s="277"/>
      <c r="S141" s="277"/>
      <c r="T141" s="329"/>
      <c r="U141" s="329"/>
      <c r="V141" s="329"/>
      <c r="W141" s="329"/>
      <c r="X141" s="329"/>
      <c r="Y141" s="274"/>
      <c r="Z141" s="274"/>
      <c r="AA141" s="329"/>
      <c r="AB141" s="329"/>
      <c r="AC141" s="329"/>
      <c r="AD141" s="329"/>
      <c r="AE141" s="329"/>
      <c r="AF141" s="274"/>
      <c r="AG141" s="274"/>
      <c r="AH141" s="329"/>
      <c r="AI141" s="329"/>
      <c r="AJ141" s="329"/>
      <c r="AK141" s="329">
        <v>12</v>
      </c>
      <c r="AL141" s="329">
        <v>12</v>
      </c>
      <c r="AM141" s="274"/>
      <c r="AN141" s="274"/>
      <c r="AO141" s="329">
        <v>12</v>
      </c>
      <c r="AP141" s="329">
        <v>12</v>
      </c>
      <c r="AQ141" s="329">
        <v>12</v>
      </c>
      <c r="AR141" s="300">
        <v>12</v>
      </c>
      <c r="AS141" s="370">
        <v>72</v>
      </c>
      <c r="AT141" s="701">
        <v>14</v>
      </c>
      <c r="AU141" s="703">
        <v>0.08</v>
      </c>
      <c r="AV141" s="705">
        <v>12.9</v>
      </c>
      <c r="AW141" s="707">
        <v>1008</v>
      </c>
      <c r="AX141" s="707">
        <v>928.8</v>
      </c>
    </row>
    <row r="142" spans="3:50" ht="23.25" customHeight="1" x14ac:dyDescent="0.25">
      <c r="C142" s="694"/>
      <c r="D142" s="729"/>
      <c r="E142" s="711"/>
      <c r="F142" s="712"/>
      <c r="G142" s="272" t="s">
        <v>36</v>
      </c>
      <c r="H142" s="713"/>
      <c r="I142" s="713"/>
      <c r="J142" s="278"/>
      <c r="K142" s="277"/>
      <c r="L142" s="277"/>
      <c r="M142" s="279"/>
      <c r="N142" s="279"/>
      <c r="O142" s="279"/>
      <c r="P142" s="279"/>
      <c r="Q142" s="279"/>
      <c r="R142" s="277"/>
      <c r="S142" s="277"/>
      <c r="T142" s="329"/>
      <c r="U142" s="329"/>
      <c r="V142" s="329"/>
      <c r="W142" s="329"/>
      <c r="X142" s="329"/>
      <c r="Y142" s="274"/>
      <c r="Z142" s="274"/>
      <c r="AA142" s="329"/>
      <c r="AB142" s="329"/>
      <c r="AC142" s="329"/>
      <c r="AD142" s="329"/>
      <c r="AE142" s="329"/>
      <c r="AF142" s="274"/>
      <c r="AG142" s="274"/>
      <c r="AH142" s="329"/>
      <c r="AI142" s="329"/>
      <c r="AJ142" s="329"/>
      <c r="AK142" s="329"/>
      <c r="AL142" s="329"/>
      <c r="AM142" s="274">
        <v>3</v>
      </c>
      <c r="AN142" s="274">
        <v>3</v>
      </c>
      <c r="AO142" s="329"/>
      <c r="AP142" s="329"/>
      <c r="AQ142" s="329"/>
      <c r="AR142" s="300"/>
      <c r="AS142" s="370">
        <v>6</v>
      </c>
      <c r="AT142" s="702"/>
      <c r="AU142" s="704"/>
      <c r="AV142" s="706"/>
      <c r="AW142" s="708"/>
      <c r="AX142" s="708"/>
    </row>
    <row r="143" spans="3:50" ht="23.25" customHeight="1" x14ac:dyDescent="0.25">
      <c r="C143" s="694">
        <v>45</v>
      </c>
      <c r="D143" s="729"/>
      <c r="E143" s="709" t="s">
        <v>825</v>
      </c>
      <c r="F143" s="712" t="s">
        <v>679</v>
      </c>
      <c r="G143" s="695" t="s">
        <v>28</v>
      </c>
      <c r="H143" s="367">
        <v>20</v>
      </c>
      <c r="I143" s="368" t="s">
        <v>32</v>
      </c>
      <c r="J143" s="278"/>
      <c r="K143" s="277"/>
      <c r="L143" s="277"/>
      <c r="M143" s="279"/>
      <c r="N143" s="279"/>
      <c r="O143" s="279"/>
      <c r="P143" s="279"/>
      <c r="Q143" s="279"/>
      <c r="R143" s="277"/>
      <c r="S143" s="277"/>
      <c r="T143" s="329"/>
      <c r="U143" s="329"/>
      <c r="V143" s="329"/>
      <c r="W143" s="329"/>
      <c r="X143" s="329"/>
      <c r="Y143" s="274"/>
      <c r="Z143" s="274"/>
      <c r="AA143" s="329"/>
      <c r="AB143" s="329"/>
      <c r="AC143" s="329"/>
      <c r="AD143" s="329"/>
      <c r="AE143" s="329"/>
      <c r="AF143" s="274"/>
      <c r="AG143" s="274"/>
      <c r="AH143" s="329"/>
      <c r="AI143" s="329"/>
      <c r="AJ143" s="329"/>
      <c r="AK143" s="329">
        <v>6</v>
      </c>
      <c r="AL143" s="329">
        <v>6</v>
      </c>
      <c r="AM143" s="274"/>
      <c r="AN143" s="274"/>
      <c r="AO143" s="329"/>
      <c r="AP143" s="329"/>
      <c r="AQ143" s="329"/>
      <c r="AR143" s="300"/>
      <c r="AS143" s="370">
        <v>12</v>
      </c>
      <c r="AT143" s="366">
        <v>10</v>
      </c>
      <c r="AU143" s="364">
        <v>0.25</v>
      </c>
      <c r="AV143" s="365">
        <v>7.5</v>
      </c>
      <c r="AW143" s="380">
        <v>120</v>
      </c>
      <c r="AX143" s="362">
        <v>90</v>
      </c>
    </row>
    <row r="144" spans="3:50" ht="23.25" customHeight="1" x14ac:dyDescent="0.25">
      <c r="C144" s="694"/>
      <c r="D144" s="729"/>
      <c r="E144" s="710"/>
      <c r="F144" s="712"/>
      <c r="G144" s="696"/>
      <c r="H144" s="367">
        <v>35</v>
      </c>
      <c r="I144" s="368" t="s">
        <v>815</v>
      </c>
      <c r="J144" s="278"/>
      <c r="K144" s="277"/>
      <c r="L144" s="277"/>
      <c r="M144" s="279"/>
      <c r="N144" s="279"/>
      <c r="O144" s="279"/>
      <c r="P144" s="279"/>
      <c r="Q144" s="279"/>
      <c r="R144" s="277"/>
      <c r="S144" s="277"/>
      <c r="T144" s="329"/>
      <c r="U144" s="329"/>
      <c r="V144" s="329"/>
      <c r="W144" s="329"/>
      <c r="X144" s="329"/>
      <c r="Y144" s="274"/>
      <c r="Z144" s="274"/>
      <c r="AA144" s="329"/>
      <c r="AB144" s="329"/>
      <c r="AC144" s="329"/>
      <c r="AD144" s="329"/>
      <c r="AE144" s="329"/>
      <c r="AF144" s="274"/>
      <c r="AG144" s="274"/>
      <c r="AH144" s="329"/>
      <c r="AI144" s="329"/>
      <c r="AJ144" s="329"/>
      <c r="AK144" s="329"/>
      <c r="AL144" s="329"/>
      <c r="AM144" s="274"/>
      <c r="AN144" s="274"/>
      <c r="AO144" s="329"/>
      <c r="AP144" s="329">
        <v>12</v>
      </c>
      <c r="AQ144" s="329">
        <v>12</v>
      </c>
      <c r="AR144" s="300">
        <v>12</v>
      </c>
      <c r="AS144" s="370">
        <v>36</v>
      </c>
      <c r="AT144" s="366">
        <v>12</v>
      </c>
      <c r="AU144" s="364">
        <v>0.17</v>
      </c>
      <c r="AV144" s="365">
        <v>10</v>
      </c>
      <c r="AW144" s="380">
        <v>432</v>
      </c>
      <c r="AX144" s="362">
        <v>360</v>
      </c>
    </row>
    <row r="145" spans="3:50" ht="23.25" customHeight="1" x14ac:dyDescent="0.25">
      <c r="C145" s="694"/>
      <c r="D145" s="729"/>
      <c r="E145" s="710"/>
      <c r="F145" s="712"/>
      <c r="G145" s="713"/>
      <c r="H145" s="695">
        <v>45</v>
      </c>
      <c r="I145" s="695" t="s">
        <v>763</v>
      </c>
      <c r="J145" s="278"/>
      <c r="K145" s="277"/>
      <c r="L145" s="277"/>
      <c r="M145" s="279"/>
      <c r="N145" s="279"/>
      <c r="O145" s="279"/>
      <c r="P145" s="279"/>
      <c r="Q145" s="279"/>
      <c r="R145" s="277"/>
      <c r="S145" s="277"/>
      <c r="T145" s="329"/>
      <c r="U145" s="329"/>
      <c r="V145" s="329"/>
      <c r="W145" s="329"/>
      <c r="X145" s="329"/>
      <c r="Y145" s="274"/>
      <c r="Z145" s="274"/>
      <c r="AA145" s="329"/>
      <c r="AB145" s="329"/>
      <c r="AC145" s="329"/>
      <c r="AD145" s="329"/>
      <c r="AE145" s="329"/>
      <c r="AF145" s="274"/>
      <c r="AG145" s="274"/>
      <c r="AH145" s="329"/>
      <c r="AI145" s="329"/>
      <c r="AJ145" s="329"/>
      <c r="AK145" s="329">
        <v>12</v>
      </c>
      <c r="AL145" s="329">
        <v>12</v>
      </c>
      <c r="AM145" s="274"/>
      <c r="AN145" s="274"/>
      <c r="AO145" s="329">
        <v>12</v>
      </c>
      <c r="AP145" s="329">
        <v>12</v>
      </c>
      <c r="AQ145" s="329">
        <v>12</v>
      </c>
      <c r="AR145" s="300">
        <v>12</v>
      </c>
      <c r="AS145" s="370">
        <v>72</v>
      </c>
      <c r="AT145" s="701">
        <v>14</v>
      </c>
      <c r="AU145" s="703">
        <v>0.08</v>
      </c>
      <c r="AV145" s="705">
        <v>12.9</v>
      </c>
      <c r="AW145" s="707">
        <v>1008</v>
      </c>
      <c r="AX145" s="707">
        <v>928.8</v>
      </c>
    </row>
    <row r="146" spans="3:50" ht="23.25" customHeight="1" x14ac:dyDescent="0.25">
      <c r="C146" s="693"/>
      <c r="D146" s="729"/>
      <c r="E146" s="711"/>
      <c r="F146" s="712"/>
      <c r="G146" s="272" t="s">
        <v>36</v>
      </c>
      <c r="H146" s="713"/>
      <c r="I146" s="713"/>
      <c r="J146" s="278"/>
      <c r="K146" s="277"/>
      <c r="L146" s="277"/>
      <c r="M146" s="279"/>
      <c r="N146" s="279"/>
      <c r="O146" s="279"/>
      <c r="P146" s="279"/>
      <c r="Q146" s="279"/>
      <c r="R146" s="277"/>
      <c r="S146" s="277"/>
      <c r="T146" s="329"/>
      <c r="U146" s="329"/>
      <c r="V146" s="329"/>
      <c r="W146" s="329"/>
      <c r="X146" s="329"/>
      <c r="Y146" s="274"/>
      <c r="Z146" s="274"/>
      <c r="AA146" s="329"/>
      <c r="AB146" s="329"/>
      <c r="AC146" s="329"/>
      <c r="AD146" s="329"/>
      <c r="AE146" s="329"/>
      <c r="AF146" s="274"/>
      <c r="AG146" s="274"/>
      <c r="AH146" s="329"/>
      <c r="AI146" s="329"/>
      <c r="AJ146" s="329"/>
      <c r="AK146" s="329"/>
      <c r="AL146" s="329"/>
      <c r="AM146" s="274">
        <v>6</v>
      </c>
      <c r="AN146" s="274"/>
      <c r="AO146" s="329"/>
      <c r="AP146" s="329"/>
      <c r="AQ146" s="329"/>
      <c r="AR146" s="300"/>
      <c r="AS146" s="370">
        <v>6</v>
      </c>
      <c r="AT146" s="702"/>
      <c r="AU146" s="704"/>
      <c r="AV146" s="706"/>
      <c r="AW146" s="708"/>
      <c r="AX146" s="708"/>
    </row>
    <row r="147" spans="3:50" ht="23.25" customHeight="1" x14ac:dyDescent="0.25">
      <c r="C147" s="692">
        <v>46</v>
      </c>
      <c r="D147" s="697" t="s">
        <v>826</v>
      </c>
      <c r="E147" s="709" t="s">
        <v>827</v>
      </c>
      <c r="F147" s="712" t="s">
        <v>679</v>
      </c>
      <c r="G147" s="695" t="s">
        <v>28</v>
      </c>
      <c r="H147" s="372">
        <v>20</v>
      </c>
      <c r="I147" s="379" t="s">
        <v>32</v>
      </c>
      <c r="J147" s="278"/>
      <c r="K147" s="277"/>
      <c r="L147" s="277"/>
      <c r="M147" s="279"/>
      <c r="N147" s="279"/>
      <c r="O147" s="279"/>
      <c r="P147" s="279"/>
      <c r="Q147" s="279"/>
      <c r="R147" s="277"/>
      <c r="S147" s="277"/>
      <c r="T147" s="329"/>
      <c r="U147" s="329"/>
      <c r="V147" s="329"/>
      <c r="W147" s="329"/>
      <c r="X147" s="329"/>
      <c r="Y147" s="274"/>
      <c r="Z147" s="274"/>
      <c r="AA147" s="329"/>
      <c r="AB147" s="329"/>
      <c r="AC147" s="329"/>
      <c r="AD147" s="329"/>
      <c r="AE147" s="329"/>
      <c r="AF147" s="274"/>
      <c r="AG147" s="274"/>
      <c r="AH147" s="329"/>
      <c r="AI147" s="329"/>
      <c r="AJ147" s="329"/>
      <c r="AK147" s="329">
        <v>6</v>
      </c>
      <c r="AL147" s="329">
        <v>6</v>
      </c>
      <c r="AM147" s="274"/>
      <c r="AN147" s="274"/>
      <c r="AO147" s="329"/>
      <c r="AP147" s="329"/>
      <c r="AQ147" s="329"/>
      <c r="AR147" s="300"/>
      <c r="AS147" s="370">
        <v>12</v>
      </c>
      <c r="AT147" s="406">
        <v>12</v>
      </c>
      <c r="AU147" s="407">
        <v>0.25</v>
      </c>
      <c r="AV147" s="377">
        <v>9</v>
      </c>
      <c r="AW147" s="380">
        <v>144</v>
      </c>
      <c r="AX147" s="362">
        <v>108</v>
      </c>
    </row>
    <row r="148" spans="3:50" ht="23.25" customHeight="1" x14ac:dyDescent="0.25">
      <c r="C148" s="694"/>
      <c r="D148" s="697"/>
      <c r="E148" s="710"/>
      <c r="F148" s="712"/>
      <c r="G148" s="696"/>
      <c r="H148" s="372">
        <v>35</v>
      </c>
      <c r="I148" s="379" t="s">
        <v>815</v>
      </c>
      <c r="J148" s="278"/>
      <c r="K148" s="277"/>
      <c r="L148" s="277"/>
      <c r="M148" s="279"/>
      <c r="N148" s="279"/>
      <c r="O148" s="279"/>
      <c r="P148" s="279"/>
      <c r="Q148" s="279"/>
      <c r="R148" s="277"/>
      <c r="S148" s="277"/>
      <c r="T148" s="329"/>
      <c r="U148" s="329"/>
      <c r="V148" s="329"/>
      <c r="W148" s="329"/>
      <c r="X148" s="329"/>
      <c r="Y148" s="274"/>
      <c r="Z148" s="274"/>
      <c r="AA148" s="329"/>
      <c r="AB148" s="329"/>
      <c r="AC148" s="329"/>
      <c r="AD148" s="329"/>
      <c r="AE148" s="329"/>
      <c r="AF148" s="274"/>
      <c r="AG148" s="274"/>
      <c r="AH148" s="329"/>
      <c r="AI148" s="329"/>
      <c r="AJ148" s="329"/>
      <c r="AK148" s="329"/>
      <c r="AL148" s="329"/>
      <c r="AM148" s="274"/>
      <c r="AN148" s="274"/>
      <c r="AO148" s="329"/>
      <c r="AP148" s="329">
        <v>12</v>
      </c>
      <c r="AQ148" s="329">
        <v>12</v>
      </c>
      <c r="AR148" s="300">
        <v>12</v>
      </c>
      <c r="AS148" s="370">
        <v>36</v>
      </c>
      <c r="AT148" s="406">
        <v>12</v>
      </c>
      <c r="AU148" s="407">
        <v>0.25</v>
      </c>
      <c r="AV148" s="377">
        <v>9</v>
      </c>
      <c r="AW148" s="380">
        <v>432</v>
      </c>
      <c r="AX148" s="362">
        <v>324</v>
      </c>
    </row>
    <row r="149" spans="3:50" ht="23.25" customHeight="1" x14ac:dyDescent="0.25">
      <c r="C149" s="694"/>
      <c r="D149" s="697"/>
      <c r="E149" s="710"/>
      <c r="F149" s="712"/>
      <c r="G149" s="713"/>
      <c r="H149" s="695">
        <v>45</v>
      </c>
      <c r="I149" s="695" t="s">
        <v>828</v>
      </c>
      <c r="J149" s="278"/>
      <c r="K149" s="277"/>
      <c r="L149" s="277"/>
      <c r="M149" s="279"/>
      <c r="N149" s="279"/>
      <c r="O149" s="279"/>
      <c r="P149" s="279"/>
      <c r="Q149" s="279"/>
      <c r="R149" s="277"/>
      <c r="S149" s="277"/>
      <c r="T149" s="329"/>
      <c r="U149" s="329"/>
      <c r="V149" s="329"/>
      <c r="W149" s="329"/>
      <c r="X149" s="329"/>
      <c r="Y149" s="274"/>
      <c r="Z149" s="274"/>
      <c r="AA149" s="329"/>
      <c r="AB149" s="329"/>
      <c r="AC149" s="329"/>
      <c r="AD149" s="329"/>
      <c r="AE149" s="329"/>
      <c r="AF149" s="274"/>
      <c r="AG149" s="274"/>
      <c r="AH149" s="329"/>
      <c r="AI149" s="329"/>
      <c r="AJ149" s="329"/>
      <c r="AK149" s="329">
        <v>12</v>
      </c>
      <c r="AL149" s="329">
        <v>12</v>
      </c>
      <c r="AM149" s="274"/>
      <c r="AN149" s="274"/>
      <c r="AO149" s="329">
        <v>12</v>
      </c>
      <c r="AP149" s="329">
        <v>12</v>
      </c>
      <c r="AQ149" s="329">
        <v>12</v>
      </c>
      <c r="AR149" s="300">
        <v>12</v>
      </c>
      <c r="AS149" s="370">
        <v>72</v>
      </c>
      <c r="AT149" s="701">
        <v>16</v>
      </c>
      <c r="AU149" s="703">
        <v>0.13</v>
      </c>
      <c r="AV149" s="705">
        <v>14</v>
      </c>
      <c r="AW149" s="707">
        <v>1152</v>
      </c>
      <c r="AX149" s="707">
        <v>1008</v>
      </c>
    </row>
    <row r="150" spans="3:50" ht="23.25" customHeight="1" x14ac:dyDescent="0.25">
      <c r="C150" s="694"/>
      <c r="D150" s="697"/>
      <c r="E150" s="711"/>
      <c r="F150" s="712"/>
      <c r="G150" s="272" t="s">
        <v>36</v>
      </c>
      <c r="H150" s="713"/>
      <c r="I150" s="713"/>
      <c r="J150" s="278"/>
      <c r="K150" s="277"/>
      <c r="L150" s="277"/>
      <c r="M150" s="279"/>
      <c r="N150" s="279"/>
      <c r="O150" s="279"/>
      <c r="P150" s="279"/>
      <c r="Q150" s="279"/>
      <c r="R150" s="277"/>
      <c r="S150" s="277"/>
      <c r="T150" s="329"/>
      <c r="U150" s="329"/>
      <c r="V150" s="329"/>
      <c r="W150" s="329"/>
      <c r="X150" s="329"/>
      <c r="Y150" s="274"/>
      <c r="Z150" s="274"/>
      <c r="AA150" s="329"/>
      <c r="AB150" s="329"/>
      <c r="AC150" s="329"/>
      <c r="AD150" s="329"/>
      <c r="AE150" s="329"/>
      <c r="AF150" s="274"/>
      <c r="AG150" s="274"/>
      <c r="AH150" s="329"/>
      <c r="AI150" s="329"/>
      <c r="AJ150" s="329"/>
      <c r="AK150" s="329"/>
      <c r="AL150" s="329"/>
      <c r="AM150" s="274">
        <v>6</v>
      </c>
      <c r="AN150" s="274"/>
      <c r="AO150" s="329"/>
      <c r="AP150" s="329"/>
      <c r="AQ150" s="329"/>
      <c r="AR150" s="300"/>
      <c r="AS150" s="370">
        <v>6</v>
      </c>
      <c r="AT150" s="702"/>
      <c r="AU150" s="704"/>
      <c r="AV150" s="706"/>
      <c r="AW150" s="708"/>
      <c r="AX150" s="708"/>
    </row>
    <row r="151" spans="3:50" ht="23.25" customHeight="1" x14ac:dyDescent="0.25">
      <c r="C151" s="694">
        <v>47</v>
      </c>
      <c r="D151" s="697"/>
      <c r="E151" s="709" t="s">
        <v>829</v>
      </c>
      <c r="F151" s="712" t="s">
        <v>679</v>
      </c>
      <c r="G151" s="695" t="s">
        <v>28</v>
      </c>
      <c r="H151" s="372">
        <v>20</v>
      </c>
      <c r="I151" s="379" t="s">
        <v>32</v>
      </c>
      <c r="J151" s="278"/>
      <c r="K151" s="277"/>
      <c r="L151" s="277"/>
      <c r="M151" s="279"/>
      <c r="N151" s="279"/>
      <c r="O151" s="279"/>
      <c r="P151" s="279"/>
      <c r="Q151" s="279"/>
      <c r="R151" s="277"/>
      <c r="S151" s="277"/>
      <c r="T151" s="329"/>
      <c r="U151" s="329"/>
      <c r="V151" s="329"/>
      <c r="W151" s="329"/>
      <c r="X151" s="329"/>
      <c r="Y151" s="274"/>
      <c r="Z151" s="274"/>
      <c r="AA151" s="329"/>
      <c r="AB151" s="329"/>
      <c r="AC151" s="329"/>
      <c r="AD151" s="329"/>
      <c r="AE151" s="329"/>
      <c r="AF151" s="274"/>
      <c r="AG151" s="274"/>
      <c r="AH151" s="329"/>
      <c r="AI151" s="329"/>
      <c r="AJ151" s="329"/>
      <c r="AK151" s="329">
        <v>6</v>
      </c>
      <c r="AL151" s="329">
        <v>6</v>
      </c>
      <c r="AM151" s="274"/>
      <c r="AN151" s="274"/>
      <c r="AO151" s="329"/>
      <c r="AP151" s="329"/>
      <c r="AQ151" s="329"/>
      <c r="AR151" s="300"/>
      <c r="AS151" s="370">
        <v>12</v>
      </c>
      <c r="AT151" s="406">
        <v>8</v>
      </c>
      <c r="AU151" s="407">
        <v>0.27</v>
      </c>
      <c r="AV151" s="377">
        <v>5.87</v>
      </c>
      <c r="AW151" s="380">
        <v>96</v>
      </c>
      <c r="AX151" s="362">
        <v>70.44</v>
      </c>
    </row>
    <row r="152" spans="3:50" ht="23.25" customHeight="1" x14ac:dyDescent="0.25">
      <c r="C152" s="694"/>
      <c r="D152" s="697"/>
      <c r="E152" s="710"/>
      <c r="F152" s="712"/>
      <c r="G152" s="696"/>
      <c r="H152" s="372">
        <v>30</v>
      </c>
      <c r="I152" s="379" t="s">
        <v>815</v>
      </c>
      <c r="J152" s="278"/>
      <c r="K152" s="277"/>
      <c r="L152" s="277"/>
      <c r="M152" s="279"/>
      <c r="N152" s="279"/>
      <c r="O152" s="279"/>
      <c r="P152" s="279"/>
      <c r="Q152" s="279"/>
      <c r="R152" s="277"/>
      <c r="S152" s="277"/>
      <c r="T152" s="329"/>
      <c r="U152" s="329"/>
      <c r="V152" s="329"/>
      <c r="W152" s="329"/>
      <c r="X152" s="329"/>
      <c r="Y152" s="274"/>
      <c r="Z152" s="274"/>
      <c r="AA152" s="329"/>
      <c r="AB152" s="329"/>
      <c r="AC152" s="329"/>
      <c r="AD152" s="329"/>
      <c r="AE152" s="329"/>
      <c r="AF152" s="274"/>
      <c r="AG152" s="274"/>
      <c r="AH152" s="329"/>
      <c r="AI152" s="329"/>
      <c r="AJ152" s="329"/>
      <c r="AK152" s="329"/>
      <c r="AL152" s="329"/>
      <c r="AM152" s="274"/>
      <c r="AN152" s="274"/>
      <c r="AO152" s="329"/>
      <c r="AP152" s="329">
        <v>12</v>
      </c>
      <c r="AQ152" s="329">
        <v>12</v>
      </c>
      <c r="AR152" s="300">
        <v>12</v>
      </c>
      <c r="AS152" s="370">
        <v>36</v>
      </c>
      <c r="AT152" s="406">
        <v>12</v>
      </c>
      <c r="AU152" s="407">
        <v>0.22</v>
      </c>
      <c r="AV152" s="377">
        <v>9.33</v>
      </c>
      <c r="AW152" s="380">
        <v>432</v>
      </c>
      <c r="AX152" s="362">
        <v>335.88</v>
      </c>
    </row>
    <row r="153" spans="3:50" ht="23.25" customHeight="1" x14ac:dyDescent="0.25">
      <c r="C153" s="694"/>
      <c r="D153" s="697"/>
      <c r="E153" s="710"/>
      <c r="F153" s="712"/>
      <c r="G153" s="713"/>
      <c r="H153" s="695">
        <v>45</v>
      </c>
      <c r="I153" s="695" t="s">
        <v>763</v>
      </c>
      <c r="J153" s="278"/>
      <c r="K153" s="277"/>
      <c r="L153" s="277"/>
      <c r="M153" s="279"/>
      <c r="N153" s="279"/>
      <c r="O153" s="279"/>
      <c r="P153" s="279"/>
      <c r="Q153" s="279"/>
      <c r="R153" s="277"/>
      <c r="S153" s="277"/>
      <c r="T153" s="329"/>
      <c r="U153" s="329"/>
      <c r="V153" s="329"/>
      <c r="W153" s="329"/>
      <c r="X153" s="329"/>
      <c r="Y153" s="274"/>
      <c r="Z153" s="274"/>
      <c r="AA153" s="329"/>
      <c r="AB153" s="329"/>
      <c r="AC153" s="329"/>
      <c r="AD153" s="329"/>
      <c r="AE153" s="329"/>
      <c r="AF153" s="274"/>
      <c r="AG153" s="274"/>
      <c r="AH153" s="329"/>
      <c r="AI153" s="329"/>
      <c r="AJ153" s="329"/>
      <c r="AK153" s="329">
        <v>12</v>
      </c>
      <c r="AL153" s="329">
        <v>12</v>
      </c>
      <c r="AM153" s="274"/>
      <c r="AN153" s="274"/>
      <c r="AO153" s="329">
        <v>12</v>
      </c>
      <c r="AP153" s="329">
        <v>12</v>
      </c>
      <c r="AQ153" s="329">
        <v>12</v>
      </c>
      <c r="AR153" s="300">
        <v>12</v>
      </c>
      <c r="AS153" s="370">
        <v>72</v>
      </c>
      <c r="AT153" s="701">
        <v>14</v>
      </c>
      <c r="AU153" s="703">
        <v>0.14000000000000001</v>
      </c>
      <c r="AV153" s="705">
        <v>12</v>
      </c>
      <c r="AW153" s="707">
        <v>1008</v>
      </c>
      <c r="AX153" s="707">
        <v>864</v>
      </c>
    </row>
    <row r="154" spans="3:50" ht="23.25" customHeight="1" x14ac:dyDescent="0.25">
      <c r="C154" s="694"/>
      <c r="D154" s="697"/>
      <c r="E154" s="711"/>
      <c r="F154" s="712"/>
      <c r="G154" s="272" t="s">
        <v>36</v>
      </c>
      <c r="H154" s="713"/>
      <c r="I154" s="713"/>
      <c r="J154" s="278"/>
      <c r="K154" s="277"/>
      <c r="L154" s="277"/>
      <c r="M154" s="279"/>
      <c r="N154" s="279"/>
      <c r="O154" s="279"/>
      <c r="P154" s="279"/>
      <c r="Q154" s="279"/>
      <c r="R154" s="277"/>
      <c r="S154" s="277"/>
      <c r="T154" s="329"/>
      <c r="U154" s="329"/>
      <c r="V154" s="329"/>
      <c r="W154" s="329"/>
      <c r="X154" s="329"/>
      <c r="Y154" s="274"/>
      <c r="Z154" s="274"/>
      <c r="AA154" s="329"/>
      <c r="AB154" s="329"/>
      <c r="AC154" s="329"/>
      <c r="AD154" s="329"/>
      <c r="AE154" s="329"/>
      <c r="AF154" s="274"/>
      <c r="AG154" s="274"/>
      <c r="AH154" s="329"/>
      <c r="AI154" s="329"/>
      <c r="AJ154" s="329"/>
      <c r="AK154" s="329"/>
      <c r="AL154" s="329"/>
      <c r="AM154" s="274"/>
      <c r="AN154" s="274"/>
      <c r="AO154" s="329"/>
      <c r="AP154" s="329"/>
      <c r="AQ154" s="329"/>
      <c r="AR154" s="300"/>
      <c r="AS154" s="370"/>
      <c r="AT154" s="702"/>
      <c r="AU154" s="704"/>
      <c r="AV154" s="706"/>
      <c r="AW154" s="708"/>
      <c r="AX154" s="708"/>
    </row>
    <row r="155" spans="3:50" ht="23.25" customHeight="1" x14ac:dyDescent="0.25">
      <c r="C155" s="689">
        <v>48</v>
      </c>
      <c r="D155" s="697"/>
      <c r="E155" s="709" t="s">
        <v>281</v>
      </c>
      <c r="F155" s="712" t="s">
        <v>679</v>
      </c>
      <c r="G155" s="695" t="s">
        <v>28</v>
      </c>
      <c r="H155" s="372">
        <v>20</v>
      </c>
      <c r="I155" s="379" t="s">
        <v>32</v>
      </c>
      <c r="J155" s="278"/>
      <c r="K155" s="277"/>
      <c r="L155" s="277"/>
      <c r="M155" s="279"/>
      <c r="N155" s="279"/>
      <c r="O155" s="279"/>
      <c r="P155" s="279"/>
      <c r="Q155" s="279"/>
      <c r="R155" s="277"/>
      <c r="S155" s="277"/>
      <c r="T155" s="329"/>
      <c r="U155" s="329"/>
      <c r="V155" s="329"/>
      <c r="W155" s="329"/>
      <c r="X155" s="329"/>
      <c r="Y155" s="274"/>
      <c r="Z155" s="274"/>
      <c r="AA155" s="329"/>
      <c r="AB155" s="329"/>
      <c r="AC155" s="329"/>
      <c r="AD155" s="329"/>
      <c r="AE155" s="329"/>
      <c r="AF155" s="274"/>
      <c r="AG155" s="274"/>
      <c r="AH155" s="329"/>
      <c r="AI155" s="329"/>
      <c r="AJ155" s="329"/>
      <c r="AK155" s="329">
        <v>6</v>
      </c>
      <c r="AL155" s="329">
        <v>7</v>
      </c>
      <c r="AM155" s="274"/>
      <c r="AN155" s="274"/>
      <c r="AO155" s="329"/>
      <c r="AP155" s="329"/>
      <c r="AQ155" s="329"/>
      <c r="AR155" s="300"/>
      <c r="AS155" s="370">
        <v>13</v>
      </c>
      <c r="AT155" s="406">
        <v>8</v>
      </c>
      <c r="AU155" s="407">
        <v>0.25</v>
      </c>
      <c r="AV155" s="377">
        <v>6</v>
      </c>
      <c r="AW155" s="380">
        <v>104</v>
      </c>
      <c r="AX155" s="362">
        <v>78.349999999999994</v>
      </c>
    </row>
    <row r="156" spans="3:50" ht="23.25" customHeight="1" x14ac:dyDescent="0.25">
      <c r="C156" s="689"/>
      <c r="D156" s="697"/>
      <c r="E156" s="710"/>
      <c r="F156" s="712"/>
      <c r="G156" s="696"/>
      <c r="H156" s="372">
        <v>35</v>
      </c>
      <c r="I156" s="379" t="s">
        <v>815</v>
      </c>
      <c r="J156" s="278"/>
      <c r="K156" s="277"/>
      <c r="L156" s="277"/>
      <c r="M156" s="279"/>
      <c r="N156" s="279"/>
      <c r="O156" s="279"/>
      <c r="P156" s="279"/>
      <c r="Q156" s="279"/>
      <c r="R156" s="277"/>
      <c r="S156" s="277"/>
      <c r="T156" s="329"/>
      <c r="U156" s="329"/>
      <c r="V156" s="329"/>
      <c r="W156" s="329"/>
      <c r="X156" s="329"/>
      <c r="Y156" s="274"/>
      <c r="Z156" s="274"/>
      <c r="AA156" s="329"/>
      <c r="AB156" s="329"/>
      <c r="AC156" s="329"/>
      <c r="AD156" s="329"/>
      <c r="AE156" s="329"/>
      <c r="AF156" s="274"/>
      <c r="AG156" s="274"/>
      <c r="AH156" s="329"/>
      <c r="AI156" s="329"/>
      <c r="AJ156" s="329"/>
      <c r="AK156" s="329"/>
      <c r="AL156" s="329"/>
      <c r="AM156" s="274"/>
      <c r="AN156" s="274"/>
      <c r="AO156" s="329"/>
      <c r="AP156" s="329">
        <v>12</v>
      </c>
      <c r="AQ156" s="329">
        <v>12</v>
      </c>
      <c r="AR156" s="300">
        <v>12</v>
      </c>
      <c r="AS156" s="370">
        <v>36</v>
      </c>
      <c r="AT156" s="406">
        <v>10</v>
      </c>
      <c r="AU156" s="407">
        <v>0.2</v>
      </c>
      <c r="AV156" s="377">
        <v>8</v>
      </c>
      <c r="AW156" s="380">
        <v>360</v>
      </c>
      <c r="AX156" s="362">
        <v>288</v>
      </c>
    </row>
    <row r="157" spans="3:50" ht="23.25" customHeight="1" x14ac:dyDescent="0.25">
      <c r="C157" s="689"/>
      <c r="D157" s="697"/>
      <c r="E157" s="710"/>
      <c r="F157" s="712"/>
      <c r="G157" s="713"/>
      <c r="H157" s="695">
        <v>45</v>
      </c>
      <c r="I157" s="695" t="s">
        <v>763</v>
      </c>
      <c r="J157" s="278"/>
      <c r="K157" s="277"/>
      <c r="L157" s="277"/>
      <c r="M157" s="279"/>
      <c r="N157" s="279"/>
      <c r="O157" s="279"/>
      <c r="P157" s="279"/>
      <c r="Q157" s="279"/>
      <c r="R157" s="277"/>
      <c r="S157" s="277"/>
      <c r="T157" s="329"/>
      <c r="U157" s="329"/>
      <c r="V157" s="329"/>
      <c r="W157" s="329"/>
      <c r="X157" s="329"/>
      <c r="Y157" s="274"/>
      <c r="Z157" s="274"/>
      <c r="AA157" s="329"/>
      <c r="AB157" s="329"/>
      <c r="AC157" s="329"/>
      <c r="AD157" s="329"/>
      <c r="AE157" s="329"/>
      <c r="AF157" s="274"/>
      <c r="AG157" s="274"/>
      <c r="AH157" s="329"/>
      <c r="AI157" s="329"/>
      <c r="AJ157" s="329"/>
      <c r="AK157" s="329">
        <v>12</v>
      </c>
      <c r="AL157" s="329">
        <v>12</v>
      </c>
      <c r="AM157" s="274"/>
      <c r="AN157" s="274"/>
      <c r="AO157" s="329">
        <v>12</v>
      </c>
      <c r="AP157" s="329">
        <v>12</v>
      </c>
      <c r="AQ157" s="329">
        <v>12</v>
      </c>
      <c r="AR157" s="300">
        <v>12</v>
      </c>
      <c r="AS157" s="370">
        <v>72</v>
      </c>
      <c r="AT157" s="701">
        <v>12</v>
      </c>
      <c r="AU157" s="703">
        <v>0.25</v>
      </c>
      <c r="AV157" s="705">
        <v>9</v>
      </c>
      <c r="AW157" s="707">
        <v>864</v>
      </c>
      <c r="AX157" s="707">
        <v>648</v>
      </c>
    </row>
    <row r="158" spans="3:50" ht="23.25" customHeight="1" x14ac:dyDescent="0.25">
      <c r="C158" s="689"/>
      <c r="D158" s="697"/>
      <c r="E158" s="711"/>
      <c r="F158" s="712"/>
      <c r="G158" s="272" t="s">
        <v>36</v>
      </c>
      <c r="H158" s="713"/>
      <c r="I158" s="713"/>
      <c r="J158" s="278"/>
      <c r="K158" s="277"/>
      <c r="L158" s="277"/>
      <c r="M158" s="279"/>
      <c r="N158" s="279"/>
      <c r="O158" s="279"/>
      <c r="P158" s="279"/>
      <c r="Q158" s="279"/>
      <c r="R158" s="277"/>
      <c r="S158" s="277"/>
      <c r="T158" s="329"/>
      <c r="U158" s="329"/>
      <c r="V158" s="329"/>
      <c r="W158" s="329"/>
      <c r="X158" s="329"/>
      <c r="Y158" s="274"/>
      <c r="Z158" s="274"/>
      <c r="AA158" s="329"/>
      <c r="AB158" s="329"/>
      <c r="AC158" s="329"/>
      <c r="AD158" s="329"/>
      <c r="AE158" s="329"/>
      <c r="AF158" s="274"/>
      <c r="AG158" s="274"/>
      <c r="AH158" s="329"/>
      <c r="AI158" s="329"/>
      <c r="AJ158" s="329"/>
      <c r="AK158" s="329"/>
      <c r="AL158" s="329"/>
      <c r="AM158" s="274">
        <v>6</v>
      </c>
      <c r="AN158" s="274"/>
      <c r="AO158" s="329"/>
      <c r="AP158" s="329"/>
      <c r="AQ158" s="329"/>
      <c r="AR158" s="300"/>
      <c r="AS158" s="370">
        <v>6</v>
      </c>
      <c r="AT158" s="702"/>
      <c r="AU158" s="704"/>
      <c r="AV158" s="706"/>
      <c r="AW158" s="708"/>
      <c r="AX158" s="708"/>
    </row>
    <row r="159" spans="3:50" ht="23.25" customHeight="1" x14ac:dyDescent="0.25">
      <c r="C159" s="689">
        <v>49</v>
      </c>
      <c r="D159" s="697"/>
      <c r="E159" s="709" t="s">
        <v>830</v>
      </c>
      <c r="F159" s="712" t="s">
        <v>679</v>
      </c>
      <c r="G159" s="695" t="s">
        <v>28</v>
      </c>
      <c r="H159" s="372">
        <v>20</v>
      </c>
      <c r="I159" s="379" t="s">
        <v>32</v>
      </c>
      <c r="J159" s="278"/>
      <c r="K159" s="277"/>
      <c r="L159" s="277"/>
      <c r="M159" s="279"/>
      <c r="N159" s="279"/>
      <c r="O159" s="279"/>
      <c r="P159" s="279"/>
      <c r="Q159" s="279"/>
      <c r="R159" s="277"/>
      <c r="S159" s="277"/>
      <c r="T159" s="329"/>
      <c r="U159" s="329"/>
      <c r="V159" s="329"/>
      <c r="W159" s="329"/>
      <c r="X159" s="329"/>
      <c r="Y159" s="274"/>
      <c r="Z159" s="274"/>
      <c r="AA159" s="329"/>
      <c r="AB159" s="329"/>
      <c r="AC159" s="329"/>
      <c r="AD159" s="329"/>
      <c r="AE159" s="329"/>
      <c r="AF159" s="274"/>
      <c r="AG159" s="274"/>
      <c r="AH159" s="329"/>
      <c r="AI159" s="329"/>
      <c r="AJ159" s="329"/>
      <c r="AK159" s="329">
        <v>6</v>
      </c>
      <c r="AL159" s="329">
        <v>6</v>
      </c>
      <c r="AM159" s="274"/>
      <c r="AN159" s="274"/>
      <c r="AO159" s="329"/>
      <c r="AP159" s="329"/>
      <c r="AQ159" s="329"/>
      <c r="AR159" s="300"/>
      <c r="AS159" s="370">
        <v>12</v>
      </c>
      <c r="AT159" s="406">
        <v>9</v>
      </c>
      <c r="AU159" s="407">
        <v>0.22</v>
      </c>
      <c r="AV159" s="377">
        <v>7</v>
      </c>
      <c r="AW159" s="380">
        <v>108</v>
      </c>
      <c r="AX159" s="362">
        <v>84</v>
      </c>
    </row>
    <row r="160" spans="3:50" ht="23.25" customHeight="1" x14ac:dyDescent="0.25">
      <c r="C160" s="689"/>
      <c r="D160" s="697"/>
      <c r="E160" s="710"/>
      <c r="F160" s="712"/>
      <c r="G160" s="696"/>
      <c r="H160" s="372">
        <v>35</v>
      </c>
      <c r="I160" s="379" t="s">
        <v>815</v>
      </c>
      <c r="J160" s="278"/>
      <c r="K160" s="277"/>
      <c r="L160" s="277"/>
      <c r="M160" s="279"/>
      <c r="N160" s="279"/>
      <c r="O160" s="279"/>
      <c r="P160" s="279"/>
      <c r="Q160" s="279"/>
      <c r="R160" s="277"/>
      <c r="S160" s="277"/>
      <c r="T160" s="329"/>
      <c r="U160" s="329"/>
      <c r="V160" s="329"/>
      <c r="W160" s="329"/>
      <c r="X160" s="329"/>
      <c r="Y160" s="274"/>
      <c r="Z160" s="274"/>
      <c r="AA160" s="329"/>
      <c r="AB160" s="329"/>
      <c r="AC160" s="329"/>
      <c r="AD160" s="329"/>
      <c r="AE160" s="329"/>
      <c r="AF160" s="274"/>
      <c r="AG160" s="274"/>
      <c r="AH160" s="329"/>
      <c r="AI160" s="329"/>
      <c r="AJ160" s="329"/>
      <c r="AK160" s="329"/>
      <c r="AL160" s="329"/>
      <c r="AM160" s="274"/>
      <c r="AN160" s="274"/>
      <c r="AO160" s="329"/>
      <c r="AP160" s="329">
        <v>12</v>
      </c>
      <c r="AQ160" s="329">
        <v>12</v>
      </c>
      <c r="AR160" s="300">
        <v>12</v>
      </c>
      <c r="AS160" s="370">
        <v>36</v>
      </c>
      <c r="AT160" s="406">
        <v>10</v>
      </c>
      <c r="AU160" s="407">
        <v>0.2</v>
      </c>
      <c r="AV160" s="377">
        <v>8</v>
      </c>
      <c r="AW160" s="380">
        <v>360</v>
      </c>
      <c r="AX160" s="362">
        <v>288</v>
      </c>
    </row>
    <row r="161" spans="3:50" ht="23.25" customHeight="1" x14ac:dyDescent="0.25">
      <c r="C161" s="689"/>
      <c r="D161" s="697"/>
      <c r="E161" s="710"/>
      <c r="F161" s="712"/>
      <c r="G161" s="713"/>
      <c r="H161" s="695">
        <v>45</v>
      </c>
      <c r="I161" s="695" t="s">
        <v>763</v>
      </c>
      <c r="J161" s="278"/>
      <c r="K161" s="277"/>
      <c r="L161" s="277"/>
      <c r="M161" s="279"/>
      <c r="N161" s="279"/>
      <c r="O161" s="279"/>
      <c r="P161" s="279"/>
      <c r="Q161" s="279"/>
      <c r="R161" s="277"/>
      <c r="S161" s="277"/>
      <c r="T161" s="329"/>
      <c r="U161" s="329"/>
      <c r="V161" s="329"/>
      <c r="W161" s="329"/>
      <c r="X161" s="329"/>
      <c r="Y161" s="274"/>
      <c r="Z161" s="274"/>
      <c r="AA161" s="329"/>
      <c r="AB161" s="329"/>
      <c r="AC161" s="329"/>
      <c r="AD161" s="329"/>
      <c r="AE161" s="329"/>
      <c r="AF161" s="274"/>
      <c r="AG161" s="274"/>
      <c r="AH161" s="329"/>
      <c r="AI161" s="329"/>
      <c r="AJ161" s="329"/>
      <c r="AK161" s="329">
        <v>12</v>
      </c>
      <c r="AL161" s="329">
        <v>12</v>
      </c>
      <c r="AM161" s="274"/>
      <c r="AN161" s="274"/>
      <c r="AO161" s="329">
        <v>12</v>
      </c>
      <c r="AP161" s="329">
        <v>12</v>
      </c>
      <c r="AQ161" s="329">
        <v>12</v>
      </c>
      <c r="AR161" s="300">
        <v>12</v>
      </c>
      <c r="AS161" s="370">
        <v>72</v>
      </c>
      <c r="AT161" s="701">
        <v>12</v>
      </c>
      <c r="AU161" s="703">
        <v>0.25</v>
      </c>
      <c r="AV161" s="705">
        <v>9</v>
      </c>
      <c r="AW161" s="707">
        <v>864</v>
      </c>
      <c r="AX161" s="707">
        <v>648</v>
      </c>
    </row>
    <row r="162" spans="3:50" ht="23.25" customHeight="1" x14ac:dyDescent="0.25">
      <c r="C162" s="689"/>
      <c r="D162" s="697"/>
      <c r="E162" s="711"/>
      <c r="F162" s="712"/>
      <c r="G162" s="272" t="s">
        <v>36</v>
      </c>
      <c r="H162" s="713"/>
      <c r="I162" s="713"/>
      <c r="J162" s="278"/>
      <c r="K162" s="277"/>
      <c r="L162" s="277"/>
      <c r="M162" s="279"/>
      <c r="N162" s="279"/>
      <c r="O162" s="279"/>
      <c r="P162" s="279"/>
      <c r="Q162" s="279"/>
      <c r="R162" s="277"/>
      <c r="S162" s="277"/>
      <c r="T162" s="329"/>
      <c r="U162" s="329"/>
      <c r="V162" s="329"/>
      <c r="W162" s="329"/>
      <c r="X162" s="329"/>
      <c r="Y162" s="274"/>
      <c r="Z162" s="274"/>
      <c r="AA162" s="329"/>
      <c r="AB162" s="329"/>
      <c r="AC162" s="329"/>
      <c r="AD162" s="329"/>
      <c r="AE162" s="329"/>
      <c r="AF162" s="274"/>
      <c r="AG162" s="274"/>
      <c r="AH162" s="329"/>
      <c r="AI162" s="329"/>
      <c r="AJ162" s="329"/>
      <c r="AK162" s="329"/>
      <c r="AL162" s="329"/>
      <c r="AM162" s="274">
        <v>6</v>
      </c>
      <c r="AN162" s="274"/>
      <c r="AO162" s="329"/>
      <c r="AP162" s="329"/>
      <c r="AQ162" s="329"/>
      <c r="AR162" s="300"/>
      <c r="AS162" s="370">
        <v>6</v>
      </c>
      <c r="AT162" s="702"/>
      <c r="AU162" s="704"/>
      <c r="AV162" s="706"/>
      <c r="AW162" s="708"/>
      <c r="AX162" s="708"/>
    </row>
    <row r="163" spans="3:50" ht="23.25" customHeight="1" x14ac:dyDescent="0.25">
      <c r="C163" s="689">
        <v>50</v>
      </c>
      <c r="D163" s="698"/>
      <c r="E163" s="709" t="s">
        <v>831</v>
      </c>
      <c r="F163" s="712" t="s">
        <v>679</v>
      </c>
      <c r="G163" s="695" t="s">
        <v>28</v>
      </c>
      <c r="H163" s="372">
        <v>20</v>
      </c>
      <c r="I163" s="379" t="s">
        <v>32</v>
      </c>
      <c r="J163" s="278"/>
      <c r="K163" s="277"/>
      <c r="L163" s="277"/>
      <c r="M163" s="279"/>
      <c r="N163" s="279"/>
      <c r="O163" s="279"/>
      <c r="P163" s="279"/>
      <c r="Q163" s="279"/>
      <c r="R163" s="277"/>
      <c r="S163" s="277"/>
      <c r="T163" s="329"/>
      <c r="U163" s="329"/>
      <c r="V163" s="329"/>
      <c r="W163" s="329"/>
      <c r="X163" s="329"/>
      <c r="Y163" s="274"/>
      <c r="Z163" s="274"/>
      <c r="AA163" s="329"/>
      <c r="AB163" s="329"/>
      <c r="AC163" s="329"/>
      <c r="AD163" s="329"/>
      <c r="AE163" s="329"/>
      <c r="AF163" s="274"/>
      <c r="AG163" s="274"/>
      <c r="AH163" s="329"/>
      <c r="AI163" s="329"/>
      <c r="AJ163" s="329"/>
      <c r="AK163" s="329">
        <v>6</v>
      </c>
      <c r="AL163" s="329">
        <v>6</v>
      </c>
      <c r="AM163" s="274"/>
      <c r="AN163" s="274"/>
      <c r="AO163" s="329"/>
      <c r="AP163" s="329"/>
      <c r="AQ163" s="329"/>
      <c r="AR163" s="300"/>
      <c r="AS163" s="370">
        <v>12</v>
      </c>
      <c r="AT163" s="406">
        <v>10</v>
      </c>
      <c r="AU163" s="407">
        <v>0.5</v>
      </c>
      <c r="AV163" s="377">
        <v>5</v>
      </c>
      <c r="AW163" s="380">
        <v>120</v>
      </c>
      <c r="AX163" s="362">
        <v>60</v>
      </c>
    </row>
    <row r="164" spans="3:50" ht="23.25" customHeight="1" x14ac:dyDescent="0.25">
      <c r="C164" s="689"/>
      <c r="D164" s="698"/>
      <c r="E164" s="710"/>
      <c r="F164" s="712"/>
      <c r="G164" s="696"/>
      <c r="H164" s="372">
        <v>35</v>
      </c>
      <c r="I164" s="379" t="s">
        <v>815</v>
      </c>
      <c r="J164" s="278"/>
      <c r="K164" s="277"/>
      <c r="L164" s="277"/>
      <c r="M164" s="279"/>
      <c r="N164" s="279"/>
      <c r="O164" s="279"/>
      <c r="P164" s="279"/>
      <c r="Q164" s="279"/>
      <c r="R164" s="277"/>
      <c r="S164" s="277"/>
      <c r="T164" s="329"/>
      <c r="U164" s="329"/>
      <c r="V164" s="329"/>
      <c r="W164" s="329"/>
      <c r="X164" s="329"/>
      <c r="Y164" s="274"/>
      <c r="Z164" s="274"/>
      <c r="AA164" s="329"/>
      <c r="AB164" s="329"/>
      <c r="AC164" s="329"/>
      <c r="AD164" s="329"/>
      <c r="AE164" s="329"/>
      <c r="AF164" s="274"/>
      <c r="AG164" s="274"/>
      <c r="AH164" s="329"/>
      <c r="AI164" s="329"/>
      <c r="AJ164" s="329"/>
      <c r="AK164" s="329"/>
      <c r="AL164" s="329"/>
      <c r="AM164" s="274"/>
      <c r="AN164" s="274"/>
      <c r="AO164" s="329"/>
      <c r="AP164" s="329">
        <v>12</v>
      </c>
      <c r="AQ164" s="329">
        <v>12</v>
      </c>
      <c r="AR164" s="300">
        <v>12</v>
      </c>
      <c r="AS164" s="370">
        <v>36</v>
      </c>
      <c r="AT164" s="406">
        <v>12</v>
      </c>
      <c r="AU164" s="407">
        <v>0.33</v>
      </c>
      <c r="AV164" s="377">
        <v>8</v>
      </c>
      <c r="AW164" s="380">
        <v>432</v>
      </c>
      <c r="AX164" s="362">
        <v>288</v>
      </c>
    </row>
    <row r="165" spans="3:50" ht="23.25" customHeight="1" x14ac:dyDescent="0.25">
      <c r="C165" s="689"/>
      <c r="D165" s="698"/>
      <c r="E165" s="710"/>
      <c r="F165" s="712"/>
      <c r="G165" s="696"/>
      <c r="H165" s="695">
        <v>45</v>
      </c>
      <c r="I165" s="695" t="s">
        <v>763</v>
      </c>
      <c r="J165" s="278"/>
      <c r="K165" s="277"/>
      <c r="L165" s="277"/>
      <c r="M165" s="279"/>
      <c r="N165" s="279"/>
      <c r="O165" s="279"/>
      <c r="P165" s="279"/>
      <c r="Q165" s="279"/>
      <c r="R165" s="277"/>
      <c r="S165" s="277"/>
      <c r="T165" s="329"/>
      <c r="U165" s="329"/>
      <c r="V165" s="329"/>
      <c r="W165" s="329"/>
      <c r="X165" s="329"/>
      <c r="Y165" s="274"/>
      <c r="Z165" s="274"/>
      <c r="AA165" s="329"/>
      <c r="AB165" s="329"/>
      <c r="AC165" s="329"/>
      <c r="AD165" s="329"/>
      <c r="AE165" s="329"/>
      <c r="AF165" s="274"/>
      <c r="AG165" s="274"/>
      <c r="AH165" s="329"/>
      <c r="AI165" s="329"/>
      <c r="AJ165" s="329"/>
      <c r="AK165" s="329">
        <v>12</v>
      </c>
      <c r="AL165" s="329">
        <v>12</v>
      </c>
      <c r="AM165" s="274"/>
      <c r="AN165" s="274"/>
      <c r="AO165" s="329">
        <v>12</v>
      </c>
      <c r="AP165" s="329">
        <v>12</v>
      </c>
      <c r="AQ165" s="329">
        <v>12</v>
      </c>
      <c r="AR165" s="300">
        <v>12</v>
      </c>
      <c r="AS165" s="370">
        <v>72</v>
      </c>
      <c r="AT165" s="701">
        <v>14</v>
      </c>
      <c r="AU165" s="703">
        <v>0.28999999999999998</v>
      </c>
      <c r="AV165" s="705">
        <v>10</v>
      </c>
      <c r="AW165" s="707">
        <v>1008</v>
      </c>
      <c r="AX165" s="707">
        <v>720</v>
      </c>
    </row>
    <row r="166" spans="3:50" ht="23.25" customHeight="1" x14ac:dyDescent="0.25">
      <c r="C166" s="689"/>
      <c r="D166" s="699"/>
      <c r="E166" s="710"/>
      <c r="F166" s="695"/>
      <c r="G166" s="414" t="s">
        <v>36</v>
      </c>
      <c r="H166" s="696"/>
      <c r="I166" s="696"/>
      <c r="J166" s="408"/>
      <c r="K166" s="409"/>
      <c r="L166" s="409"/>
      <c r="M166" s="410"/>
      <c r="N166" s="410"/>
      <c r="O166" s="410"/>
      <c r="P166" s="410"/>
      <c r="Q166" s="410"/>
      <c r="R166" s="409"/>
      <c r="S166" s="409"/>
      <c r="T166" s="411"/>
      <c r="U166" s="411"/>
      <c r="V166" s="411"/>
      <c r="W166" s="411"/>
      <c r="X166" s="411"/>
      <c r="Y166" s="412"/>
      <c r="Z166" s="412"/>
      <c r="AA166" s="411"/>
      <c r="AB166" s="411"/>
      <c r="AC166" s="411"/>
      <c r="AD166" s="411"/>
      <c r="AE166" s="411"/>
      <c r="AF166" s="412"/>
      <c r="AG166" s="412"/>
      <c r="AH166" s="411"/>
      <c r="AI166" s="411"/>
      <c r="AJ166" s="411"/>
      <c r="AK166" s="411"/>
      <c r="AL166" s="411"/>
      <c r="AM166" s="412">
        <v>6</v>
      </c>
      <c r="AN166" s="412">
        <v>6</v>
      </c>
      <c r="AO166" s="411"/>
      <c r="AP166" s="411"/>
      <c r="AQ166" s="411"/>
      <c r="AR166" s="413"/>
      <c r="AS166" s="382">
        <v>12</v>
      </c>
      <c r="AT166" s="702"/>
      <c r="AU166" s="704"/>
      <c r="AV166" s="706"/>
      <c r="AW166" s="708"/>
      <c r="AX166" s="708"/>
    </row>
    <row r="167" spans="3:50" ht="23.25" customHeight="1" x14ac:dyDescent="0.25">
      <c r="C167" s="679">
        <v>51</v>
      </c>
      <c r="D167" s="775" t="s">
        <v>38</v>
      </c>
      <c r="E167" s="763" t="s">
        <v>832</v>
      </c>
      <c r="F167" s="765" t="s">
        <v>838</v>
      </c>
      <c r="G167" s="765" t="s">
        <v>28</v>
      </c>
      <c r="H167" s="329">
        <v>22</v>
      </c>
      <c r="I167" s="329" t="s">
        <v>32</v>
      </c>
      <c r="J167" s="279"/>
      <c r="K167" s="277"/>
      <c r="L167" s="277"/>
      <c r="M167" s="279"/>
      <c r="N167" s="279"/>
      <c r="O167" s="279"/>
      <c r="P167" s="279"/>
      <c r="Q167" s="279"/>
      <c r="R167" s="277"/>
      <c r="S167" s="277"/>
      <c r="T167" s="329"/>
      <c r="U167" s="329"/>
      <c r="V167" s="329"/>
      <c r="W167" s="329"/>
      <c r="X167" s="329"/>
      <c r="Y167" s="274"/>
      <c r="Z167" s="274"/>
      <c r="AA167" s="329"/>
      <c r="AB167" s="329"/>
      <c r="AC167" s="329"/>
      <c r="AD167" s="329"/>
      <c r="AE167" s="329"/>
      <c r="AF167" s="274"/>
      <c r="AG167" s="274"/>
      <c r="AH167" s="329"/>
      <c r="AI167" s="329"/>
      <c r="AJ167" s="329"/>
      <c r="AK167" s="329">
        <v>6</v>
      </c>
      <c r="AL167" s="329">
        <v>6</v>
      </c>
      <c r="AM167" s="274"/>
      <c r="AN167" s="274"/>
      <c r="AO167" s="329"/>
      <c r="AP167" s="329"/>
      <c r="AQ167" s="329"/>
      <c r="AR167" s="329"/>
      <c r="AS167" s="415">
        <v>12</v>
      </c>
      <c r="AT167" s="416">
        <v>18</v>
      </c>
      <c r="AU167" s="417">
        <v>0.19</v>
      </c>
      <c r="AV167" s="418">
        <v>14.57</v>
      </c>
      <c r="AW167" s="419">
        <v>216</v>
      </c>
      <c r="AX167" s="419">
        <v>176.04</v>
      </c>
    </row>
    <row r="168" spans="3:50" ht="23.25" customHeight="1" x14ac:dyDescent="0.25">
      <c r="C168" s="679">
        <v>52</v>
      </c>
      <c r="D168" s="775"/>
      <c r="E168" s="764"/>
      <c r="F168" s="766"/>
      <c r="G168" s="766"/>
      <c r="H168" s="329">
        <v>35</v>
      </c>
      <c r="I168" s="329" t="s">
        <v>815</v>
      </c>
      <c r="J168" s="279"/>
      <c r="K168" s="277"/>
      <c r="L168" s="277"/>
      <c r="M168" s="279"/>
      <c r="N168" s="279"/>
      <c r="O168" s="279"/>
      <c r="P168" s="279"/>
      <c r="Q168" s="279"/>
      <c r="R168" s="277"/>
      <c r="S168" s="277"/>
      <c r="T168" s="329"/>
      <c r="U168" s="329"/>
      <c r="V168" s="329"/>
      <c r="W168" s="329"/>
      <c r="X168" s="329"/>
      <c r="Y168" s="274"/>
      <c r="Z168" s="274"/>
      <c r="AA168" s="329"/>
      <c r="AB168" s="329"/>
      <c r="AC168" s="329"/>
      <c r="AD168" s="329"/>
      <c r="AE168" s="329"/>
      <c r="AF168" s="274"/>
      <c r="AG168" s="274"/>
      <c r="AH168" s="329"/>
      <c r="AI168" s="329"/>
      <c r="AJ168" s="329"/>
      <c r="AK168" s="329"/>
      <c r="AL168" s="329"/>
      <c r="AM168" s="274"/>
      <c r="AN168" s="274"/>
      <c r="AO168" s="329"/>
      <c r="AP168" s="329">
        <v>12</v>
      </c>
      <c r="AQ168" s="329">
        <v>12</v>
      </c>
      <c r="AR168" s="329">
        <v>12</v>
      </c>
      <c r="AS168" s="415">
        <v>36</v>
      </c>
      <c r="AT168" s="416">
        <v>28</v>
      </c>
      <c r="AU168" s="417">
        <v>0.17</v>
      </c>
      <c r="AV168" s="418">
        <v>23.33</v>
      </c>
      <c r="AW168" s="419">
        <v>1008</v>
      </c>
      <c r="AX168" s="419">
        <v>839.88</v>
      </c>
    </row>
    <row r="169" spans="3:50" ht="23.25" customHeight="1" x14ac:dyDescent="0.25">
      <c r="C169" s="679">
        <v>53</v>
      </c>
      <c r="D169" s="775"/>
      <c r="E169" s="764"/>
      <c r="F169" s="766"/>
      <c r="G169" s="767"/>
      <c r="H169" s="411">
        <v>45</v>
      </c>
      <c r="I169" s="411" t="s">
        <v>763</v>
      </c>
      <c r="J169" s="279"/>
      <c r="K169" s="277"/>
      <c r="L169" s="277"/>
      <c r="M169" s="279"/>
      <c r="N169" s="279"/>
      <c r="O169" s="279"/>
      <c r="P169" s="279"/>
      <c r="Q169" s="279"/>
      <c r="R169" s="277"/>
      <c r="S169" s="277"/>
      <c r="T169" s="329"/>
      <c r="U169" s="329"/>
      <c r="V169" s="329"/>
      <c r="W169" s="329"/>
      <c r="X169" s="329"/>
      <c r="Y169" s="274"/>
      <c r="Z169" s="274"/>
      <c r="AA169" s="329"/>
      <c r="AB169" s="329"/>
      <c r="AC169" s="329"/>
      <c r="AD169" s="329"/>
      <c r="AE169" s="329"/>
      <c r="AF169" s="274"/>
      <c r="AG169" s="274"/>
      <c r="AH169" s="329"/>
      <c r="AI169" s="329"/>
      <c r="AJ169" s="329"/>
      <c r="AK169" s="329">
        <v>12</v>
      </c>
      <c r="AL169" s="329">
        <v>12</v>
      </c>
      <c r="AM169" s="274"/>
      <c r="AN169" s="274"/>
      <c r="AO169" s="329">
        <v>12</v>
      </c>
      <c r="AP169" s="329">
        <v>16</v>
      </c>
      <c r="AQ169" s="329">
        <v>17</v>
      </c>
      <c r="AR169" s="329">
        <v>16</v>
      </c>
      <c r="AS169" s="415">
        <v>85</v>
      </c>
      <c r="AT169" s="416">
        <v>40</v>
      </c>
      <c r="AU169" s="417">
        <v>0.25</v>
      </c>
      <c r="AV169" s="418">
        <v>30</v>
      </c>
      <c r="AW169" s="419">
        <v>3400</v>
      </c>
      <c r="AX169" s="419">
        <v>2550</v>
      </c>
    </row>
    <row r="170" spans="3:50" ht="23.25" customHeight="1" x14ac:dyDescent="0.25">
      <c r="C170" s="679">
        <v>54</v>
      </c>
      <c r="D170" s="775"/>
      <c r="E170" s="763" t="s">
        <v>217</v>
      </c>
      <c r="F170" s="765" t="s">
        <v>838</v>
      </c>
      <c r="G170" s="765" t="s">
        <v>28</v>
      </c>
      <c r="H170" s="329">
        <v>20</v>
      </c>
      <c r="I170" s="329" t="s">
        <v>32</v>
      </c>
      <c r="J170" s="279"/>
      <c r="K170" s="277"/>
      <c r="L170" s="277"/>
      <c r="M170" s="279"/>
      <c r="N170" s="279"/>
      <c r="O170" s="279"/>
      <c r="P170" s="279"/>
      <c r="Q170" s="279"/>
      <c r="R170" s="277"/>
      <c r="S170" s="277"/>
      <c r="T170" s="329"/>
      <c r="U170" s="329"/>
      <c r="V170" s="329"/>
      <c r="W170" s="329"/>
      <c r="X170" s="329"/>
      <c r="Y170" s="274"/>
      <c r="Z170" s="274"/>
      <c r="AA170" s="329"/>
      <c r="AB170" s="329"/>
      <c r="AC170" s="329"/>
      <c r="AD170" s="329"/>
      <c r="AE170" s="329"/>
      <c r="AF170" s="274"/>
      <c r="AG170" s="274"/>
      <c r="AH170" s="329"/>
      <c r="AI170" s="329"/>
      <c r="AJ170" s="329"/>
      <c r="AK170" s="329">
        <v>6</v>
      </c>
      <c r="AL170" s="329">
        <v>6</v>
      </c>
      <c r="AM170" s="274"/>
      <c r="AN170" s="274"/>
      <c r="AO170" s="329"/>
      <c r="AP170" s="329"/>
      <c r="AQ170" s="329"/>
      <c r="AR170" s="329"/>
      <c r="AS170" s="415">
        <v>12</v>
      </c>
      <c r="AT170" s="416">
        <v>18</v>
      </c>
      <c r="AU170" s="417">
        <v>0.22</v>
      </c>
      <c r="AV170" s="418">
        <v>14</v>
      </c>
      <c r="AW170" s="419">
        <v>216</v>
      </c>
      <c r="AX170" s="419">
        <v>168</v>
      </c>
    </row>
    <row r="171" spans="3:50" ht="23.25" customHeight="1" x14ac:dyDescent="0.25">
      <c r="C171" s="679">
        <v>55</v>
      </c>
      <c r="D171" s="775"/>
      <c r="E171" s="764"/>
      <c r="F171" s="766"/>
      <c r="G171" s="766"/>
      <c r="H171" s="329">
        <v>35</v>
      </c>
      <c r="I171" s="329" t="s">
        <v>815</v>
      </c>
      <c r="J171" s="279"/>
      <c r="K171" s="277"/>
      <c r="L171" s="277"/>
      <c r="M171" s="279"/>
      <c r="N171" s="279"/>
      <c r="O171" s="279"/>
      <c r="P171" s="279"/>
      <c r="Q171" s="279"/>
      <c r="R171" s="277"/>
      <c r="S171" s="277"/>
      <c r="T171" s="329"/>
      <c r="U171" s="329"/>
      <c r="V171" s="329"/>
      <c r="W171" s="329"/>
      <c r="X171" s="329"/>
      <c r="Y171" s="274"/>
      <c r="Z171" s="274"/>
      <c r="AA171" s="329"/>
      <c r="AB171" s="329"/>
      <c r="AC171" s="329"/>
      <c r="AD171" s="329"/>
      <c r="AE171" s="329"/>
      <c r="AF171" s="274"/>
      <c r="AG171" s="274"/>
      <c r="AH171" s="329"/>
      <c r="AI171" s="329"/>
      <c r="AJ171" s="329"/>
      <c r="AK171" s="329"/>
      <c r="AL171" s="329"/>
      <c r="AM171" s="274"/>
      <c r="AN171" s="274"/>
      <c r="AO171" s="329"/>
      <c r="AP171" s="329">
        <v>12</v>
      </c>
      <c r="AQ171" s="329">
        <v>12</v>
      </c>
      <c r="AR171" s="329">
        <v>25</v>
      </c>
      <c r="AS171" s="415">
        <v>49</v>
      </c>
      <c r="AT171" s="416">
        <v>18</v>
      </c>
      <c r="AU171" s="417">
        <v>0.22</v>
      </c>
      <c r="AV171" s="418">
        <v>14</v>
      </c>
      <c r="AW171" s="419">
        <v>882</v>
      </c>
      <c r="AX171" s="419">
        <v>686</v>
      </c>
    </row>
    <row r="172" spans="3:50" ht="23.25" customHeight="1" x14ac:dyDescent="0.25">
      <c r="C172" s="679">
        <v>56</v>
      </c>
      <c r="D172" s="775"/>
      <c r="E172" s="764"/>
      <c r="F172" s="766"/>
      <c r="G172" s="767"/>
      <c r="H172" s="411">
        <v>45</v>
      </c>
      <c r="I172" s="411" t="s">
        <v>763</v>
      </c>
      <c r="J172" s="279"/>
      <c r="K172" s="277"/>
      <c r="L172" s="277"/>
      <c r="M172" s="279"/>
      <c r="N172" s="279"/>
      <c r="O172" s="279"/>
      <c r="P172" s="279"/>
      <c r="Q172" s="279"/>
      <c r="R172" s="277"/>
      <c r="S172" s="277"/>
      <c r="T172" s="329"/>
      <c r="U172" s="329"/>
      <c r="V172" s="329"/>
      <c r="W172" s="329"/>
      <c r="X172" s="329"/>
      <c r="Y172" s="274"/>
      <c r="Z172" s="274"/>
      <c r="AA172" s="329"/>
      <c r="AB172" s="329"/>
      <c r="AC172" s="329"/>
      <c r="AD172" s="329"/>
      <c r="AE172" s="329"/>
      <c r="AF172" s="274"/>
      <c r="AG172" s="274"/>
      <c r="AH172" s="329"/>
      <c r="AI172" s="329"/>
      <c r="AJ172" s="329"/>
      <c r="AK172" s="329">
        <v>12</v>
      </c>
      <c r="AL172" s="329">
        <v>12</v>
      </c>
      <c r="AM172" s="274"/>
      <c r="AN172" s="274"/>
      <c r="AO172" s="329">
        <v>12</v>
      </c>
      <c r="AP172" s="329">
        <v>16</v>
      </c>
      <c r="AQ172" s="329">
        <v>16</v>
      </c>
      <c r="AR172" s="329">
        <v>25</v>
      </c>
      <c r="AS172" s="415">
        <v>93</v>
      </c>
      <c r="AT172" s="416">
        <v>19</v>
      </c>
      <c r="AU172" s="417">
        <v>0.21</v>
      </c>
      <c r="AV172" s="418">
        <v>15</v>
      </c>
      <c r="AW172" s="419">
        <v>1767</v>
      </c>
      <c r="AX172" s="419">
        <v>1395</v>
      </c>
    </row>
    <row r="173" spans="3:50" ht="23.25" customHeight="1" x14ac:dyDescent="0.25">
      <c r="C173" s="679">
        <v>57</v>
      </c>
      <c r="D173" s="775"/>
      <c r="E173" s="763" t="s">
        <v>833</v>
      </c>
      <c r="F173" s="765" t="s">
        <v>838</v>
      </c>
      <c r="G173" s="765" t="s">
        <v>28</v>
      </c>
      <c r="H173" s="329">
        <v>20</v>
      </c>
      <c r="I173" s="329" t="s">
        <v>32</v>
      </c>
      <c r="J173" s="279"/>
      <c r="K173" s="277"/>
      <c r="L173" s="277"/>
      <c r="M173" s="279"/>
      <c r="N173" s="279"/>
      <c r="O173" s="279"/>
      <c r="P173" s="279"/>
      <c r="Q173" s="279"/>
      <c r="R173" s="277"/>
      <c r="S173" s="277"/>
      <c r="T173" s="329"/>
      <c r="U173" s="329"/>
      <c r="V173" s="329"/>
      <c r="W173" s="329"/>
      <c r="X173" s="329"/>
      <c r="Y173" s="274"/>
      <c r="Z173" s="274"/>
      <c r="AA173" s="329"/>
      <c r="AB173" s="329"/>
      <c r="AC173" s="329"/>
      <c r="AD173" s="329"/>
      <c r="AE173" s="329"/>
      <c r="AF173" s="274"/>
      <c r="AG173" s="274"/>
      <c r="AH173" s="329"/>
      <c r="AI173" s="329"/>
      <c r="AJ173" s="329"/>
      <c r="AK173" s="329">
        <v>6</v>
      </c>
      <c r="AL173" s="329">
        <v>6</v>
      </c>
      <c r="AM173" s="274"/>
      <c r="AN173" s="274"/>
      <c r="AO173" s="329"/>
      <c r="AP173" s="329"/>
      <c r="AQ173" s="329"/>
      <c r="AR173" s="329"/>
      <c r="AS173" s="415">
        <v>12</v>
      </c>
      <c r="AT173" s="416">
        <v>12</v>
      </c>
      <c r="AU173" s="417">
        <v>0.13</v>
      </c>
      <c r="AV173" s="418">
        <v>10.5</v>
      </c>
      <c r="AW173" s="419">
        <v>144</v>
      </c>
      <c r="AX173" s="419">
        <v>126</v>
      </c>
    </row>
    <row r="174" spans="3:50" ht="23.25" customHeight="1" x14ac:dyDescent="0.25">
      <c r="C174" s="679">
        <v>58</v>
      </c>
      <c r="D174" s="775"/>
      <c r="E174" s="764"/>
      <c r="F174" s="766"/>
      <c r="G174" s="766"/>
      <c r="H174" s="329">
        <v>35</v>
      </c>
      <c r="I174" s="329" t="s">
        <v>815</v>
      </c>
      <c r="J174" s="279"/>
      <c r="K174" s="277"/>
      <c r="L174" s="277"/>
      <c r="M174" s="279"/>
      <c r="N174" s="279"/>
      <c r="O174" s="279"/>
      <c r="P174" s="279"/>
      <c r="Q174" s="279"/>
      <c r="R174" s="277"/>
      <c r="S174" s="277"/>
      <c r="T174" s="329"/>
      <c r="U174" s="329"/>
      <c r="V174" s="329"/>
      <c r="W174" s="329"/>
      <c r="X174" s="329"/>
      <c r="Y174" s="274"/>
      <c r="Z174" s="274"/>
      <c r="AA174" s="329"/>
      <c r="AB174" s="329"/>
      <c r="AC174" s="329"/>
      <c r="AD174" s="329"/>
      <c r="AE174" s="329"/>
      <c r="AF174" s="274"/>
      <c r="AG174" s="274"/>
      <c r="AH174" s="329"/>
      <c r="AI174" s="329"/>
      <c r="AJ174" s="329"/>
      <c r="AK174" s="329"/>
      <c r="AL174" s="329"/>
      <c r="AM174" s="274"/>
      <c r="AN174" s="274"/>
      <c r="AO174" s="329"/>
      <c r="AP174" s="329">
        <v>12</v>
      </c>
      <c r="AQ174" s="329">
        <v>8</v>
      </c>
      <c r="AR174" s="329">
        <v>8</v>
      </c>
      <c r="AS174" s="415">
        <v>28</v>
      </c>
      <c r="AT174" s="416">
        <v>22</v>
      </c>
      <c r="AU174" s="417">
        <v>0.18</v>
      </c>
      <c r="AV174" s="418">
        <v>18</v>
      </c>
      <c r="AW174" s="419">
        <v>616</v>
      </c>
      <c r="AX174" s="419">
        <v>504</v>
      </c>
    </row>
    <row r="175" spans="3:50" ht="23.25" customHeight="1" x14ac:dyDescent="0.25">
      <c r="C175" s="679">
        <v>59</v>
      </c>
      <c r="D175" s="775"/>
      <c r="E175" s="764"/>
      <c r="F175" s="766"/>
      <c r="G175" s="767"/>
      <c r="H175" s="411">
        <v>45</v>
      </c>
      <c r="I175" s="411" t="s">
        <v>763</v>
      </c>
      <c r="J175" s="279"/>
      <c r="K175" s="277"/>
      <c r="L175" s="277"/>
      <c r="M175" s="279"/>
      <c r="N175" s="279"/>
      <c r="O175" s="279"/>
      <c r="P175" s="279"/>
      <c r="Q175" s="279"/>
      <c r="R175" s="277"/>
      <c r="S175" s="277"/>
      <c r="T175" s="329"/>
      <c r="U175" s="329"/>
      <c r="V175" s="329"/>
      <c r="W175" s="329"/>
      <c r="X175" s="329"/>
      <c r="Y175" s="274"/>
      <c r="Z175" s="274"/>
      <c r="AA175" s="329"/>
      <c r="AB175" s="329"/>
      <c r="AC175" s="329"/>
      <c r="AD175" s="329"/>
      <c r="AE175" s="329"/>
      <c r="AF175" s="274"/>
      <c r="AG175" s="274"/>
      <c r="AH175" s="329"/>
      <c r="AI175" s="329"/>
      <c r="AJ175" s="329"/>
      <c r="AK175" s="329">
        <v>12</v>
      </c>
      <c r="AL175" s="329">
        <v>12</v>
      </c>
      <c r="AM175" s="274"/>
      <c r="AN175" s="274"/>
      <c r="AO175" s="329">
        <v>12</v>
      </c>
      <c r="AP175" s="329">
        <v>16</v>
      </c>
      <c r="AQ175" s="329">
        <v>8</v>
      </c>
      <c r="AR175" s="329">
        <v>8</v>
      </c>
      <c r="AS175" s="415">
        <v>68</v>
      </c>
      <c r="AT175" s="416">
        <v>28</v>
      </c>
      <c r="AU175" s="417">
        <v>0.18</v>
      </c>
      <c r="AV175" s="418">
        <v>23</v>
      </c>
      <c r="AW175" s="419">
        <v>1904</v>
      </c>
      <c r="AX175" s="419">
        <v>1564</v>
      </c>
    </row>
    <row r="176" spans="3:50" ht="23.25" customHeight="1" x14ac:dyDescent="0.25">
      <c r="C176" s="679">
        <v>60</v>
      </c>
      <c r="D176" s="775"/>
      <c r="E176" s="763" t="s">
        <v>834</v>
      </c>
      <c r="F176" s="765" t="s">
        <v>838</v>
      </c>
      <c r="G176" s="765" t="s">
        <v>28</v>
      </c>
      <c r="H176" s="329">
        <v>20</v>
      </c>
      <c r="I176" s="329" t="s">
        <v>32</v>
      </c>
      <c r="J176" s="279"/>
      <c r="K176" s="277"/>
      <c r="L176" s="277"/>
      <c r="M176" s="279"/>
      <c r="N176" s="279"/>
      <c r="O176" s="279"/>
      <c r="P176" s="279"/>
      <c r="Q176" s="279"/>
      <c r="R176" s="277"/>
      <c r="S176" s="277"/>
      <c r="T176" s="329"/>
      <c r="U176" s="329"/>
      <c r="V176" s="329"/>
      <c r="W176" s="329"/>
      <c r="X176" s="329"/>
      <c r="Y176" s="274"/>
      <c r="Z176" s="274"/>
      <c r="AA176" s="329"/>
      <c r="AB176" s="329"/>
      <c r="AC176" s="329"/>
      <c r="AD176" s="329"/>
      <c r="AE176" s="329"/>
      <c r="AF176" s="274"/>
      <c r="AG176" s="274"/>
      <c r="AH176" s="329"/>
      <c r="AI176" s="329"/>
      <c r="AJ176" s="329"/>
      <c r="AK176" s="329">
        <v>6</v>
      </c>
      <c r="AL176" s="329">
        <v>6</v>
      </c>
      <c r="AM176" s="274"/>
      <c r="AN176" s="274"/>
      <c r="AO176" s="329"/>
      <c r="AP176" s="329"/>
      <c r="AQ176" s="329"/>
      <c r="AR176" s="329"/>
      <c r="AS176" s="415">
        <v>12</v>
      </c>
      <c r="AT176" s="416">
        <v>18</v>
      </c>
      <c r="AU176" s="417">
        <v>0.33</v>
      </c>
      <c r="AV176" s="418">
        <v>12</v>
      </c>
      <c r="AW176" s="419">
        <v>216</v>
      </c>
      <c r="AX176" s="419">
        <v>144</v>
      </c>
    </row>
    <row r="177" spans="2:50" ht="23.25" customHeight="1" x14ac:dyDescent="0.25">
      <c r="C177" s="679">
        <v>61</v>
      </c>
      <c r="D177" s="775"/>
      <c r="E177" s="764"/>
      <c r="F177" s="766"/>
      <c r="G177" s="766"/>
      <c r="H177" s="329">
        <v>35</v>
      </c>
      <c r="I177" s="329" t="s">
        <v>815</v>
      </c>
      <c r="J177" s="279"/>
      <c r="K177" s="277"/>
      <c r="L177" s="277"/>
      <c r="M177" s="279"/>
      <c r="N177" s="279"/>
      <c r="O177" s="279"/>
      <c r="P177" s="279"/>
      <c r="Q177" s="279"/>
      <c r="R177" s="277"/>
      <c r="S177" s="277"/>
      <c r="T177" s="329"/>
      <c r="U177" s="329"/>
      <c r="V177" s="329"/>
      <c r="W177" s="329"/>
      <c r="X177" s="329"/>
      <c r="Y177" s="274"/>
      <c r="Z177" s="274"/>
      <c r="AA177" s="329"/>
      <c r="AB177" s="329"/>
      <c r="AC177" s="329"/>
      <c r="AD177" s="329"/>
      <c r="AE177" s="329"/>
      <c r="AF177" s="274"/>
      <c r="AG177" s="274"/>
      <c r="AH177" s="329"/>
      <c r="AI177" s="329"/>
      <c r="AJ177" s="329"/>
      <c r="AK177" s="329"/>
      <c r="AL177" s="329"/>
      <c r="AM177" s="274"/>
      <c r="AN177" s="274"/>
      <c r="AO177" s="329"/>
      <c r="AP177" s="329">
        <v>12</v>
      </c>
      <c r="AQ177" s="329">
        <v>12</v>
      </c>
      <c r="AR177" s="329">
        <v>12</v>
      </c>
      <c r="AS177" s="415">
        <v>36</v>
      </c>
      <c r="AT177" s="416">
        <v>25</v>
      </c>
      <c r="AU177" s="417">
        <v>0.2</v>
      </c>
      <c r="AV177" s="418">
        <v>20</v>
      </c>
      <c r="AW177" s="419">
        <v>900</v>
      </c>
      <c r="AX177" s="419">
        <v>720</v>
      </c>
    </row>
    <row r="178" spans="2:50" ht="23.25" customHeight="1" x14ac:dyDescent="0.25">
      <c r="C178" s="679">
        <v>62</v>
      </c>
      <c r="D178" s="775"/>
      <c r="E178" s="764"/>
      <c r="F178" s="766"/>
      <c r="G178" s="767"/>
      <c r="H178" s="420">
        <v>45</v>
      </c>
      <c r="I178" s="411" t="s">
        <v>763</v>
      </c>
      <c r="J178" s="279"/>
      <c r="K178" s="277"/>
      <c r="L178" s="277"/>
      <c r="M178" s="279"/>
      <c r="N178" s="279"/>
      <c r="O178" s="279"/>
      <c r="P178" s="279"/>
      <c r="Q178" s="279"/>
      <c r="R178" s="277"/>
      <c r="S178" s="277"/>
      <c r="T178" s="329"/>
      <c r="U178" s="329"/>
      <c r="V178" s="329"/>
      <c r="W178" s="329"/>
      <c r="X178" s="329"/>
      <c r="Y178" s="274"/>
      <c r="Z178" s="274"/>
      <c r="AA178" s="329"/>
      <c r="AB178" s="329"/>
      <c r="AC178" s="329"/>
      <c r="AD178" s="329"/>
      <c r="AE178" s="329"/>
      <c r="AF178" s="274"/>
      <c r="AG178" s="274"/>
      <c r="AH178" s="329"/>
      <c r="AI178" s="329"/>
      <c r="AJ178" s="329"/>
      <c r="AK178" s="329">
        <v>12</v>
      </c>
      <c r="AL178" s="329">
        <v>12</v>
      </c>
      <c r="AM178" s="274"/>
      <c r="AN178" s="274"/>
      <c r="AO178" s="329">
        <v>12</v>
      </c>
      <c r="AP178" s="329">
        <v>16</v>
      </c>
      <c r="AQ178" s="329">
        <v>16</v>
      </c>
      <c r="AR178" s="329">
        <v>15</v>
      </c>
      <c r="AS178" s="415">
        <v>83</v>
      </c>
      <c r="AT178" s="416">
        <v>27</v>
      </c>
      <c r="AU178" s="417">
        <v>7.0000000000000007E-2</v>
      </c>
      <c r="AV178" s="418">
        <v>25</v>
      </c>
      <c r="AW178" s="419">
        <v>2241</v>
      </c>
      <c r="AX178" s="419">
        <v>2078.3200000000002</v>
      </c>
    </row>
    <row r="179" spans="2:50" ht="23.25" customHeight="1" x14ac:dyDescent="0.25">
      <c r="C179" s="679">
        <v>63</v>
      </c>
      <c r="D179" s="775"/>
      <c r="E179" s="763" t="s">
        <v>835</v>
      </c>
      <c r="F179" s="765" t="s">
        <v>838</v>
      </c>
      <c r="G179" s="765" t="s">
        <v>28</v>
      </c>
      <c r="H179" s="329">
        <v>20</v>
      </c>
      <c r="I179" s="329" t="s">
        <v>32</v>
      </c>
      <c r="J179" s="279"/>
      <c r="K179" s="277"/>
      <c r="L179" s="277"/>
      <c r="M179" s="279"/>
      <c r="N179" s="279"/>
      <c r="O179" s="279"/>
      <c r="P179" s="279"/>
      <c r="Q179" s="279"/>
      <c r="R179" s="277"/>
      <c r="S179" s="277"/>
      <c r="T179" s="329"/>
      <c r="U179" s="329"/>
      <c r="V179" s="329"/>
      <c r="W179" s="329"/>
      <c r="X179" s="329"/>
      <c r="Y179" s="274"/>
      <c r="Z179" s="274"/>
      <c r="AA179" s="329"/>
      <c r="AB179" s="329"/>
      <c r="AC179" s="329"/>
      <c r="AD179" s="329"/>
      <c r="AE179" s="329"/>
      <c r="AF179" s="274"/>
      <c r="AG179" s="274"/>
      <c r="AH179" s="329"/>
      <c r="AI179" s="329"/>
      <c r="AJ179" s="329"/>
      <c r="AK179" s="329">
        <v>6</v>
      </c>
      <c r="AL179" s="329">
        <v>6</v>
      </c>
      <c r="AM179" s="274"/>
      <c r="AN179" s="274"/>
      <c r="AO179" s="329"/>
      <c r="AP179" s="329"/>
      <c r="AQ179" s="329"/>
      <c r="AR179" s="329"/>
      <c r="AS179" s="415">
        <v>12</v>
      </c>
      <c r="AT179" s="416">
        <v>18</v>
      </c>
      <c r="AU179" s="417">
        <v>0.28000000000000003</v>
      </c>
      <c r="AV179" s="418">
        <v>13</v>
      </c>
      <c r="AW179" s="419">
        <v>216</v>
      </c>
      <c r="AX179" s="419">
        <v>156</v>
      </c>
    </row>
    <row r="180" spans="2:50" ht="23.25" customHeight="1" x14ac:dyDescent="0.25">
      <c r="C180" s="679">
        <v>64</v>
      </c>
      <c r="D180" s="775"/>
      <c r="E180" s="764"/>
      <c r="F180" s="766"/>
      <c r="G180" s="766"/>
      <c r="H180" s="329">
        <v>35</v>
      </c>
      <c r="I180" s="329" t="s">
        <v>815</v>
      </c>
      <c r="J180" s="279"/>
      <c r="K180" s="277"/>
      <c r="L180" s="277"/>
      <c r="M180" s="279"/>
      <c r="N180" s="279"/>
      <c r="O180" s="279"/>
      <c r="P180" s="279"/>
      <c r="Q180" s="279"/>
      <c r="R180" s="277"/>
      <c r="S180" s="277"/>
      <c r="T180" s="329"/>
      <c r="U180" s="329"/>
      <c r="V180" s="329"/>
      <c r="W180" s="329"/>
      <c r="X180" s="329"/>
      <c r="Y180" s="274"/>
      <c r="Z180" s="274"/>
      <c r="AA180" s="329"/>
      <c r="AB180" s="329"/>
      <c r="AC180" s="329"/>
      <c r="AD180" s="329"/>
      <c r="AE180" s="329"/>
      <c r="AF180" s="274"/>
      <c r="AG180" s="274"/>
      <c r="AH180" s="329"/>
      <c r="AI180" s="329"/>
      <c r="AJ180" s="329"/>
      <c r="AK180" s="329"/>
      <c r="AL180" s="329"/>
      <c r="AM180" s="274"/>
      <c r="AN180" s="274"/>
      <c r="AO180" s="329"/>
      <c r="AP180" s="329">
        <v>12</v>
      </c>
      <c r="AQ180" s="329">
        <v>12</v>
      </c>
      <c r="AR180" s="329">
        <v>25</v>
      </c>
      <c r="AS180" s="415">
        <v>49</v>
      </c>
      <c r="AT180" s="416">
        <v>24</v>
      </c>
      <c r="AU180" s="417">
        <v>0.22</v>
      </c>
      <c r="AV180" s="418">
        <v>18.66</v>
      </c>
      <c r="AW180" s="419">
        <v>1176</v>
      </c>
      <c r="AX180" s="419">
        <v>914.34</v>
      </c>
    </row>
    <row r="181" spans="2:50" ht="23.25" customHeight="1" x14ac:dyDescent="0.25">
      <c r="C181" s="679">
        <v>65</v>
      </c>
      <c r="D181" s="775"/>
      <c r="E181" s="764"/>
      <c r="F181" s="766"/>
      <c r="G181" s="767"/>
      <c r="H181" s="411">
        <v>45</v>
      </c>
      <c r="I181" s="411" t="s">
        <v>763</v>
      </c>
      <c r="J181" s="279"/>
      <c r="K181" s="277"/>
      <c r="L181" s="277"/>
      <c r="M181" s="279"/>
      <c r="N181" s="279"/>
      <c r="O181" s="279"/>
      <c r="P181" s="279"/>
      <c r="Q181" s="279"/>
      <c r="R181" s="277"/>
      <c r="S181" s="277"/>
      <c r="T181" s="329"/>
      <c r="U181" s="329"/>
      <c r="V181" s="329"/>
      <c r="W181" s="329"/>
      <c r="X181" s="329"/>
      <c r="Y181" s="274"/>
      <c r="Z181" s="274"/>
      <c r="AA181" s="329"/>
      <c r="AB181" s="329"/>
      <c r="AC181" s="329"/>
      <c r="AD181" s="329"/>
      <c r="AE181" s="329"/>
      <c r="AF181" s="274"/>
      <c r="AG181" s="274"/>
      <c r="AH181" s="329"/>
      <c r="AI181" s="329"/>
      <c r="AJ181" s="329"/>
      <c r="AK181" s="329">
        <v>12</v>
      </c>
      <c r="AL181" s="329">
        <v>12</v>
      </c>
      <c r="AM181" s="274"/>
      <c r="AN181" s="274"/>
      <c r="AO181" s="329">
        <v>12</v>
      </c>
      <c r="AP181" s="329">
        <v>16</v>
      </c>
      <c r="AQ181" s="329">
        <v>16</v>
      </c>
      <c r="AR181" s="329">
        <v>20</v>
      </c>
      <c r="AS181" s="415">
        <v>88</v>
      </c>
      <c r="AT181" s="416">
        <v>28</v>
      </c>
      <c r="AU181" s="417">
        <v>0.15</v>
      </c>
      <c r="AV181" s="418">
        <v>23.85</v>
      </c>
      <c r="AW181" s="419">
        <v>2464</v>
      </c>
      <c r="AX181" s="419">
        <v>2098.8000000000002</v>
      </c>
    </row>
    <row r="182" spans="2:50" ht="23.25" customHeight="1" x14ac:dyDescent="0.25">
      <c r="C182" s="679">
        <v>66</v>
      </c>
      <c r="D182" s="775"/>
      <c r="E182" s="763" t="s">
        <v>836</v>
      </c>
      <c r="F182" s="765" t="s">
        <v>838</v>
      </c>
      <c r="G182" s="765" t="s">
        <v>28</v>
      </c>
      <c r="H182" s="329">
        <v>20</v>
      </c>
      <c r="I182" s="329" t="s">
        <v>32</v>
      </c>
      <c r="J182" s="279"/>
      <c r="K182" s="277"/>
      <c r="L182" s="277"/>
      <c r="M182" s="279"/>
      <c r="N182" s="279"/>
      <c r="O182" s="279"/>
      <c r="P182" s="279"/>
      <c r="Q182" s="279"/>
      <c r="R182" s="277"/>
      <c r="S182" s="277"/>
      <c r="T182" s="329"/>
      <c r="U182" s="329"/>
      <c r="V182" s="329"/>
      <c r="W182" s="329"/>
      <c r="X182" s="329"/>
      <c r="Y182" s="274"/>
      <c r="Z182" s="274"/>
      <c r="AA182" s="329"/>
      <c r="AB182" s="329"/>
      <c r="AC182" s="329"/>
      <c r="AD182" s="329"/>
      <c r="AE182" s="329"/>
      <c r="AF182" s="274"/>
      <c r="AG182" s="274"/>
      <c r="AH182" s="329"/>
      <c r="AI182" s="329"/>
      <c r="AJ182" s="329"/>
      <c r="AK182" s="329">
        <v>6</v>
      </c>
      <c r="AL182" s="329">
        <v>6</v>
      </c>
      <c r="AM182" s="274"/>
      <c r="AN182" s="274"/>
      <c r="AO182" s="329"/>
      <c r="AP182" s="329"/>
      <c r="AQ182" s="329"/>
      <c r="AR182" s="329"/>
      <c r="AS182" s="415">
        <v>12</v>
      </c>
      <c r="AT182" s="416">
        <v>14</v>
      </c>
      <c r="AU182" s="417">
        <v>0.14000000000000001</v>
      </c>
      <c r="AV182" s="418">
        <v>14</v>
      </c>
      <c r="AW182" s="419">
        <v>168</v>
      </c>
      <c r="AX182" s="419">
        <v>144</v>
      </c>
    </row>
    <row r="183" spans="2:50" ht="23.25" customHeight="1" x14ac:dyDescent="0.25">
      <c r="C183" s="679">
        <v>67</v>
      </c>
      <c r="D183" s="775"/>
      <c r="E183" s="764"/>
      <c r="F183" s="766"/>
      <c r="G183" s="766"/>
      <c r="H183" s="329">
        <v>35</v>
      </c>
      <c r="I183" s="329" t="s">
        <v>815</v>
      </c>
      <c r="J183" s="279"/>
      <c r="K183" s="277"/>
      <c r="L183" s="277"/>
      <c r="M183" s="279"/>
      <c r="N183" s="279"/>
      <c r="O183" s="279"/>
      <c r="P183" s="279"/>
      <c r="Q183" s="279"/>
      <c r="R183" s="277"/>
      <c r="S183" s="277"/>
      <c r="T183" s="329"/>
      <c r="U183" s="329"/>
      <c r="V183" s="329"/>
      <c r="W183" s="329"/>
      <c r="X183" s="329"/>
      <c r="Y183" s="274"/>
      <c r="Z183" s="274"/>
      <c r="AA183" s="329"/>
      <c r="AB183" s="329"/>
      <c r="AC183" s="329"/>
      <c r="AD183" s="329"/>
      <c r="AE183" s="329"/>
      <c r="AF183" s="274"/>
      <c r="AG183" s="274"/>
      <c r="AH183" s="329"/>
      <c r="AI183" s="329"/>
      <c r="AJ183" s="329"/>
      <c r="AK183" s="329"/>
      <c r="AL183" s="329"/>
      <c r="AM183" s="274"/>
      <c r="AN183" s="274"/>
      <c r="AO183" s="329"/>
      <c r="AP183" s="329">
        <v>12</v>
      </c>
      <c r="AQ183" s="329">
        <v>12</v>
      </c>
      <c r="AR183" s="329">
        <v>12</v>
      </c>
      <c r="AS183" s="415">
        <v>36</v>
      </c>
      <c r="AT183" s="416">
        <v>16</v>
      </c>
      <c r="AU183" s="417">
        <v>0.13</v>
      </c>
      <c r="AV183" s="418">
        <v>14</v>
      </c>
      <c r="AW183" s="419">
        <v>576</v>
      </c>
      <c r="AX183" s="419">
        <v>504</v>
      </c>
    </row>
    <row r="184" spans="2:50" ht="23.25" customHeight="1" x14ac:dyDescent="0.25">
      <c r="C184" s="679">
        <v>68</v>
      </c>
      <c r="D184" s="775"/>
      <c r="E184" s="764"/>
      <c r="F184" s="766"/>
      <c r="G184" s="767"/>
      <c r="H184" s="420">
        <v>45</v>
      </c>
      <c r="I184" s="411" t="s">
        <v>763</v>
      </c>
      <c r="J184" s="279"/>
      <c r="K184" s="277"/>
      <c r="L184" s="277"/>
      <c r="M184" s="279"/>
      <c r="N184" s="279"/>
      <c r="O184" s="279"/>
      <c r="P184" s="279"/>
      <c r="Q184" s="279"/>
      <c r="R184" s="277"/>
      <c r="S184" s="277"/>
      <c r="T184" s="329"/>
      <c r="U184" s="329"/>
      <c r="V184" s="329"/>
      <c r="W184" s="329"/>
      <c r="X184" s="329"/>
      <c r="Y184" s="274"/>
      <c r="Z184" s="274"/>
      <c r="AA184" s="329"/>
      <c r="AB184" s="329"/>
      <c r="AC184" s="329"/>
      <c r="AD184" s="329"/>
      <c r="AE184" s="329"/>
      <c r="AF184" s="274"/>
      <c r="AG184" s="274"/>
      <c r="AH184" s="329"/>
      <c r="AI184" s="329"/>
      <c r="AJ184" s="329"/>
      <c r="AK184" s="329">
        <v>12</v>
      </c>
      <c r="AL184" s="329">
        <v>12</v>
      </c>
      <c r="AM184" s="274"/>
      <c r="AN184" s="274"/>
      <c r="AO184" s="329">
        <v>12</v>
      </c>
      <c r="AP184" s="329">
        <v>16</v>
      </c>
      <c r="AQ184" s="329">
        <v>16</v>
      </c>
      <c r="AR184" s="329">
        <v>25</v>
      </c>
      <c r="AS184" s="415">
        <v>93</v>
      </c>
      <c r="AT184" s="416">
        <v>24</v>
      </c>
      <c r="AU184" s="417">
        <v>0.25</v>
      </c>
      <c r="AV184" s="418">
        <v>18</v>
      </c>
      <c r="AW184" s="419">
        <v>2232</v>
      </c>
      <c r="AX184" s="419">
        <v>1669.26</v>
      </c>
    </row>
    <row r="185" spans="2:50" ht="23.25" customHeight="1" x14ac:dyDescent="0.25">
      <c r="C185" s="679">
        <v>69</v>
      </c>
      <c r="D185" s="775"/>
      <c r="E185" s="763" t="s">
        <v>837</v>
      </c>
      <c r="F185" s="765" t="s">
        <v>838</v>
      </c>
      <c r="G185" s="765" t="s">
        <v>28</v>
      </c>
      <c r="H185" s="329">
        <v>20</v>
      </c>
      <c r="I185" s="329" t="s">
        <v>32</v>
      </c>
      <c r="J185" s="279"/>
      <c r="K185" s="277"/>
      <c r="L185" s="277"/>
      <c r="M185" s="279"/>
      <c r="N185" s="279"/>
      <c r="O185" s="279"/>
      <c r="P185" s="279"/>
      <c r="Q185" s="279"/>
      <c r="R185" s="277"/>
      <c r="S185" s="277"/>
      <c r="T185" s="329"/>
      <c r="U185" s="329"/>
      <c r="V185" s="329"/>
      <c r="W185" s="329"/>
      <c r="X185" s="329"/>
      <c r="Y185" s="274"/>
      <c r="Z185" s="274"/>
      <c r="AA185" s="329"/>
      <c r="AB185" s="329"/>
      <c r="AC185" s="329"/>
      <c r="AD185" s="329"/>
      <c r="AE185" s="329"/>
      <c r="AF185" s="274"/>
      <c r="AG185" s="274"/>
      <c r="AH185" s="329"/>
      <c r="AI185" s="329"/>
      <c r="AJ185" s="329"/>
      <c r="AK185" s="329"/>
      <c r="AL185" s="329"/>
      <c r="AM185" s="274"/>
      <c r="AN185" s="274"/>
      <c r="AO185" s="329"/>
      <c r="AP185" s="329"/>
      <c r="AQ185" s="329"/>
      <c r="AR185" s="329"/>
      <c r="AS185" s="415"/>
      <c r="AT185" s="416"/>
      <c r="AU185" s="417"/>
      <c r="AV185" s="418"/>
      <c r="AW185" s="419">
        <v>0</v>
      </c>
      <c r="AX185" s="419">
        <v>0</v>
      </c>
    </row>
    <row r="186" spans="2:50" ht="23.25" customHeight="1" x14ac:dyDescent="0.25">
      <c r="C186" s="679">
        <v>70</v>
      </c>
      <c r="D186" s="775"/>
      <c r="E186" s="764"/>
      <c r="F186" s="766"/>
      <c r="G186" s="766"/>
      <c r="H186" s="329">
        <v>30</v>
      </c>
      <c r="I186" s="329" t="s">
        <v>815</v>
      </c>
      <c r="J186" s="279"/>
      <c r="K186" s="277"/>
      <c r="L186" s="277"/>
      <c r="M186" s="279"/>
      <c r="N186" s="279"/>
      <c r="O186" s="279"/>
      <c r="P186" s="279"/>
      <c r="Q186" s="279"/>
      <c r="R186" s="277"/>
      <c r="S186" s="277"/>
      <c r="T186" s="329"/>
      <c r="U186" s="329"/>
      <c r="V186" s="329"/>
      <c r="W186" s="329"/>
      <c r="X186" s="329"/>
      <c r="Y186" s="274"/>
      <c r="Z186" s="274"/>
      <c r="AA186" s="329"/>
      <c r="AB186" s="329"/>
      <c r="AC186" s="329"/>
      <c r="AD186" s="329"/>
      <c r="AE186" s="329"/>
      <c r="AF186" s="274"/>
      <c r="AG186" s="274"/>
      <c r="AH186" s="329"/>
      <c r="AI186" s="329"/>
      <c r="AJ186" s="329"/>
      <c r="AK186" s="329"/>
      <c r="AL186" s="329"/>
      <c r="AM186" s="274"/>
      <c r="AN186" s="274"/>
      <c r="AO186" s="329"/>
      <c r="AP186" s="329">
        <v>13</v>
      </c>
      <c r="AQ186" s="329">
        <v>10</v>
      </c>
      <c r="AR186" s="329">
        <v>10</v>
      </c>
      <c r="AS186" s="415">
        <v>33</v>
      </c>
      <c r="AT186" s="416">
        <v>35</v>
      </c>
      <c r="AU186" s="417">
        <v>0.17</v>
      </c>
      <c r="AV186" s="418">
        <v>29.17</v>
      </c>
      <c r="AW186" s="419">
        <v>1155</v>
      </c>
      <c r="AX186" s="419">
        <v>962.61</v>
      </c>
    </row>
    <row r="187" spans="2:50" ht="23.25" customHeight="1" x14ac:dyDescent="0.25">
      <c r="C187" s="679">
        <v>71</v>
      </c>
      <c r="D187" s="775"/>
      <c r="E187" s="764"/>
      <c r="F187" s="766"/>
      <c r="G187" s="767"/>
      <c r="H187" s="411">
        <v>45</v>
      </c>
      <c r="I187" s="411" t="s">
        <v>763</v>
      </c>
      <c r="J187" s="279"/>
      <c r="K187" s="277"/>
      <c r="L187" s="277"/>
      <c r="M187" s="279"/>
      <c r="N187" s="279"/>
      <c r="O187" s="279"/>
      <c r="P187" s="279"/>
      <c r="Q187" s="279"/>
      <c r="R187" s="277"/>
      <c r="S187" s="277"/>
      <c r="T187" s="329"/>
      <c r="U187" s="329"/>
      <c r="V187" s="329"/>
      <c r="W187" s="329"/>
      <c r="X187" s="329"/>
      <c r="Y187" s="274"/>
      <c r="Z187" s="274"/>
      <c r="AA187" s="329"/>
      <c r="AB187" s="329"/>
      <c r="AC187" s="329"/>
      <c r="AD187" s="329"/>
      <c r="AE187" s="329"/>
      <c r="AF187" s="274"/>
      <c r="AG187" s="274"/>
      <c r="AH187" s="329"/>
      <c r="AI187" s="329"/>
      <c r="AJ187" s="329"/>
      <c r="AK187" s="329"/>
      <c r="AL187" s="329"/>
      <c r="AM187" s="274"/>
      <c r="AN187" s="274"/>
      <c r="AO187" s="329">
        <v>13</v>
      </c>
      <c r="AP187" s="329">
        <v>14</v>
      </c>
      <c r="AQ187" s="329">
        <v>10</v>
      </c>
      <c r="AR187" s="329">
        <v>9</v>
      </c>
      <c r="AS187" s="415">
        <v>46</v>
      </c>
      <c r="AT187" s="416">
        <v>45</v>
      </c>
      <c r="AU187" s="417">
        <v>0.17</v>
      </c>
      <c r="AV187" s="418">
        <v>37.5</v>
      </c>
      <c r="AW187" s="419">
        <v>2070</v>
      </c>
      <c r="AX187" s="419">
        <v>1725</v>
      </c>
    </row>
    <row r="188" spans="2:50" ht="19.5" customHeight="1" x14ac:dyDescent="0.25">
      <c r="B188" s="726" t="s">
        <v>1026</v>
      </c>
      <c r="C188" s="679">
        <v>72</v>
      </c>
      <c r="D188" s="739" t="s">
        <v>38</v>
      </c>
      <c r="E188" s="327" t="s">
        <v>646</v>
      </c>
      <c r="F188" s="286" t="s">
        <v>652</v>
      </c>
      <c r="G188" s="721" t="s">
        <v>653</v>
      </c>
      <c r="H188" s="712">
        <v>20</v>
      </c>
      <c r="I188" s="722" t="s">
        <v>628</v>
      </c>
      <c r="J188" s="674">
        <v>6</v>
      </c>
      <c r="K188" s="274"/>
      <c r="L188" s="274"/>
      <c r="M188" s="329">
        <v>6</v>
      </c>
      <c r="N188" s="329">
        <v>6</v>
      </c>
      <c r="O188" s="329">
        <v>6</v>
      </c>
      <c r="P188" s="329">
        <v>6</v>
      </c>
      <c r="Q188" s="329">
        <v>6</v>
      </c>
      <c r="R188" s="277"/>
      <c r="S188" s="277"/>
      <c r="T188" s="329"/>
      <c r="U188" s="329">
        <v>6</v>
      </c>
      <c r="V188" s="329">
        <v>4</v>
      </c>
      <c r="W188" s="329">
        <v>4</v>
      </c>
      <c r="X188" s="329">
        <v>4</v>
      </c>
      <c r="Y188" s="274"/>
      <c r="Z188" s="274"/>
      <c r="AA188" s="329"/>
      <c r="AB188" s="329">
        <v>8</v>
      </c>
      <c r="AC188" s="329">
        <v>8</v>
      </c>
      <c r="AD188" s="329">
        <v>8</v>
      </c>
      <c r="AE188" s="329">
        <v>8</v>
      </c>
      <c r="AF188" s="274"/>
      <c r="AG188" s="274"/>
      <c r="AH188" s="329">
        <v>5</v>
      </c>
      <c r="AI188" s="329">
        <v>5</v>
      </c>
      <c r="AJ188" s="329">
        <v>5</v>
      </c>
      <c r="AK188" s="329">
        <v>5</v>
      </c>
      <c r="AL188" s="329">
        <v>5</v>
      </c>
      <c r="AM188" s="274"/>
      <c r="AN188" s="274"/>
      <c r="AO188" s="329"/>
      <c r="AP188" s="329"/>
      <c r="AQ188" s="329"/>
      <c r="AR188" s="300"/>
      <c r="AS188" s="267">
        <f t="shared" si="22"/>
        <v>111</v>
      </c>
      <c r="AT188" s="723">
        <v>25</v>
      </c>
      <c r="AU188" s="675">
        <f t="shared" ref="AU188:AU214" si="27">1-(AV188/AT188)</f>
        <v>0</v>
      </c>
      <c r="AV188" s="707">
        <v>25</v>
      </c>
      <c r="AW188" s="707">
        <f>+AT188*AS188</f>
        <v>2775</v>
      </c>
      <c r="AX188" s="718">
        <f>+AV188*AS188</f>
        <v>2775</v>
      </c>
    </row>
    <row r="189" spans="2:50" ht="19.5" customHeight="1" x14ac:dyDescent="0.25">
      <c r="B189" s="727"/>
      <c r="C189" s="678">
        <v>73</v>
      </c>
      <c r="D189" s="738"/>
      <c r="E189" s="327" t="s">
        <v>680</v>
      </c>
      <c r="F189" s="286" t="s">
        <v>666</v>
      </c>
      <c r="G189" s="721"/>
      <c r="H189" s="712"/>
      <c r="I189" s="722"/>
      <c r="J189" s="674">
        <v>6</v>
      </c>
      <c r="K189" s="274"/>
      <c r="L189" s="274"/>
      <c r="M189" s="329">
        <v>6</v>
      </c>
      <c r="N189" s="329">
        <v>6</v>
      </c>
      <c r="O189" s="329">
        <v>6</v>
      </c>
      <c r="P189" s="329">
        <v>6</v>
      </c>
      <c r="Q189" s="329">
        <v>6</v>
      </c>
      <c r="R189" s="277"/>
      <c r="S189" s="277"/>
      <c r="T189" s="329"/>
      <c r="U189" s="329">
        <v>6</v>
      </c>
      <c r="V189" s="329">
        <v>4</v>
      </c>
      <c r="W189" s="329">
        <v>4</v>
      </c>
      <c r="X189" s="329">
        <v>4</v>
      </c>
      <c r="Y189" s="274"/>
      <c r="Z189" s="274"/>
      <c r="AA189" s="329"/>
      <c r="AB189" s="329">
        <v>8</v>
      </c>
      <c r="AC189" s="329">
        <v>8</v>
      </c>
      <c r="AD189" s="329">
        <v>8</v>
      </c>
      <c r="AE189" s="329">
        <v>8</v>
      </c>
      <c r="AF189" s="274"/>
      <c r="AG189" s="274"/>
      <c r="AH189" s="329">
        <v>5</v>
      </c>
      <c r="AI189" s="329">
        <v>5</v>
      </c>
      <c r="AJ189" s="329">
        <v>5</v>
      </c>
      <c r="AK189" s="329">
        <v>5</v>
      </c>
      <c r="AL189" s="329">
        <v>5</v>
      </c>
      <c r="AM189" s="274"/>
      <c r="AN189" s="274"/>
      <c r="AO189" s="329"/>
      <c r="AP189" s="329"/>
      <c r="AQ189" s="329"/>
      <c r="AR189" s="300"/>
      <c r="AS189" s="267">
        <f t="shared" si="22"/>
        <v>111</v>
      </c>
      <c r="AT189" s="724"/>
      <c r="AU189" s="675" t="e">
        <f t="shared" si="27"/>
        <v>#DIV/0!</v>
      </c>
      <c r="AV189" s="717"/>
      <c r="AW189" s="717"/>
      <c r="AX189" s="718"/>
    </row>
    <row r="190" spans="2:50" ht="19.5" customHeight="1" x14ac:dyDescent="0.25">
      <c r="B190" s="727"/>
      <c r="C190" s="700">
        <v>74</v>
      </c>
      <c r="D190" s="738" t="s">
        <v>276</v>
      </c>
      <c r="E190" s="721" t="s">
        <v>409</v>
      </c>
      <c r="F190" s="286" t="s">
        <v>652</v>
      </c>
      <c r="G190" s="721"/>
      <c r="H190" s="712"/>
      <c r="I190" s="722"/>
      <c r="J190" s="674">
        <v>6</v>
      </c>
      <c r="K190" s="274"/>
      <c r="L190" s="274"/>
      <c r="M190" s="329">
        <v>6</v>
      </c>
      <c r="N190" s="329">
        <v>6</v>
      </c>
      <c r="O190" s="329">
        <v>6</v>
      </c>
      <c r="P190" s="329">
        <v>6</v>
      </c>
      <c r="Q190" s="329">
        <v>6</v>
      </c>
      <c r="R190" s="277"/>
      <c r="S190" s="277"/>
      <c r="T190" s="329"/>
      <c r="U190" s="329">
        <v>6</v>
      </c>
      <c r="V190" s="329">
        <v>4</v>
      </c>
      <c r="W190" s="329">
        <v>4</v>
      </c>
      <c r="X190" s="329">
        <v>4</v>
      </c>
      <c r="Y190" s="274"/>
      <c r="Z190" s="274"/>
      <c r="AA190" s="329"/>
      <c r="AB190" s="329">
        <v>8</v>
      </c>
      <c r="AC190" s="329">
        <v>8</v>
      </c>
      <c r="AD190" s="329">
        <v>8</v>
      </c>
      <c r="AE190" s="329">
        <v>8</v>
      </c>
      <c r="AF190" s="274"/>
      <c r="AG190" s="274"/>
      <c r="AH190" s="329">
        <v>5</v>
      </c>
      <c r="AI190" s="329">
        <v>5</v>
      </c>
      <c r="AJ190" s="329">
        <v>5</v>
      </c>
      <c r="AK190" s="329">
        <v>5</v>
      </c>
      <c r="AL190" s="329">
        <v>5</v>
      </c>
      <c r="AM190" s="274"/>
      <c r="AN190" s="274"/>
      <c r="AO190" s="329"/>
      <c r="AP190" s="329"/>
      <c r="AQ190" s="329"/>
      <c r="AR190" s="300"/>
      <c r="AS190" s="267">
        <f t="shared" si="22"/>
        <v>111</v>
      </c>
      <c r="AT190" s="724"/>
      <c r="AU190" s="675" t="e">
        <f t="shared" si="27"/>
        <v>#DIV/0!</v>
      </c>
      <c r="AV190" s="717"/>
      <c r="AW190" s="717"/>
      <c r="AX190" s="718"/>
    </row>
    <row r="191" spans="2:50" ht="19.5" customHeight="1" x14ac:dyDescent="0.25">
      <c r="B191" s="727"/>
      <c r="C191" s="700"/>
      <c r="D191" s="738"/>
      <c r="E191" s="721"/>
      <c r="F191" s="286" t="s">
        <v>403</v>
      </c>
      <c r="G191" s="721"/>
      <c r="H191" s="712"/>
      <c r="I191" s="722"/>
      <c r="J191" s="674">
        <v>6</v>
      </c>
      <c r="K191" s="274"/>
      <c r="L191" s="274"/>
      <c r="M191" s="329">
        <v>6</v>
      </c>
      <c r="N191" s="329">
        <v>6</v>
      </c>
      <c r="O191" s="329">
        <v>6</v>
      </c>
      <c r="P191" s="329">
        <v>6</v>
      </c>
      <c r="Q191" s="329">
        <v>6</v>
      </c>
      <c r="R191" s="277"/>
      <c r="S191" s="277"/>
      <c r="T191" s="329"/>
      <c r="U191" s="329">
        <v>6</v>
      </c>
      <c r="V191" s="329">
        <v>4</v>
      </c>
      <c r="W191" s="329">
        <v>4</v>
      </c>
      <c r="X191" s="329">
        <v>4</v>
      </c>
      <c r="Y191" s="274"/>
      <c r="Z191" s="274"/>
      <c r="AA191" s="329"/>
      <c r="AB191" s="329">
        <v>8</v>
      </c>
      <c r="AC191" s="329">
        <v>8</v>
      </c>
      <c r="AD191" s="329">
        <v>8</v>
      </c>
      <c r="AE191" s="329">
        <v>8</v>
      </c>
      <c r="AF191" s="274"/>
      <c r="AG191" s="274"/>
      <c r="AH191" s="329">
        <v>5</v>
      </c>
      <c r="AI191" s="329">
        <v>5</v>
      </c>
      <c r="AJ191" s="329">
        <v>5</v>
      </c>
      <c r="AK191" s="329">
        <v>5</v>
      </c>
      <c r="AL191" s="329">
        <v>5</v>
      </c>
      <c r="AM191" s="274"/>
      <c r="AN191" s="274"/>
      <c r="AO191" s="329"/>
      <c r="AP191" s="329"/>
      <c r="AQ191" s="329"/>
      <c r="AR191" s="300"/>
      <c r="AS191" s="267">
        <f t="shared" si="22"/>
        <v>111</v>
      </c>
      <c r="AT191" s="724"/>
      <c r="AU191" s="675" t="e">
        <f t="shared" si="27"/>
        <v>#DIV/0!</v>
      </c>
      <c r="AV191" s="717"/>
      <c r="AW191" s="717"/>
      <c r="AX191" s="718"/>
    </row>
    <row r="192" spans="2:50" ht="19.5" customHeight="1" x14ac:dyDescent="0.25">
      <c r="B192" s="727"/>
      <c r="C192" s="264">
        <v>75</v>
      </c>
      <c r="D192" s="738"/>
      <c r="E192" s="327" t="s">
        <v>408</v>
      </c>
      <c r="F192" s="306" t="s">
        <v>659</v>
      </c>
      <c r="G192" s="721"/>
      <c r="H192" s="712"/>
      <c r="I192" s="722"/>
      <c r="J192" s="674">
        <v>6</v>
      </c>
      <c r="K192" s="274"/>
      <c r="L192" s="274"/>
      <c r="M192" s="329">
        <v>6</v>
      </c>
      <c r="N192" s="329">
        <v>6</v>
      </c>
      <c r="O192" s="329">
        <v>6</v>
      </c>
      <c r="P192" s="329">
        <v>6</v>
      </c>
      <c r="Q192" s="329">
        <v>6</v>
      </c>
      <c r="R192" s="277"/>
      <c r="S192" s="277"/>
      <c r="T192" s="329"/>
      <c r="U192" s="329">
        <v>6</v>
      </c>
      <c r="V192" s="329">
        <v>4</v>
      </c>
      <c r="W192" s="329">
        <v>4</v>
      </c>
      <c r="X192" s="329">
        <v>4</v>
      </c>
      <c r="Y192" s="274"/>
      <c r="Z192" s="274"/>
      <c r="AA192" s="329"/>
      <c r="AB192" s="329">
        <v>8</v>
      </c>
      <c r="AC192" s="329">
        <v>8</v>
      </c>
      <c r="AD192" s="329">
        <v>8</v>
      </c>
      <c r="AE192" s="329">
        <v>8</v>
      </c>
      <c r="AF192" s="274"/>
      <c r="AG192" s="274"/>
      <c r="AH192" s="329">
        <v>5</v>
      </c>
      <c r="AI192" s="329">
        <v>5</v>
      </c>
      <c r="AJ192" s="329">
        <v>5</v>
      </c>
      <c r="AK192" s="329">
        <v>5</v>
      </c>
      <c r="AL192" s="329">
        <v>5</v>
      </c>
      <c r="AM192" s="274"/>
      <c r="AN192" s="274"/>
      <c r="AO192" s="329"/>
      <c r="AP192" s="329"/>
      <c r="AQ192" s="329"/>
      <c r="AR192" s="300"/>
      <c r="AS192" s="267">
        <f t="shared" si="22"/>
        <v>111</v>
      </c>
      <c r="AT192" s="724"/>
      <c r="AU192" s="675" t="e">
        <f t="shared" si="27"/>
        <v>#DIV/0!</v>
      </c>
      <c r="AV192" s="717"/>
      <c r="AW192" s="717"/>
      <c r="AX192" s="718"/>
    </row>
    <row r="193" spans="2:50" ht="19.5" customHeight="1" x14ac:dyDescent="0.25">
      <c r="B193" s="727"/>
      <c r="C193" s="700">
        <v>76</v>
      </c>
      <c r="D193" s="738" t="s">
        <v>37</v>
      </c>
      <c r="E193" s="721" t="s">
        <v>647</v>
      </c>
      <c r="F193" s="286" t="s">
        <v>652</v>
      </c>
      <c r="G193" s="721"/>
      <c r="H193" s="712"/>
      <c r="I193" s="722"/>
      <c r="J193" s="674">
        <v>6</v>
      </c>
      <c r="K193" s="274"/>
      <c r="L193" s="274"/>
      <c r="M193" s="329">
        <v>6</v>
      </c>
      <c r="N193" s="329">
        <v>6</v>
      </c>
      <c r="O193" s="329">
        <v>6</v>
      </c>
      <c r="P193" s="329">
        <v>6</v>
      </c>
      <c r="Q193" s="329">
        <v>6</v>
      </c>
      <c r="R193" s="277"/>
      <c r="S193" s="277"/>
      <c r="T193" s="329"/>
      <c r="U193" s="329">
        <v>6</v>
      </c>
      <c r="V193" s="329">
        <v>4</v>
      </c>
      <c r="W193" s="329">
        <v>4</v>
      </c>
      <c r="X193" s="329">
        <v>4</v>
      </c>
      <c r="Y193" s="274"/>
      <c r="Z193" s="274"/>
      <c r="AA193" s="329"/>
      <c r="AB193" s="329">
        <v>8</v>
      </c>
      <c r="AC193" s="329">
        <v>8</v>
      </c>
      <c r="AD193" s="329">
        <v>8</v>
      </c>
      <c r="AE193" s="329">
        <v>8</v>
      </c>
      <c r="AF193" s="274"/>
      <c r="AG193" s="274"/>
      <c r="AH193" s="329">
        <v>5</v>
      </c>
      <c r="AI193" s="329">
        <v>5</v>
      </c>
      <c r="AJ193" s="329">
        <v>5</v>
      </c>
      <c r="AK193" s="329">
        <v>5</v>
      </c>
      <c r="AL193" s="329">
        <v>5</v>
      </c>
      <c r="AM193" s="274"/>
      <c r="AN193" s="274"/>
      <c r="AO193" s="329"/>
      <c r="AP193" s="329"/>
      <c r="AQ193" s="329"/>
      <c r="AR193" s="300"/>
      <c r="AS193" s="267">
        <f t="shared" si="22"/>
        <v>111</v>
      </c>
      <c r="AT193" s="724"/>
      <c r="AU193" s="675" t="e">
        <f t="shared" si="27"/>
        <v>#DIV/0!</v>
      </c>
      <c r="AV193" s="717"/>
      <c r="AW193" s="717"/>
      <c r="AX193" s="718"/>
    </row>
    <row r="194" spans="2:50" ht="19.5" customHeight="1" x14ac:dyDescent="0.25">
      <c r="B194" s="727"/>
      <c r="C194" s="700"/>
      <c r="D194" s="738"/>
      <c r="E194" s="721"/>
      <c r="F194" s="286" t="s">
        <v>94</v>
      </c>
      <c r="G194" s="721"/>
      <c r="H194" s="712"/>
      <c r="I194" s="722"/>
      <c r="J194" s="674">
        <v>6</v>
      </c>
      <c r="K194" s="274"/>
      <c r="L194" s="274"/>
      <c r="M194" s="329">
        <v>6</v>
      </c>
      <c r="N194" s="329">
        <v>6</v>
      </c>
      <c r="O194" s="329">
        <v>6</v>
      </c>
      <c r="P194" s="329">
        <v>6</v>
      </c>
      <c r="Q194" s="329">
        <v>6</v>
      </c>
      <c r="R194" s="277"/>
      <c r="S194" s="277"/>
      <c r="T194" s="329"/>
      <c r="U194" s="329">
        <v>6</v>
      </c>
      <c r="V194" s="329">
        <v>4</v>
      </c>
      <c r="W194" s="329">
        <v>4</v>
      </c>
      <c r="X194" s="329">
        <v>4</v>
      </c>
      <c r="Y194" s="274"/>
      <c r="Z194" s="274"/>
      <c r="AA194" s="329"/>
      <c r="AB194" s="329">
        <v>8</v>
      </c>
      <c r="AC194" s="329">
        <v>8</v>
      </c>
      <c r="AD194" s="329">
        <v>8</v>
      </c>
      <c r="AE194" s="329">
        <v>8</v>
      </c>
      <c r="AF194" s="274"/>
      <c r="AG194" s="274"/>
      <c r="AH194" s="329">
        <v>5</v>
      </c>
      <c r="AI194" s="329">
        <v>5</v>
      </c>
      <c r="AJ194" s="329">
        <v>5</v>
      </c>
      <c r="AK194" s="329">
        <v>5</v>
      </c>
      <c r="AL194" s="329">
        <v>5</v>
      </c>
      <c r="AM194" s="274"/>
      <c r="AN194" s="274"/>
      <c r="AO194" s="329"/>
      <c r="AP194" s="329"/>
      <c r="AQ194" s="329"/>
      <c r="AR194" s="300"/>
      <c r="AS194" s="267">
        <f t="shared" si="22"/>
        <v>111</v>
      </c>
      <c r="AT194" s="724"/>
      <c r="AU194" s="675" t="e">
        <f t="shared" si="27"/>
        <v>#DIV/0!</v>
      </c>
      <c r="AV194" s="717"/>
      <c r="AW194" s="717"/>
      <c r="AX194" s="718"/>
    </row>
    <row r="195" spans="2:50" ht="19.5" customHeight="1" x14ac:dyDescent="0.25">
      <c r="B195" s="727"/>
      <c r="C195" s="264">
        <v>77</v>
      </c>
      <c r="D195" s="738"/>
      <c r="E195" s="327" t="s">
        <v>91</v>
      </c>
      <c r="F195" s="286" t="s">
        <v>666</v>
      </c>
      <c r="G195" s="721"/>
      <c r="H195" s="712"/>
      <c r="I195" s="722"/>
      <c r="J195" s="674">
        <v>6</v>
      </c>
      <c r="K195" s="274"/>
      <c r="L195" s="274"/>
      <c r="M195" s="329">
        <v>6</v>
      </c>
      <c r="N195" s="329">
        <v>6</v>
      </c>
      <c r="O195" s="329">
        <v>6</v>
      </c>
      <c r="P195" s="329">
        <v>6</v>
      </c>
      <c r="Q195" s="329">
        <v>6</v>
      </c>
      <c r="R195" s="277"/>
      <c r="S195" s="277"/>
      <c r="T195" s="329"/>
      <c r="U195" s="329">
        <v>6</v>
      </c>
      <c r="V195" s="329">
        <v>4</v>
      </c>
      <c r="W195" s="329">
        <v>4</v>
      </c>
      <c r="X195" s="329">
        <v>4</v>
      </c>
      <c r="Y195" s="274"/>
      <c r="Z195" s="274"/>
      <c r="AA195" s="329"/>
      <c r="AB195" s="329">
        <v>8</v>
      </c>
      <c r="AC195" s="329">
        <v>8</v>
      </c>
      <c r="AD195" s="329">
        <v>8</v>
      </c>
      <c r="AE195" s="329">
        <v>8</v>
      </c>
      <c r="AF195" s="274"/>
      <c r="AG195" s="274"/>
      <c r="AH195" s="329">
        <v>5</v>
      </c>
      <c r="AI195" s="329">
        <v>5</v>
      </c>
      <c r="AJ195" s="329">
        <v>5</v>
      </c>
      <c r="AK195" s="329">
        <v>5</v>
      </c>
      <c r="AL195" s="329">
        <v>5</v>
      </c>
      <c r="AM195" s="274"/>
      <c r="AN195" s="274"/>
      <c r="AO195" s="329"/>
      <c r="AP195" s="329"/>
      <c r="AQ195" s="329"/>
      <c r="AR195" s="300"/>
      <c r="AS195" s="267">
        <f t="shared" si="22"/>
        <v>111</v>
      </c>
      <c r="AT195" s="724"/>
      <c r="AU195" s="675" t="e">
        <f t="shared" si="27"/>
        <v>#DIV/0!</v>
      </c>
      <c r="AV195" s="717"/>
      <c r="AW195" s="717"/>
      <c r="AX195" s="718"/>
    </row>
    <row r="196" spans="2:50" ht="19.5" customHeight="1" x14ac:dyDescent="0.25">
      <c r="B196" s="727"/>
      <c r="C196" s="264">
        <v>78</v>
      </c>
      <c r="D196" s="265" t="s">
        <v>107</v>
      </c>
      <c r="E196" s="327" t="s">
        <v>651</v>
      </c>
      <c r="F196" s="286" t="s">
        <v>652</v>
      </c>
      <c r="G196" s="721"/>
      <c r="H196" s="712"/>
      <c r="I196" s="722"/>
      <c r="J196" s="674">
        <v>6</v>
      </c>
      <c r="K196" s="274"/>
      <c r="L196" s="274"/>
      <c r="M196" s="329">
        <v>6</v>
      </c>
      <c r="N196" s="329">
        <v>6</v>
      </c>
      <c r="O196" s="329">
        <v>6</v>
      </c>
      <c r="P196" s="329">
        <v>6</v>
      </c>
      <c r="Q196" s="329">
        <v>6</v>
      </c>
      <c r="R196" s="277"/>
      <c r="S196" s="277"/>
      <c r="T196" s="329"/>
      <c r="U196" s="329">
        <v>6</v>
      </c>
      <c r="V196" s="329">
        <v>4</v>
      </c>
      <c r="W196" s="329">
        <v>4</v>
      </c>
      <c r="X196" s="329">
        <v>4</v>
      </c>
      <c r="Y196" s="274"/>
      <c r="Z196" s="274"/>
      <c r="AA196" s="329"/>
      <c r="AB196" s="329">
        <v>8</v>
      </c>
      <c r="AC196" s="329">
        <v>8</v>
      </c>
      <c r="AD196" s="329">
        <v>8</v>
      </c>
      <c r="AE196" s="329">
        <v>8</v>
      </c>
      <c r="AF196" s="274"/>
      <c r="AG196" s="274"/>
      <c r="AH196" s="329">
        <v>5</v>
      </c>
      <c r="AI196" s="329">
        <v>5</v>
      </c>
      <c r="AJ196" s="329">
        <v>5</v>
      </c>
      <c r="AK196" s="329">
        <v>5</v>
      </c>
      <c r="AL196" s="329">
        <v>5</v>
      </c>
      <c r="AM196" s="274"/>
      <c r="AN196" s="274"/>
      <c r="AO196" s="329"/>
      <c r="AP196" s="329"/>
      <c r="AQ196" s="329"/>
      <c r="AR196" s="300"/>
      <c r="AS196" s="267">
        <f t="shared" si="22"/>
        <v>111</v>
      </c>
      <c r="AT196" s="724"/>
      <c r="AU196" s="675" t="e">
        <f t="shared" si="27"/>
        <v>#DIV/0!</v>
      </c>
      <c r="AV196" s="717"/>
      <c r="AW196" s="717"/>
      <c r="AX196" s="718"/>
    </row>
    <row r="197" spans="2:50" ht="19.5" customHeight="1" x14ac:dyDescent="0.25">
      <c r="B197" s="727"/>
      <c r="C197" s="700">
        <v>79</v>
      </c>
      <c r="D197" s="738" t="s">
        <v>75</v>
      </c>
      <c r="E197" s="721" t="s">
        <v>405</v>
      </c>
      <c r="F197" s="286" t="s">
        <v>652</v>
      </c>
      <c r="G197" s="721"/>
      <c r="H197" s="712"/>
      <c r="I197" s="722"/>
      <c r="J197" s="674">
        <v>6</v>
      </c>
      <c r="K197" s="274"/>
      <c r="L197" s="274"/>
      <c r="M197" s="329">
        <v>6</v>
      </c>
      <c r="N197" s="329">
        <v>6</v>
      </c>
      <c r="O197" s="329">
        <v>6</v>
      </c>
      <c r="P197" s="329">
        <v>6</v>
      </c>
      <c r="Q197" s="329">
        <v>6</v>
      </c>
      <c r="R197" s="277"/>
      <c r="S197" s="277"/>
      <c r="T197" s="329"/>
      <c r="U197" s="329">
        <v>6</v>
      </c>
      <c r="V197" s="329">
        <v>4</v>
      </c>
      <c r="W197" s="329">
        <v>4</v>
      </c>
      <c r="X197" s="329">
        <v>4</v>
      </c>
      <c r="Y197" s="274"/>
      <c r="Z197" s="274"/>
      <c r="AA197" s="329"/>
      <c r="AB197" s="329">
        <v>8</v>
      </c>
      <c r="AC197" s="329">
        <v>8</v>
      </c>
      <c r="AD197" s="329">
        <v>8</v>
      </c>
      <c r="AE197" s="329">
        <v>8</v>
      </c>
      <c r="AF197" s="274"/>
      <c r="AG197" s="274"/>
      <c r="AH197" s="329">
        <v>5</v>
      </c>
      <c r="AI197" s="329">
        <v>5</v>
      </c>
      <c r="AJ197" s="329">
        <v>5</v>
      </c>
      <c r="AK197" s="329">
        <v>5</v>
      </c>
      <c r="AL197" s="329">
        <v>5</v>
      </c>
      <c r="AM197" s="274"/>
      <c r="AN197" s="274"/>
      <c r="AO197" s="329"/>
      <c r="AP197" s="329"/>
      <c r="AQ197" s="329"/>
      <c r="AR197" s="300"/>
      <c r="AS197" s="267">
        <f t="shared" si="22"/>
        <v>111</v>
      </c>
      <c r="AT197" s="724"/>
      <c r="AU197" s="675" t="e">
        <f t="shared" si="27"/>
        <v>#DIV/0!</v>
      </c>
      <c r="AV197" s="717"/>
      <c r="AW197" s="717"/>
      <c r="AX197" s="718"/>
    </row>
    <row r="198" spans="2:50" ht="19.5" customHeight="1" x14ac:dyDescent="0.25">
      <c r="B198" s="727"/>
      <c r="C198" s="700"/>
      <c r="D198" s="738"/>
      <c r="E198" s="721"/>
      <c r="F198" s="286" t="s">
        <v>403</v>
      </c>
      <c r="G198" s="721"/>
      <c r="H198" s="712"/>
      <c r="I198" s="722"/>
      <c r="J198" s="674">
        <v>6</v>
      </c>
      <c r="K198" s="274"/>
      <c r="L198" s="274"/>
      <c r="M198" s="329">
        <v>6</v>
      </c>
      <c r="N198" s="329">
        <v>6</v>
      </c>
      <c r="O198" s="329">
        <v>6</v>
      </c>
      <c r="P198" s="329">
        <v>6</v>
      </c>
      <c r="Q198" s="329">
        <v>6</v>
      </c>
      <c r="R198" s="277"/>
      <c r="S198" s="277"/>
      <c r="T198" s="329"/>
      <c r="U198" s="329">
        <v>6</v>
      </c>
      <c r="V198" s="329">
        <v>4</v>
      </c>
      <c r="W198" s="329">
        <v>4</v>
      </c>
      <c r="X198" s="329">
        <v>4</v>
      </c>
      <c r="Y198" s="274"/>
      <c r="Z198" s="274"/>
      <c r="AA198" s="329"/>
      <c r="AB198" s="329">
        <v>8</v>
      </c>
      <c r="AC198" s="329">
        <v>8</v>
      </c>
      <c r="AD198" s="329">
        <v>8</v>
      </c>
      <c r="AE198" s="329">
        <v>8</v>
      </c>
      <c r="AF198" s="274"/>
      <c r="AG198" s="274"/>
      <c r="AH198" s="329">
        <v>5</v>
      </c>
      <c r="AI198" s="329">
        <v>5</v>
      </c>
      <c r="AJ198" s="329">
        <v>5</v>
      </c>
      <c r="AK198" s="329">
        <v>5</v>
      </c>
      <c r="AL198" s="329">
        <v>5</v>
      </c>
      <c r="AM198" s="274"/>
      <c r="AN198" s="274"/>
      <c r="AO198" s="329"/>
      <c r="AP198" s="329"/>
      <c r="AQ198" s="329"/>
      <c r="AR198" s="300"/>
      <c r="AS198" s="267">
        <f t="shared" si="22"/>
        <v>111</v>
      </c>
      <c r="AT198" s="724"/>
      <c r="AU198" s="675" t="e">
        <f t="shared" si="27"/>
        <v>#DIV/0!</v>
      </c>
      <c r="AV198" s="717"/>
      <c r="AW198" s="717"/>
      <c r="AX198" s="718"/>
    </row>
    <row r="199" spans="2:50" ht="19.5" customHeight="1" x14ac:dyDescent="0.25">
      <c r="B199" s="727"/>
      <c r="C199" s="700"/>
      <c r="D199" s="738"/>
      <c r="E199" s="721"/>
      <c r="F199" s="286" t="s">
        <v>677</v>
      </c>
      <c r="G199" s="721"/>
      <c r="H199" s="712"/>
      <c r="I199" s="722"/>
      <c r="J199" s="674"/>
      <c r="K199" s="274">
        <v>2</v>
      </c>
      <c r="L199" s="274"/>
      <c r="M199" s="329"/>
      <c r="N199" s="329"/>
      <c r="O199" s="329"/>
      <c r="P199" s="329"/>
      <c r="Q199" s="329"/>
      <c r="R199" s="277"/>
      <c r="S199" s="277"/>
      <c r="T199" s="329"/>
      <c r="U199" s="329"/>
      <c r="V199" s="329"/>
      <c r="W199" s="329"/>
      <c r="X199" s="329"/>
      <c r="Y199" s="274"/>
      <c r="Z199" s="274"/>
      <c r="AA199" s="329"/>
      <c r="AB199" s="329"/>
      <c r="AC199" s="329"/>
      <c r="AD199" s="329"/>
      <c r="AE199" s="329"/>
      <c r="AF199" s="274"/>
      <c r="AG199" s="274"/>
      <c r="AH199" s="329"/>
      <c r="AI199" s="329"/>
      <c r="AJ199" s="329"/>
      <c r="AK199" s="329"/>
      <c r="AL199" s="329"/>
      <c r="AM199" s="274"/>
      <c r="AN199" s="274"/>
      <c r="AO199" s="329"/>
      <c r="AP199" s="329"/>
      <c r="AQ199" s="329"/>
      <c r="AR199" s="300"/>
      <c r="AS199" s="267">
        <f t="shared" si="22"/>
        <v>2</v>
      </c>
      <c r="AT199" s="724"/>
      <c r="AU199" s="675" t="e">
        <f t="shared" si="27"/>
        <v>#DIV/0!</v>
      </c>
      <c r="AV199" s="717"/>
      <c r="AW199" s="717"/>
      <c r="AX199" s="718"/>
    </row>
    <row r="200" spans="2:50" ht="19.5" customHeight="1" x14ac:dyDescent="0.25">
      <c r="B200" s="727"/>
      <c r="C200" s="700">
        <v>80</v>
      </c>
      <c r="D200" s="738"/>
      <c r="E200" s="721" t="s">
        <v>655</v>
      </c>
      <c r="F200" s="286" t="s">
        <v>652</v>
      </c>
      <c r="G200" s="721"/>
      <c r="H200" s="712"/>
      <c r="I200" s="722"/>
      <c r="J200" s="674">
        <v>6</v>
      </c>
      <c r="K200" s="274"/>
      <c r="L200" s="274"/>
      <c r="M200" s="329">
        <v>6</v>
      </c>
      <c r="N200" s="329">
        <v>6</v>
      </c>
      <c r="O200" s="329">
        <v>6</v>
      </c>
      <c r="P200" s="329">
        <v>6</v>
      </c>
      <c r="Q200" s="329">
        <v>6</v>
      </c>
      <c r="R200" s="277"/>
      <c r="S200" s="277"/>
      <c r="T200" s="329"/>
      <c r="U200" s="329">
        <v>6</v>
      </c>
      <c r="V200" s="329">
        <v>4</v>
      </c>
      <c r="W200" s="329">
        <v>4</v>
      </c>
      <c r="X200" s="329">
        <v>4</v>
      </c>
      <c r="Y200" s="274"/>
      <c r="Z200" s="274"/>
      <c r="AA200" s="329"/>
      <c r="AB200" s="329">
        <v>8</v>
      </c>
      <c r="AC200" s="329">
        <v>8</v>
      </c>
      <c r="AD200" s="329">
        <v>8</v>
      </c>
      <c r="AE200" s="329">
        <v>8</v>
      </c>
      <c r="AF200" s="274"/>
      <c r="AG200" s="274"/>
      <c r="AH200" s="329">
        <v>5</v>
      </c>
      <c r="AI200" s="329">
        <v>5</v>
      </c>
      <c r="AJ200" s="329">
        <v>5</v>
      </c>
      <c r="AK200" s="329">
        <v>5</v>
      </c>
      <c r="AL200" s="329">
        <v>5</v>
      </c>
      <c r="AM200" s="274"/>
      <c r="AN200" s="274"/>
      <c r="AO200" s="329"/>
      <c r="AP200" s="329"/>
      <c r="AQ200" s="329"/>
      <c r="AR200" s="300"/>
      <c r="AS200" s="267">
        <f t="shared" si="22"/>
        <v>111</v>
      </c>
      <c r="AT200" s="724"/>
      <c r="AU200" s="675" t="e">
        <f t="shared" si="27"/>
        <v>#DIV/0!</v>
      </c>
      <c r="AV200" s="717"/>
      <c r="AW200" s="717"/>
      <c r="AX200" s="718"/>
    </row>
    <row r="201" spans="2:50" ht="19.5" customHeight="1" x14ac:dyDescent="0.25">
      <c r="B201" s="727"/>
      <c r="C201" s="700"/>
      <c r="D201" s="738"/>
      <c r="E201" s="721"/>
      <c r="F201" s="286" t="s">
        <v>664</v>
      </c>
      <c r="G201" s="721"/>
      <c r="H201" s="712"/>
      <c r="I201" s="722"/>
      <c r="J201" s="674">
        <v>6</v>
      </c>
      <c r="K201" s="274"/>
      <c r="L201" s="274"/>
      <c r="M201" s="329">
        <v>6</v>
      </c>
      <c r="N201" s="329">
        <v>6</v>
      </c>
      <c r="O201" s="329">
        <v>6</v>
      </c>
      <c r="P201" s="329">
        <v>6</v>
      </c>
      <c r="Q201" s="329">
        <v>6</v>
      </c>
      <c r="R201" s="277"/>
      <c r="S201" s="277"/>
      <c r="T201" s="329"/>
      <c r="U201" s="329">
        <v>6</v>
      </c>
      <c r="V201" s="329">
        <v>4</v>
      </c>
      <c r="W201" s="329">
        <v>4</v>
      </c>
      <c r="X201" s="329">
        <v>4</v>
      </c>
      <c r="Y201" s="274"/>
      <c r="Z201" s="274"/>
      <c r="AA201" s="329"/>
      <c r="AB201" s="329">
        <v>8</v>
      </c>
      <c r="AC201" s="329">
        <v>8</v>
      </c>
      <c r="AD201" s="329">
        <v>8</v>
      </c>
      <c r="AE201" s="329">
        <v>8</v>
      </c>
      <c r="AF201" s="274"/>
      <c r="AG201" s="274"/>
      <c r="AH201" s="329">
        <v>5</v>
      </c>
      <c r="AI201" s="329">
        <v>5</v>
      </c>
      <c r="AJ201" s="329">
        <v>5</v>
      </c>
      <c r="AK201" s="329">
        <v>5</v>
      </c>
      <c r="AL201" s="329">
        <v>5</v>
      </c>
      <c r="AM201" s="274"/>
      <c r="AN201" s="274"/>
      <c r="AO201" s="329"/>
      <c r="AP201" s="329"/>
      <c r="AQ201" s="329"/>
      <c r="AR201" s="300"/>
      <c r="AS201" s="267">
        <f t="shared" si="22"/>
        <v>111</v>
      </c>
      <c r="AT201" s="724"/>
      <c r="AU201" s="675" t="e">
        <f t="shared" si="27"/>
        <v>#DIV/0!</v>
      </c>
      <c r="AV201" s="717"/>
      <c r="AW201" s="717"/>
      <c r="AX201" s="718"/>
    </row>
    <row r="202" spans="2:50" ht="19.5" customHeight="1" x14ac:dyDescent="0.25">
      <c r="B202" s="727"/>
      <c r="C202" s="700"/>
      <c r="D202" s="738"/>
      <c r="E202" s="721"/>
      <c r="F202" s="286" t="s">
        <v>677</v>
      </c>
      <c r="G202" s="721"/>
      <c r="H202" s="712"/>
      <c r="I202" s="722"/>
      <c r="J202" s="674"/>
      <c r="K202" s="274">
        <v>2</v>
      </c>
      <c r="L202" s="274"/>
      <c r="M202" s="329"/>
      <c r="N202" s="329"/>
      <c r="O202" s="329"/>
      <c r="P202" s="329"/>
      <c r="Q202" s="329"/>
      <c r="R202" s="277"/>
      <c r="S202" s="277"/>
      <c r="T202" s="329"/>
      <c r="U202" s="329"/>
      <c r="V202" s="329"/>
      <c r="W202" s="329"/>
      <c r="X202" s="329"/>
      <c r="Y202" s="274"/>
      <c r="Z202" s="274"/>
      <c r="AA202" s="329"/>
      <c r="AB202" s="329"/>
      <c r="AC202" s="329"/>
      <c r="AD202" s="329"/>
      <c r="AE202" s="329"/>
      <c r="AF202" s="274"/>
      <c r="AG202" s="274"/>
      <c r="AH202" s="329"/>
      <c r="AI202" s="329"/>
      <c r="AJ202" s="329"/>
      <c r="AK202" s="329"/>
      <c r="AL202" s="329"/>
      <c r="AM202" s="274"/>
      <c r="AN202" s="274"/>
      <c r="AO202" s="329"/>
      <c r="AP202" s="329"/>
      <c r="AQ202" s="329"/>
      <c r="AR202" s="300"/>
      <c r="AS202" s="267">
        <f t="shared" si="22"/>
        <v>2</v>
      </c>
      <c r="AT202" s="724"/>
      <c r="AU202" s="675" t="e">
        <f t="shared" si="27"/>
        <v>#DIV/0!</v>
      </c>
      <c r="AV202" s="717"/>
      <c r="AW202" s="717"/>
      <c r="AX202" s="718"/>
    </row>
    <row r="203" spans="2:50" ht="19.5" customHeight="1" x14ac:dyDescent="0.25">
      <c r="B203" s="727"/>
      <c r="C203" s="700">
        <v>81</v>
      </c>
      <c r="D203" s="738" t="s">
        <v>84</v>
      </c>
      <c r="E203" s="721" t="s">
        <v>418</v>
      </c>
      <c r="F203" s="286" t="s">
        <v>656</v>
      </c>
      <c r="G203" s="721"/>
      <c r="H203" s="712"/>
      <c r="I203" s="722"/>
      <c r="J203" s="674">
        <v>6</v>
      </c>
      <c r="K203" s="274"/>
      <c r="L203" s="274"/>
      <c r="M203" s="329">
        <v>6</v>
      </c>
      <c r="N203" s="329">
        <v>6</v>
      </c>
      <c r="O203" s="329">
        <v>6</v>
      </c>
      <c r="P203" s="329">
        <v>6</v>
      </c>
      <c r="Q203" s="329">
        <v>6</v>
      </c>
      <c r="R203" s="277"/>
      <c r="S203" s="277"/>
      <c r="T203" s="329"/>
      <c r="U203" s="329">
        <v>6</v>
      </c>
      <c r="V203" s="329">
        <v>4</v>
      </c>
      <c r="W203" s="329">
        <v>4</v>
      </c>
      <c r="X203" s="329">
        <v>4</v>
      </c>
      <c r="Y203" s="274"/>
      <c r="Z203" s="274"/>
      <c r="AA203" s="329"/>
      <c r="AB203" s="329">
        <v>8</v>
      </c>
      <c r="AC203" s="329">
        <v>8</v>
      </c>
      <c r="AD203" s="329">
        <v>8</v>
      </c>
      <c r="AE203" s="329">
        <v>8</v>
      </c>
      <c r="AF203" s="274"/>
      <c r="AG203" s="274"/>
      <c r="AH203" s="329">
        <v>5</v>
      </c>
      <c r="AI203" s="329">
        <v>5</v>
      </c>
      <c r="AJ203" s="329">
        <v>5</v>
      </c>
      <c r="AK203" s="329">
        <v>5</v>
      </c>
      <c r="AL203" s="329">
        <v>5</v>
      </c>
      <c r="AM203" s="274"/>
      <c r="AN203" s="274"/>
      <c r="AO203" s="329"/>
      <c r="AP203" s="329"/>
      <c r="AQ203" s="329"/>
      <c r="AR203" s="300"/>
      <c r="AS203" s="267">
        <f t="shared" si="22"/>
        <v>111</v>
      </c>
      <c r="AT203" s="724"/>
      <c r="AU203" s="675" t="e">
        <f t="shared" si="27"/>
        <v>#DIV/0!</v>
      </c>
      <c r="AV203" s="717"/>
      <c r="AW203" s="717"/>
      <c r="AX203" s="718"/>
    </row>
    <row r="204" spans="2:50" ht="19.5" customHeight="1" x14ac:dyDescent="0.25">
      <c r="B204" s="727"/>
      <c r="C204" s="700"/>
      <c r="D204" s="738"/>
      <c r="E204" s="721"/>
      <c r="F204" s="286" t="s">
        <v>662</v>
      </c>
      <c r="G204" s="721"/>
      <c r="H204" s="712"/>
      <c r="I204" s="722"/>
      <c r="J204" s="674">
        <v>6</v>
      </c>
      <c r="K204" s="274"/>
      <c r="L204" s="274"/>
      <c r="M204" s="329">
        <v>6</v>
      </c>
      <c r="N204" s="329">
        <v>6</v>
      </c>
      <c r="O204" s="329">
        <v>6</v>
      </c>
      <c r="P204" s="329">
        <v>6</v>
      </c>
      <c r="Q204" s="329">
        <v>6</v>
      </c>
      <c r="R204" s="277"/>
      <c r="S204" s="277"/>
      <c r="T204" s="329"/>
      <c r="U204" s="329">
        <v>6</v>
      </c>
      <c r="V204" s="329">
        <v>4</v>
      </c>
      <c r="W204" s="329">
        <v>4</v>
      </c>
      <c r="X204" s="329">
        <v>4</v>
      </c>
      <c r="Y204" s="274"/>
      <c r="Z204" s="274"/>
      <c r="AA204" s="329"/>
      <c r="AB204" s="329">
        <v>8</v>
      </c>
      <c r="AC204" s="329">
        <v>8</v>
      </c>
      <c r="AD204" s="329">
        <v>8</v>
      </c>
      <c r="AE204" s="329">
        <v>8</v>
      </c>
      <c r="AF204" s="274"/>
      <c r="AG204" s="274"/>
      <c r="AH204" s="329">
        <v>5</v>
      </c>
      <c r="AI204" s="329">
        <v>5</v>
      </c>
      <c r="AJ204" s="329">
        <v>5</v>
      </c>
      <c r="AK204" s="329">
        <v>5</v>
      </c>
      <c r="AL204" s="329">
        <v>5</v>
      </c>
      <c r="AM204" s="274"/>
      <c r="AN204" s="274"/>
      <c r="AO204" s="329"/>
      <c r="AP204" s="329"/>
      <c r="AQ204" s="329"/>
      <c r="AR204" s="300"/>
      <c r="AS204" s="267">
        <f t="shared" si="22"/>
        <v>111</v>
      </c>
      <c r="AT204" s="724"/>
      <c r="AU204" s="675" t="e">
        <f t="shared" si="27"/>
        <v>#DIV/0!</v>
      </c>
      <c r="AV204" s="717"/>
      <c r="AW204" s="717"/>
      <c r="AX204" s="718"/>
    </row>
    <row r="205" spans="2:50" ht="19.5" customHeight="1" x14ac:dyDescent="0.25">
      <c r="B205" s="727"/>
      <c r="C205" s="700"/>
      <c r="D205" s="738"/>
      <c r="E205" s="721"/>
      <c r="F205" s="286" t="s">
        <v>677</v>
      </c>
      <c r="G205" s="721"/>
      <c r="H205" s="712"/>
      <c r="I205" s="722"/>
      <c r="J205" s="674"/>
      <c r="K205" s="274">
        <v>2</v>
      </c>
      <c r="L205" s="274"/>
      <c r="M205" s="329"/>
      <c r="N205" s="329"/>
      <c r="O205" s="329"/>
      <c r="P205" s="329"/>
      <c r="Q205" s="329"/>
      <c r="R205" s="277"/>
      <c r="S205" s="277"/>
      <c r="T205" s="329"/>
      <c r="U205" s="329"/>
      <c r="V205" s="329"/>
      <c r="W205" s="329"/>
      <c r="X205" s="329"/>
      <c r="Y205" s="274"/>
      <c r="Z205" s="274"/>
      <c r="AA205" s="329"/>
      <c r="AB205" s="329"/>
      <c r="AC205" s="329"/>
      <c r="AD205" s="329"/>
      <c r="AE205" s="329"/>
      <c r="AF205" s="274"/>
      <c r="AG205" s="274"/>
      <c r="AH205" s="329"/>
      <c r="AI205" s="329"/>
      <c r="AJ205" s="329"/>
      <c r="AK205" s="329"/>
      <c r="AL205" s="329"/>
      <c r="AM205" s="274"/>
      <c r="AN205" s="274"/>
      <c r="AO205" s="329"/>
      <c r="AP205" s="329"/>
      <c r="AQ205" s="329"/>
      <c r="AR205" s="300"/>
      <c r="AS205" s="267">
        <f t="shared" si="22"/>
        <v>2</v>
      </c>
      <c r="AT205" s="724"/>
      <c r="AU205" s="675" t="e">
        <f t="shared" si="27"/>
        <v>#DIV/0!</v>
      </c>
      <c r="AV205" s="717"/>
      <c r="AW205" s="717"/>
      <c r="AX205" s="718"/>
    </row>
    <row r="206" spans="2:50" ht="19.5" customHeight="1" x14ac:dyDescent="0.25">
      <c r="B206" s="727"/>
      <c r="C206" s="700">
        <v>82</v>
      </c>
      <c r="D206" s="738" t="s">
        <v>362</v>
      </c>
      <c r="E206" s="721" t="s">
        <v>421</v>
      </c>
      <c r="F206" s="286" t="s">
        <v>652</v>
      </c>
      <c r="G206" s="721"/>
      <c r="H206" s="712"/>
      <c r="I206" s="722"/>
      <c r="J206" s="674">
        <v>6</v>
      </c>
      <c r="K206" s="274"/>
      <c r="L206" s="274"/>
      <c r="M206" s="329">
        <v>6</v>
      </c>
      <c r="N206" s="329">
        <v>6</v>
      </c>
      <c r="O206" s="329">
        <v>6</v>
      </c>
      <c r="P206" s="329">
        <v>6</v>
      </c>
      <c r="Q206" s="329">
        <v>6</v>
      </c>
      <c r="R206" s="277"/>
      <c r="S206" s="277"/>
      <c r="T206" s="329"/>
      <c r="U206" s="329">
        <v>6</v>
      </c>
      <c r="V206" s="329">
        <v>4</v>
      </c>
      <c r="W206" s="329">
        <v>4</v>
      </c>
      <c r="X206" s="329">
        <v>4</v>
      </c>
      <c r="Y206" s="274"/>
      <c r="Z206" s="274"/>
      <c r="AA206" s="329"/>
      <c r="AB206" s="329">
        <v>8</v>
      </c>
      <c r="AC206" s="329">
        <v>8</v>
      </c>
      <c r="AD206" s="329">
        <v>8</v>
      </c>
      <c r="AE206" s="329">
        <v>8</v>
      </c>
      <c r="AF206" s="274"/>
      <c r="AG206" s="274"/>
      <c r="AH206" s="329">
        <v>5</v>
      </c>
      <c r="AI206" s="329">
        <v>5</v>
      </c>
      <c r="AJ206" s="329">
        <v>5</v>
      </c>
      <c r="AK206" s="329">
        <v>5</v>
      </c>
      <c r="AL206" s="329">
        <v>5</v>
      </c>
      <c r="AM206" s="274"/>
      <c r="AN206" s="274"/>
      <c r="AO206" s="329"/>
      <c r="AP206" s="329"/>
      <c r="AQ206" s="329"/>
      <c r="AR206" s="300"/>
      <c r="AS206" s="267">
        <f t="shared" si="22"/>
        <v>111</v>
      </c>
      <c r="AT206" s="724"/>
      <c r="AU206" s="675" t="e">
        <f t="shared" si="27"/>
        <v>#DIV/0!</v>
      </c>
      <c r="AV206" s="717"/>
      <c r="AW206" s="717"/>
      <c r="AX206" s="718"/>
    </row>
    <row r="207" spans="2:50" ht="19.5" customHeight="1" x14ac:dyDescent="0.25">
      <c r="B207" s="727"/>
      <c r="C207" s="700"/>
      <c r="D207" s="738"/>
      <c r="E207" s="721"/>
      <c r="F207" s="286" t="s">
        <v>677</v>
      </c>
      <c r="G207" s="721"/>
      <c r="H207" s="712"/>
      <c r="I207" s="722"/>
      <c r="J207" s="674"/>
      <c r="K207" s="274">
        <v>2</v>
      </c>
      <c r="L207" s="274"/>
      <c r="M207" s="329"/>
      <c r="N207" s="329"/>
      <c r="O207" s="329"/>
      <c r="P207" s="329"/>
      <c r="Q207" s="329"/>
      <c r="R207" s="277"/>
      <c r="S207" s="277"/>
      <c r="T207" s="329"/>
      <c r="U207" s="329"/>
      <c r="V207" s="329"/>
      <c r="W207" s="329"/>
      <c r="X207" s="329"/>
      <c r="Y207" s="274"/>
      <c r="Z207" s="274"/>
      <c r="AA207" s="329"/>
      <c r="AB207" s="329"/>
      <c r="AC207" s="329"/>
      <c r="AD207" s="329"/>
      <c r="AE207" s="329"/>
      <c r="AF207" s="274"/>
      <c r="AG207" s="274"/>
      <c r="AH207" s="329"/>
      <c r="AI207" s="329"/>
      <c r="AJ207" s="329"/>
      <c r="AK207" s="329"/>
      <c r="AL207" s="329"/>
      <c r="AM207" s="274"/>
      <c r="AN207" s="274"/>
      <c r="AO207" s="329"/>
      <c r="AP207" s="329"/>
      <c r="AQ207" s="329"/>
      <c r="AR207" s="300"/>
      <c r="AS207" s="267">
        <f t="shared" ref="AS207:AS263" si="28">SUM(J207:AR207)</f>
        <v>2</v>
      </c>
      <c r="AT207" s="724"/>
      <c r="AU207" s="675" t="e">
        <f t="shared" si="27"/>
        <v>#DIV/0!</v>
      </c>
      <c r="AV207" s="717"/>
      <c r="AW207" s="717"/>
      <c r="AX207" s="718"/>
    </row>
    <row r="208" spans="2:50" ht="19.5" customHeight="1" x14ac:dyDescent="0.25">
      <c r="B208" s="727"/>
      <c r="C208" s="700">
        <v>83</v>
      </c>
      <c r="D208" s="738" t="s">
        <v>374</v>
      </c>
      <c r="E208" s="721" t="s">
        <v>654</v>
      </c>
      <c r="F208" s="286" t="s">
        <v>657</v>
      </c>
      <c r="G208" s="721"/>
      <c r="H208" s="712"/>
      <c r="I208" s="722"/>
      <c r="J208" s="674">
        <v>6</v>
      </c>
      <c r="K208" s="274"/>
      <c r="L208" s="274"/>
      <c r="M208" s="329">
        <v>6</v>
      </c>
      <c r="N208" s="329">
        <v>6</v>
      </c>
      <c r="O208" s="329">
        <v>6</v>
      </c>
      <c r="P208" s="329">
        <v>6</v>
      </c>
      <c r="Q208" s="329">
        <v>6</v>
      </c>
      <c r="R208" s="277"/>
      <c r="S208" s="277"/>
      <c r="T208" s="329"/>
      <c r="U208" s="329">
        <v>6</v>
      </c>
      <c r="V208" s="329">
        <v>4</v>
      </c>
      <c r="W208" s="329">
        <v>4</v>
      </c>
      <c r="X208" s="329">
        <v>4</v>
      </c>
      <c r="Y208" s="274"/>
      <c r="Z208" s="274"/>
      <c r="AA208" s="329"/>
      <c r="AB208" s="329">
        <v>8</v>
      </c>
      <c r="AC208" s="329">
        <v>8</v>
      </c>
      <c r="AD208" s="329">
        <v>8</v>
      </c>
      <c r="AE208" s="329">
        <v>8</v>
      </c>
      <c r="AF208" s="274"/>
      <c r="AG208" s="274"/>
      <c r="AH208" s="329">
        <v>5</v>
      </c>
      <c r="AI208" s="329">
        <v>5</v>
      </c>
      <c r="AJ208" s="329">
        <v>5</v>
      </c>
      <c r="AK208" s="329">
        <v>5</v>
      </c>
      <c r="AL208" s="329">
        <v>5</v>
      </c>
      <c r="AM208" s="274"/>
      <c r="AN208" s="274"/>
      <c r="AO208" s="329"/>
      <c r="AP208" s="329"/>
      <c r="AQ208" s="329"/>
      <c r="AR208" s="300"/>
      <c r="AS208" s="267">
        <f t="shared" si="28"/>
        <v>111</v>
      </c>
      <c r="AT208" s="724"/>
      <c r="AU208" s="675" t="e">
        <f t="shared" si="27"/>
        <v>#DIV/0!</v>
      </c>
      <c r="AV208" s="717"/>
      <c r="AW208" s="717"/>
      <c r="AX208" s="718"/>
    </row>
    <row r="209" spans="2:50" ht="19.5" customHeight="1" x14ac:dyDescent="0.25">
      <c r="B209" s="727"/>
      <c r="C209" s="700"/>
      <c r="D209" s="738"/>
      <c r="E209" s="721"/>
      <c r="F209" s="286" t="s">
        <v>403</v>
      </c>
      <c r="G209" s="721"/>
      <c r="H209" s="712"/>
      <c r="I209" s="722"/>
      <c r="J209" s="674">
        <v>6</v>
      </c>
      <c r="K209" s="274"/>
      <c r="L209" s="274"/>
      <c r="M209" s="329">
        <v>6</v>
      </c>
      <c r="N209" s="329">
        <v>6</v>
      </c>
      <c r="O209" s="329">
        <v>6</v>
      </c>
      <c r="P209" s="329">
        <v>6</v>
      </c>
      <c r="Q209" s="329">
        <v>6</v>
      </c>
      <c r="R209" s="277"/>
      <c r="S209" s="277"/>
      <c r="T209" s="329"/>
      <c r="U209" s="329">
        <v>6</v>
      </c>
      <c r="V209" s="329">
        <v>4</v>
      </c>
      <c r="W209" s="329">
        <v>4</v>
      </c>
      <c r="X209" s="329">
        <v>4</v>
      </c>
      <c r="Y209" s="274"/>
      <c r="Z209" s="274"/>
      <c r="AA209" s="329"/>
      <c r="AB209" s="329">
        <v>8</v>
      </c>
      <c r="AC209" s="329">
        <v>8</v>
      </c>
      <c r="AD209" s="329">
        <v>8</v>
      </c>
      <c r="AE209" s="329">
        <v>8</v>
      </c>
      <c r="AF209" s="274"/>
      <c r="AG209" s="274"/>
      <c r="AH209" s="329">
        <v>5</v>
      </c>
      <c r="AI209" s="329">
        <v>5</v>
      </c>
      <c r="AJ209" s="329">
        <v>5</v>
      </c>
      <c r="AK209" s="329">
        <v>5</v>
      </c>
      <c r="AL209" s="329">
        <v>5</v>
      </c>
      <c r="AM209" s="274"/>
      <c r="AN209" s="274"/>
      <c r="AO209" s="329"/>
      <c r="AP209" s="329"/>
      <c r="AQ209" s="329"/>
      <c r="AR209" s="300"/>
      <c r="AS209" s="267">
        <f t="shared" si="28"/>
        <v>111</v>
      </c>
      <c r="AT209" s="724"/>
      <c r="AU209" s="675" t="e">
        <f t="shared" si="27"/>
        <v>#DIV/0!</v>
      </c>
      <c r="AV209" s="717"/>
      <c r="AW209" s="717"/>
      <c r="AX209" s="718"/>
    </row>
    <row r="210" spans="2:50" ht="19.5" customHeight="1" x14ac:dyDescent="0.25">
      <c r="B210" s="727"/>
      <c r="C210" s="700">
        <v>84</v>
      </c>
      <c r="D210" s="738" t="s">
        <v>330</v>
      </c>
      <c r="E210" s="721" t="s">
        <v>412</v>
      </c>
      <c r="F210" s="286" t="s">
        <v>658</v>
      </c>
      <c r="G210" s="721"/>
      <c r="H210" s="712"/>
      <c r="I210" s="722"/>
      <c r="J210" s="674">
        <v>6</v>
      </c>
      <c r="K210" s="274"/>
      <c r="L210" s="274"/>
      <c r="M210" s="329">
        <v>6</v>
      </c>
      <c r="N210" s="329">
        <v>6</v>
      </c>
      <c r="O210" s="329">
        <v>6</v>
      </c>
      <c r="P210" s="329">
        <v>6</v>
      </c>
      <c r="Q210" s="329">
        <v>6</v>
      </c>
      <c r="R210" s="277"/>
      <c r="S210" s="277"/>
      <c r="T210" s="329"/>
      <c r="U210" s="329">
        <v>6</v>
      </c>
      <c r="V210" s="329">
        <v>4</v>
      </c>
      <c r="W210" s="329">
        <v>4</v>
      </c>
      <c r="X210" s="329">
        <v>4</v>
      </c>
      <c r="Y210" s="274"/>
      <c r="Z210" s="274"/>
      <c r="AA210" s="329"/>
      <c r="AB210" s="329">
        <v>8</v>
      </c>
      <c r="AC210" s="329">
        <v>8</v>
      </c>
      <c r="AD210" s="329">
        <v>8</v>
      </c>
      <c r="AE210" s="329">
        <v>8</v>
      </c>
      <c r="AF210" s="274"/>
      <c r="AG210" s="274"/>
      <c r="AH210" s="329">
        <v>5</v>
      </c>
      <c r="AI210" s="329">
        <v>5</v>
      </c>
      <c r="AJ210" s="329">
        <v>5</v>
      </c>
      <c r="AK210" s="329">
        <v>5</v>
      </c>
      <c r="AL210" s="329">
        <v>5</v>
      </c>
      <c r="AM210" s="274"/>
      <c r="AN210" s="274"/>
      <c r="AO210" s="329"/>
      <c r="AP210" s="329"/>
      <c r="AQ210" s="329"/>
      <c r="AR210" s="300"/>
      <c r="AS210" s="267">
        <f t="shared" si="28"/>
        <v>111</v>
      </c>
      <c r="AT210" s="724"/>
      <c r="AU210" s="675" t="e">
        <f t="shared" si="27"/>
        <v>#DIV/0!</v>
      </c>
      <c r="AV210" s="717"/>
      <c r="AW210" s="717"/>
      <c r="AX210" s="718"/>
    </row>
    <row r="211" spans="2:50" ht="19.5" customHeight="1" x14ac:dyDescent="0.25">
      <c r="B211" s="727"/>
      <c r="C211" s="700"/>
      <c r="D211" s="738"/>
      <c r="E211" s="721"/>
      <c r="F211" s="286" t="s">
        <v>403</v>
      </c>
      <c r="G211" s="721"/>
      <c r="H211" s="712"/>
      <c r="I211" s="722"/>
      <c r="J211" s="674">
        <v>6</v>
      </c>
      <c r="K211" s="274"/>
      <c r="L211" s="274"/>
      <c r="M211" s="329">
        <v>6</v>
      </c>
      <c r="N211" s="329">
        <v>6</v>
      </c>
      <c r="O211" s="329">
        <v>6</v>
      </c>
      <c r="P211" s="329">
        <v>6</v>
      </c>
      <c r="Q211" s="329">
        <v>6</v>
      </c>
      <c r="R211" s="277"/>
      <c r="S211" s="277"/>
      <c r="T211" s="329"/>
      <c r="U211" s="329">
        <v>6</v>
      </c>
      <c r="V211" s="329">
        <v>4</v>
      </c>
      <c r="W211" s="329">
        <v>4</v>
      </c>
      <c r="X211" s="329">
        <v>4</v>
      </c>
      <c r="Y211" s="274"/>
      <c r="Z211" s="274"/>
      <c r="AA211" s="329"/>
      <c r="AB211" s="329">
        <v>8</v>
      </c>
      <c r="AC211" s="329">
        <v>8</v>
      </c>
      <c r="AD211" s="329">
        <v>8</v>
      </c>
      <c r="AE211" s="329">
        <v>8</v>
      </c>
      <c r="AF211" s="274"/>
      <c r="AG211" s="274"/>
      <c r="AH211" s="329">
        <v>5</v>
      </c>
      <c r="AI211" s="329">
        <v>5</v>
      </c>
      <c r="AJ211" s="329">
        <v>5</v>
      </c>
      <c r="AK211" s="329">
        <v>5</v>
      </c>
      <c r="AL211" s="329">
        <v>5</v>
      </c>
      <c r="AM211" s="274"/>
      <c r="AN211" s="274"/>
      <c r="AO211" s="329"/>
      <c r="AP211" s="329"/>
      <c r="AQ211" s="329"/>
      <c r="AR211" s="300"/>
      <c r="AS211" s="267">
        <f t="shared" si="28"/>
        <v>111</v>
      </c>
      <c r="AT211" s="724"/>
      <c r="AU211" s="675" t="e">
        <f t="shared" si="27"/>
        <v>#DIV/0!</v>
      </c>
      <c r="AV211" s="717"/>
      <c r="AW211" s="717"/>
      <c r="AX211" s="718"/>
    </row>
    <row r="212" spans="2:50" ht="19.5" customHeight="1" x14ac:dyDescent="0.25">
      <c r="B212" s="727"/>
      <c r="C212" s="264">
        <v>85</v>
      </c>
      <c r="D212" s="738"/>
      <c r="E212" s="327" t="s">
        <v>644</v>
      </c>
      <c r="F212" s="286" t="s">
        <v>663</v>
      </c>
      <c r="G212" s="721"/>
      <c r="H212" s="712"/>
      <c r="I212" s="722"/>
      <c r="J212" s="674">
        <v>6</v>
      </c>
      <c r="K212" s="274"/>
      <c r="L212" s="274"/>
      <c r="M212" s="329">
        <v>6</v>
      </c>
      <c r="N212" s="329">
        <v>6</v>
      </c>
      <c r="O212" s="329">
        <v>6</v>
      </c>
      <c r="P212" s="329">
        <v>6</v>
      </c>
      <c r="Q212" s="329">
        <v>6</v>
      </c>
      <c r="R212" s="277"/>
      <c r="S212" s="277"/>
      <c r="T212" s="329"/>
      <c r="U212" s="329">
        <v>6</v>
      </c>
      <c r="V212" s="329">
        <v>4</v>
      </c>
      <c r="W212" s="329">
        <v>4</v>
      </c>
      <c r="X212" s="329">
        <v>4</v>
      </c>
      <c r="Y212" s="274"/>
      <c r="Z212" s="274"/>
      <c r="AA212" s="329"/>
      <c r="AB212" s="329">
        <v>8</v>
      </c>
      <c r="AC212" s="329">
        <v>8</v>
      </c>
      <c r="AD212" s="329">
        <v>8</v>
      </c>
      <c r="AE212" s="329">
        <v>8</v>
      </c>
      <c r="AF212" s="274"/>
      <c r="AG212" s="274"/>
      <c r="AH212" s="329">
        <v>5</v>
      </c>
      <c r="AI212" s="329">
        <v>5</v>
      </c>
      <c r="AJ212" s="329">
        <v>5</v>
      </c>
      <c r="AK212" s="329">
        <v>5</v>
      </c>
      <c r="AL212" s="329">
        <v>5</v>
      </c>
      <c r="AM212" s="274"/>
      <c r="AN212" s="274"/>
      <c r="AO212" s="329"/>
      <c r="AP212" s="329"/>
      <c r="AQ212" s="329"/>
      <c r="AR212" s="300"/>
      <c r="AS212" s="267">
        <f t="shared" si="28"/>
        <v>111</v>
      </c>
      <c r="AT212" s="724"/>
      <c r="AU212" s="675" t="e">
        <f t="shared" si="27"/>
        <v>#DIV/0!</v>
      </c>
      <c r="AV212" s="717"/>
      <c r="AW212" s="717"/>
      <c r="AX212" s="718"/>
    </row>
    <row r="213" spans="2:50" ht="19.5" customHeight="1" x14ac:dyDescent="0.25">
      <c r="B213" s="727"/>
      <c r="C213" s="700">
        <v>86</v>
      </c>
      <c r="D213" s="738" t="s">
        <v>48</v>
      </c>
      <c r="E213" s="721" t="s">
        <v>52</v>
      </c>
      <c r="F213" s="286" t="s">
        <v>652</v>
      </c>
      <c r="G213" s="721"/>
      <c r="H213" s="712"/>
      <c r="I213" s="722"/>
      <c r="J213" s="674">
        <v>6</v>
      </c>
      <c r="K213" s="274"/>
      <c r="L213" s="274"/>
      <c r="M213" s="329">
        <v>6</v>
      </c>
      <c r="N213" s="329">
        <v>6</v>
      </c>
      <c r="O213" s="329">
        <v>6</v>
      </c>
      <c r="P213" s="329">
        <v>6</v>
      </c>
      <c r="Q213" s="329">
        <v>6</v>
      </c>
      <c r="R213" s="277"/>
      <c r="S213" s="277"/>
      <c r="T213" s="329"/>
      <c r="U213" s="329">
        <v>6</v>
      </c>
      <c r="V213" s="329">
        <v>4</v>
      </c>
      <c r="W213" s="329">
        <v>4</v>
      </c>
      <c r="X213" s="329">
        <v>4</v>
      </c>
      <c r="Y213" s="274"/>
      <c r="Z213" s="274"/>
      <c r="AA213" s="329"/>
      <c r="AB213" s="329">
        <v>8</v>
      </c>
      <c r="AC213" s="329">
        <v>8</v>
      </c>
      <c r="AD213" s="329">
        <v>8</v>
      </c>
      <c r="AE213" s="329">
        <v>8</v>
      </c>
      <c r="AF213" s="274"/>
      <c r="AG213" s="274"/>
      <c r="AH213" s="329">
        <v>5</v>
      </c>
      <c r="AI213" s="329">
        <v>5</v>
      </c>
      <c r="AJ213" s="329">
        <v>5</v>
      </c>
      <c r="AK213" s="329">
        <v>5</v>
      </c>
      <c r="AL213" s="329">
        <v>5</v>
      </c>
      <c r="AM213" s="274"/>
      <c r="AN213" s="274"/>
      <c r="AO213" s="329"/>
      <c r="AP213" s="329"/>
      <c r="AQ213" s="329"/>
      <c r="AR213" s="300"/>
      <c r="AS213" s="267">
        <f t="shared" si="28"/>
        <v>111</v>
      </c>
      <c r="AT213" s="724"/>
      <c r="AU213" s="675" t="e">
        <f t="shared" si="27"/>
        <v>#DIV/0!</v>
      </c>
      <c r="AV213" s="717"/>
      <c r="AW213" s="717"/>
      <c r="AX213" s="718"/>
    </row>
    <row r="214" spans="2:50" ht="19.5" customHeight="1" x14ac:dyDescent="0.25">
      <c r="B214" s="727"/>
      <c r="C214" s="700"/>
      <c r="D214" s="738"/>
      <c r="E214" s="721"/>
      <c r="F214" s="286" t="s">
        <v>677</v>
      </c>
      <c r="G214" s="721"/>
      <c r="H214" s="712"/>
      <c r="I214" s="722"/>
      <c r="J214" s="674"/>
      <c r="K214" s="274">
        <v>2</v>
      </c>
      <c r="L214" s="274"/>
      <c r="M214" s="329"/>
      <c r="N214" s="329"/>
      <c r="O214" s="329"/>
      <c r="P214" s="329"/>
      <c r="Q214" s="329"/>
      <c r="R214" s="277"/>
      <c r="S214" s="277"/>
      <c r="T214" s="329"/>
      <c r="U214" s="329"/>
      <c r="V214" s="329"/>
      <c r="W214" s="329"/>
      <c r="X214" s="329"/>
      <c r="Y214" s="274"/>
      <c r="Z214" s="274"/>
      <c r="AA214" s="329"/>
      <c r="AB214" s="329"/>
      <c r="AC214" s="329"/>
      <c r="AD214" s="329"/>
      <c r="AE214" s="329"/>
      <c r="AF214" s="274"/>
      <c r="AG214" s="274"/>
      <c r="AH214" s="329"/>
      <c r="AI214" s="329"/>
      <c r="AJ214" s="329"/>
      <c r="AK214" s="329"/>
      <c r="AL214" s="329"/>
      <c r="AM214" s="274"/>
      <c r="AN214" s="274"/>
      <c r="AO214" s="329"/>
      <c r="AP214" s="329"/>
      <c r="AQ214" s="329"/>
      <c r="AR214" s="300"/>
      <c r="AS214" s="267">
        <f t="shared" si="28"/>
        <v>2</v>
      </c>
      <c r="AT214" s="724"/>
      <c r="AU214" s="675" t="e">
        <f t="shared" si="27"/>
        <v>#DIV/0!</v>
      </c>
      <c r="AV214" s="717"/>
      <c r="AW214" s="717"/>
      <c r="AX214" s="718"/>
    </row>
    <row r="215" spans="2:50" ht="19.5" customHeight="1" x14ac:dyDescent="0.25">
      <c r="B215" s="727"/>
      <c r="C215" s="700">
        <v>87</v>
      </c>
      <c r="D215" s="738" t="s">
        <v>394</v>
      </c>
      <c r="E215" s="721" t="s">
        <v>407</v>
      </c>
      <c r="F215" s="286" t="s">
        <v>652</v>
      </c>
      <c r="G215" s="721"/>
      <c r="H215" s="712"/>
      <c r="I215" s="722"/>
      <c r="J215" s="674">
        <v>6</v>
      </c>
      <c r="K215" s="274"/>
      <c r="L215" s="274"/>
      <c r="M215" s="329">
        <v>6</v>
      </c>
      <c r="N215" s="329">
        <v>6</v>
      </c>
      <c r="O215" s="329">
        <v>6</v>
      </c>
      <c r="P215" s="329">
        <v>6</v>
      </c>
      <c r="Q215" s="329">
        <v>6</v>
      </c>
      <c r="R215" s="277"/>
      <c r="S215" s="277"/>
      <c r="T215" s="329"/>
      <c r="U215" s="329">
        <v>6</v>
      </c>
      <c r="V215" s="329">
        <v>4</v>
      </c>
      <c r="W215" s="329">
        <v>4</v>
      </c>
      <c r="X215" s="329">
        <v>4</v>
      </c>
      <c r="Y215" s="274"/>
      <c r="Z215" s="274"/>
      <c r="AA215" s="329"/>
      <c r="AB215" s="329">
        <v>8</v>
      </c>
      <c r="AC215" s="329">
        <v>8</v>
      </c>
      <c r="AD215" s="329">
        <v>8</v>
      </c>
      <c r="AE215" s="329">
        <v>8</v>
      </c>
      <c r="AF215" s="274"/>
      <c r="AG215" s="274"/>
      <c r="AH215" s="329">
        <v>5</v>
      </c>
      <c r="AI215" s="329">
        <v>5</v>
      </c>
      <c r="AJ215" s="329">
        <v>5</v>
      </c>
      <c r="AK215" s="329">
        <v>5</v>
      </c>
      <c r="AL215" s="329">
        <v>5</v>
      </c>
      <c r="AM215" s="274"/>
      <c r="AN215" s="274"/>
      <c r="AO215" s="329"/>
      <c r="AP215" s="329"/>
      <c r="AQ215" s="329"/>
      <c r="AR215" s="300"/>
      <c r="AS215" s="267">
        <f t="shared" si="28"/>
        <v>111</v>
      </c>
      <c r="AT215" s="724"/>
      <c r="AU215" s="675" t="e">
        <f t="shared" ref="AU215:AU299" si="29">1-(AV215/AT215)</f>
        <v>#DIV/0!</v>
      </c>
      <c r="AV215" s="717"/>
      <c r="AW215" s="717"/>
      <c r="AX215" s="718"/>
    </row>
    <row r="216" spans="2:50" ht="19.5" customHeight="1" x14ac:dyDescent="0.25">
      <c r="B216" s="727"/>
      <c r="C216" s="700"/>
      <c r="D216" s="738"/>
      <c r="E216" s="721"/>
      <c r="F216" s="286" t="s">
        <v>403</v>
      </c>
      <c r="G216" s="721"/>
      <c r="H216" s="712"/>
      <c r="I216" s="722"/>
      <c r="J216" s="674">
        <v>6</v>
      </c>
      <c r="K216" s="274"/>
      <c r="L216" s="274"/>
      <c r="M216" s="329">
        <v>6</v>
      </c>
      <c r="N216" s="329">
        <v>6</v>
      </c>
      <c r="O216" s="329">
        <v>6</v>
      </c>
      <c r="P216" s="329">
        <v>6</v>
      </c>
      <c r="Q216" s="329">
        <v>6</v>
      </c>
      <c r="R216" s="277"/>
      <c r="S216" s="277"/>
      <c r="T216" s="329"/>
      <c r="U216" s="329">
        <v>6</v>
      </c>
      <c r="V216" s="329">
        <v>4</v>
      </c>
      <c r="W216" s="329">
        <v>4</v>
      </c>
      <c r="X216" s="329">
        <v>4</v>
      </c>
      <c r="Y216" s="274"/>
      <c r="Z216" s="274"/>
      <c r="AA216" s="329"/>
      <c r="AB216" s="329">
        <v>8</v>
      </c>
      <c r="AC216" s="329">
        <v>8</v>
      </c>
      <c r="AD216" s="329">
        <v>8</v>
      </c>
      <c r="AE216" s="329">
        <v>8</v>
      </c>
      <c r="AF216" s="274"/>
      <c r="AG216" s="274"/>
      <c r="AH216" s="329">
        <v>5</v>
      </c>
      <c r="AI216" s="329">
        <v>5</v>
      </c>
      <c r="AJ216" s="329">
        <v>5</v>
      </c>
      <c r="AK216" s="329">
        <v>5</v>
      </c>
      <c r="AL216" s="329">
        <v>5</v>
      </c>
      <c r="AM216" s="274"/>
      <c r="AN216" s="274"/>
      <c r="AO216" s="329"/>
      <c r="AP216" s="329"/>
      <c r="AQ216" s="329"/>
      <c r="AR216" s="300"/>
      <c r="AS216" s="267">
        <f t="shared" si="28"/>
        <v>111</v>
      </c>
      <c r="AT216" s="724"/>
      <c r="AU216" s="675" t="e">
        <f t="shared" si="29"/>
        <v>#DIV/0!</v>
      </c>
      <c r="AV216" s="717"/>
      <c r="AW216" s="717"/>
      <c r="AX216" s="718"/>
    </row>
    <row r="217" spans="2:50" ht="19.5" customHeight="1" x14ac:dyDescent="0.25">
      <c r="B217" s="727"/>
      <c r="C217" s="700">
        <v>88</v>
      </c>
      <c r="D217" s="738" t="s">
        <v>77</v>
      </c>
      <c r="E217" s="721" t="s">
        <v>241</v>
      </c>
      <c r="F217" s="286" t="s">
        <v>652</v>
      </c>
      <c r="G217" s="721"/>
      <c r="H217" s="712"/>
      <c r="I217" s="722"/>
      <c r="J217" s="674">
        <v>6</v>
      </c>
      <c r="K217" s="274"/>
      <c r="L217" s="274"/>
      <c r="M217" s="329">
        <v>6</v>
      </c>
      <c r="N217" s="329">
        <v>6</v>
      </c>
      <c r="O217" s="329">
        <v>6</v>
      </c>
      <c r="P217" s="329">
        <v>6</v>
      </c>
      <c r="Q217" s="329">
        <v>6</v>
      </c>
      <c r="R217" s="277"/>
      <c r="S217" s="277"/>
      <c r="T217" s="329"/>
      <c r="U217" s="329">
        <v>6</v>
      </c>
      <c r="V217" s="329">
        <v>4</v>
      </c>
      <c r="W217" s="329">
        <v>4</v>
      </c>
      <c r="X217" s="329">
        <v>4</v>
      </c>
      <c r="Y217" s="274"/>
      <c r="Z217" s="274"/>
      <c r="AA217" s="329"/>
      <c r="AB217" s="329">
        <v>8</v>
      </c>
      <c r="AC217" s="329">
        <v>8</v>
      </c>
      <c r="AD217" s="329">
        <v>8</v>
      </c>
      <c r="AE217" s="329">
        <v>8</v>
      </c>
      <c r="AF217" s="274"/>
      <c r="AG217" s="274"/>
      <c r="AH217" s="329">
        <v>5</v>
      </c>
      <c r="AI217" s="329">
        <v>5</v>
      </c>
      <c r="AJ217" s="329">
        <v>5</v>
      </c>
      <c r="AK217" s="329">
        <v>5</v>
      </c>
      <c r="AL217" s="329">
        <v>5</v>
      </c>
      <c r="AM217" s="274"/>
      <c r="AN217" s="274"/>
      <c r="AO217" s="329"/>
      <c r="AP217" s="329"/>
      <c r="AQ217" s="329"/>
      <c r="AR217" s="300"/>
      <c r="AS217" s="267">
        <f t="shared" si="28"/>
        <v>111</v>
      </c>
      <c r="AT217" s="724"/>
      <c r="AU217" s="675" t="e">
        <f t="shared" si="29"/>
        <v>#DIV/0!</v>
      </c>
      <c r="AV217" s="717"/>
      <c r="AW217" s="717"/>
      <c r="AX217" s="718"/>
    </row>
    <row r="218" spans="2:50" ht="19.5" customHeight="1" x14ac:dyDescent="0.25">
      <c r="B218" s="727"/>
      <c r="C218" s="700"/>
      <c r="D218" s="738"/>
      <c r="E218" s="721"/>
      <c r="F218" s="286" t="s">
        <v>677</v>
      </c>
      <c r="G218" s="721"/>
      <c r="H218" s="712"/>
      <c r="I218" s="722"/>
      <c r="J218" s="674"/>
      <c r="K218" s="274">
        <v>2</v>
      </c>
      <c r="L218" s="274"/>
      <c r="M218" s="329"/>
      <c r="N218" s="329"/>
      <c r="O218" s="329"/>
      <c r="P218" s="329"/>
      <c r="Q218" s="329"/>
      <c r="R218" s="277"/>
      <c r="S218" s="277"/>
      <c r="T218" s="329"/>
      <c r="U218" s="329"/>
      <c r="V218" s="329"/>
      <c r="W218" s="329"/>
      <c r="X218" s="329"/>
      <c r="Y218" s="274"/>
      <c r="Z218" s="274"/>
      <c r="AA218" s="329"/>
      <c r="AB218" s="329"/>
      <c r="AC218" s="329"/>
      <c r="AD218" s="329"/>
      <c r="AE218" s="329"/>
      <c r="AF218" s="274"/>
      <c r="AG218" s="274"/>
      <c r="AH218" s="329"/>
      <c r="AI218" s="329"/>
      <c r="AJ218" s="329"/>
      <c r="AK218" s="329"/>
      <c r="AL218" s="329"/>
      <c r="AM218" s="274"/>
      <c r="AN218" s="274"/>
      <c r="AO218" s="329"/>
      <c r="AP218" s="329"/>
      <c r="AQ218" s="329"/>
      <c r="AR218" s="300"/>
      <c r="AS218" s="267">
        <f t="shared" si="28"/>
        <v>2</v>
      </c>
      <c r="AT218" s="724"/>
      <c r="AU218" s="675" t="e">
        <f t="shared" si="29"/>
        <v>#DIV/0!</v>
      </c>
      <c r="AV218" s="717"/>
      <c r="AW218" s="717"/>
      <c r="AX218" s="718"/>
    </row>
    <row r="219" spans="2:50" ht="19.5" customHeight="1" x14ac:dyDescent="0.25">
      <c r="B219" s="727"/>
      <c r="C219" s="264">
        <v>89</v>
      </c>
      <c r="D219" s="738"/>
      <c r="E219" s="327" t="s">
        <v>90</v>
      </c>
      <c r="F219" s="286" t="s">
        <v>403</v>
      </c>
      <c r="G219" s="721"/>
      <c r="H219" s="712"/>
      <c r="I219" s="722"/>
      <c r="J219" s="674">
        <v>6</v>
      </c>
      <c r="K219" s="274"/>
      <c r="L219" s="274"/>
      <c r="M219" s="329">
        <v>6</v>
      </c>
      <c r="N219" s="329">
        <v>6</v>
      </c>
      <c r="O219" s="329">
        <v>6</v>
      </c>
      <c r="P219" s="329">
        <v>6</v>
      </c>
      <c r="Q219" s="329">
        <v>6</v>
      </c>
      <c r="R219" s="277"/>
      <c r="S219" s="277"/>
      <c r="T219" s="329"/>
      <c r="U219" s="329">
        <v>6</v>
      </c>
      <c r="V219" s="329">
        <v>4</v>
      </c>
      <c r="W219" s="329">
        <v>4</v>
      </c>
      <c r="X219" s="329">
        <v>4</v>
      </c>
      <c r="Y219" s="274"/>
      <c r="Z219" s="274"/>
      <c r="AA219" s="329"/>
      <c r="AB219" s="329">
        <v>8</v>
      </c>
      <c r="AC219" s="329">
        <v>8</v>
      </c>
      <c r="AD219" s="329">
        <v>8</v>
      </c>
      <c r="AE219" s="329">
        <v>8</v>
      </c>
      <c r="AF219" s="274"/>
      <c r="AG219" s="274"/>
      <c r="AH219" s="329">
        <v>5</v>
      </c>
      <c r="AI219" s="329">
        <v>5</v>
      </c>
      <c r="AJ219" s="329">
        <v>5</v>
      </c>
      <c r="AK219" s="329">
        <v>5</v>
      </c>
      <c r="AL219" s="329">
        <v>5</v>
      </c>
      <c r="AM219" s="274"/>
      <c r="AN219" s="274"/>
      <c r="AO219" s="329"/>
      <c r="AP219" s="329"/>
      <c r="AQ219" s="329"/>
      <c r="AR219" s="300"/>
      <c r="AS219" s="267">
        <f t="shared" si="28"/>
        <v>111</v>
      </c>
      <c r="AT219" s="724"/>
      <c r="AU219" s="675" t="e">
        <f t="shared" si="29"/>
        <v>#DIV/0!</v>
      </c>
      <c r="AV219" s="717"/>
      <c r="AW219" s="717"/>
      <c r="AX219" s="718"/>
    </row>
    <row r="220" spans="2:50" ht="19.5" customHeight="1" x14ac:dyDescent="0.25">
      <c r="B220" s="727"/>
      <c r="C220" s="264">
        <v>90</v>
      </c>
      <c r="D220" s="738"/>
      <c r="E220" s="327" t="s">
        <v>650</v>
      </c>
      <c r="F220" s="286" t="s">
        <v>403</v>
      </c>
      <c r="G220" s="721"/>
      <c r="H220" s="712"/>
      <c r="I220" s="722"/>
      <c r="J220" s="674">
        <v>6</v>
      </c>
      <c r="K220" s="274"/>
      <c r="L220" s="274"/>
      <c r="M220" s="329">
        <v>6</v>
      </c>
      <c r="N220" s="329">
        <v>6</v>
      </c>
      <c r="O220" s="329">
        <v>6</v>
      </c>
      <c r="P220" s="329">
        <v>6</v>
      </c>
      <c r="Q220" s="329">
        <v>6</v>
      </c>
      <c r="R220" s="277"/>
      <c r="S220" s="277"/>
      <c r="T220" s="329"/>
      <c r="U220" s="329">
        <v>6</v>
      </c>
      <c r="V220" s="329">
        <v>4</v>
      </c>
      <c r="W220" s="329">
        <v>4</v>
      </c>
      <c r="X220" s="329">
        <v>4</v>
      </c>
      <c r="Y220" s="274"/>
      <c r="Z220" s="274"/>
      <c r="AA220" s="329"/>
      <c r="AB220" s="329">
        <v>8</v>
      </c>
      <c r="AC220" s="329">
        <v>8</v>
      </c>
      <c r="AD220" s="329">
        <v>8</v>
      </c>
      <c r="AE220" s="329">
        <v>8</v>
      </c>
      <c r="AF220" s="274"/>
      <c r="AG220" s="274"/>
      <c r="AH220" s="329">
        <v>5</v>
      </c>
      <c r="AI220" s="329">
        <v>5</v>
      </c>
      <c r="AJ220" s="329">
        <v>5</v>
      </c>
      <c r="AK220" s="329">
        <v>5</v>
      </c>
      <c r="AL220" s="329">
        <v>5</v>
      </c>
      <c r="AM220" s="274"/>
      <c r="AN220" s="274"/>
      <c r="AO220" s="329"/>
      <c r="AP220" s="329"/>
      <c r="AQ220" s="329"/>
      <c r="AR220" s="300"/>
      <c r="AS220" s="267">
        <f t="shared" si="28"/>
        <v>111</v>
      </c>
      <c r="AT220" s="724"/>
      <c r="AU220" s="675" t="e">
        <f t="shared" si="29"/>
        <v>#DIV/0!</v>
      </c>
      <c r="AV220" s="717"/>
      <c r="AW220" s="717"/>
      <c r="AX220" s="718"/>
    </row>
    <row r="221" spans="2:50" ht="19.5" customHeight="1" x14ac:dyDescent="0.25">
      <c r="B221" s="727"/>
      <c r="C221" s="264">
        <v>91</v>
      </c>
      <c r="D221" s="265" t="s">
        <v>83</v>
      </c>
      <c r="E221" s="327" t="s">
        <v>410</v>
      </c>
      <c r="F221" s="286" t="s">
        <v>661</v>
      </c>
      <c r="G221" s="721"/>
      <c r="H221" s="712"/>
      <c r="I221" s="722"/>
      <c r="J221" s="674">
        <v>6</v>
      </c>
      <c r="K221" s="274"/>
      <c r="L221" s="274"/>
      <c r="M221" s="329">
        <v>6</v>
      </c>
      <c r="N221" s="329">
        <v>6</v>
      </c>
      <c r="O221" s="329">
        <v>6</v>
      </c>
      <c r="P221" s="329">
        <v>6</v>
      </c>
      <c r="Q221" s="329">
        <v>6</v>
      </c>
      <c r="R221" s="277"/>
      <c r="S221" s="277"/>
      <c r="T221" s="329"/>
      <c r="U221" s="329">
        <v>6</v>
      </c>
      <c r="V221" s="329">
        <v>4</v>
      </c>
      <c r="W221" s="329">
        <v>4</v>
      </c>
      <c r="X221" s="329">
        <v>4</v>
      </c>
      <c r="Y221" s="274"/>
      <c r="Z221" s="274"/>
      <c r="AA221" s="329"/>
      <c r="AB221" s="329">
        <v>8</v>
      </c>
      <c r="AC221" s="329">
        <v>8</v>
      </c>
      <c r="AD221" s="329">
        <v>8</v>
      </c>
      <c r="AE221" s="329">
        <v>8</v>
      </c>
      <c r="AF221" s="274"/>
      <c r="AG221" s="274"/>
      <c r="AH221" s="329">
        <v>5</v>
      </c>
      <c r="AI221" s="329">
        <v>5</v>
      </c>
      <c r="AJ221" s="329">
        <v>5</v>
      </c>
      <c r="AK221" s="329">
        <v>5</v>
      </c>
      <c r="AL221" s="329">
        <v>5</v>
      </c>
      <c r="AM221" s="274"/>
      <c r="AN221" s="274"/>
      <c r="AO221" s="329"/>
      <c r="AP221" s="329"/>
      <c r="AQ221" s="329"/>
      <c r="AR221" s="300"/>
      <c r="AS221" s="267">
        <f t="shared" si="28"/>
        <v>111</v>
      </c>
      <c r="AT221" s="724"/>
      <c r="AU221" s="675" t="e">
        <f t="shared" si="29"/>
        <v>#DIV/0!</v>
      </c>
      <c r="AV221" s="717"/>
      <c r="AW221" s="717"/>
      <c r="AX221" s="718"/>
    </row>
    <row r="222" spans="2:50" ht="19.5" customHeight="1" x14ac:dyDescent="0.25">
      <c r="B222" s="727"/>
      <c r="C222" s="700">
        <v>92</v>
      </c>
      <c r="D222" s="738" t="s">
        <v>76</v>
      </c>
      <c r="E222" s="721" t="s">
        <v>406</v>
      </c>
      <c r="F222" s="286" t="s">
        <v>658</v>
      </c>
      <c r="G222" s="721"/>
      <c r="H222" s="712"/>
      <c r="I222" s="722"/>
      <c r="J222" s="674">
        <v>6</v>
      </c>
      <c r="K222" s="274"/>
      <c r="L222" s="274"/>
      <c r="M222" s="329">
        <v>6</v>
      </c>
      <c r="N222" s="329">
        <v>6</v>
      </c>
      <c r="O222" s="329">
        <v>6</v>
      </c>
      <c r="P222" s="329">
        <v>6</v>
      </c>
      <c r="Q222" s="329">
        <v>6</v>
      </c>
      <c r="R222" s="277"/>
      <c r="S222" s="277"/>
      <c r="T222" s="329"/>
      <c r="U222" s="329">
        <v>6</v>
      </c>
      <c r="V222" s="329">
        <v>4</v>
      </c>
      <c r="W222" s="329">
        <v>4</v>
      </c>
      <c r="X222" s="329">
        <v>4</v>
      </c>
      <c r="Y222" s="274"/>
      <c r="Z222" s="274"/>
      <c r="AA222" s="329"/>
      <c r="AB222" s="329">
        <v>8</v>
      </c>
      <c r="AC222" s="329">
        <v>8</v>
      </c>
      <c r="AD222" s="329">
        <v>8</v>
      </c>
      <c r="AE222" s="329">
        <v>8</v>
      </c>
      <c r="AF222" s="274"/>
      <c r="AG222" s="274"/>
      <c r="AH222" s="329">
        <v>5</v>
      </c>
      <c r="AI222" s="329">
        <v>5</v>
      </c>
      <c r="AJ222" s="329">
        <v>5</v>
      </c>
      <c r="AK222" s="329">
        <v>5</v>
      </c>
      <c r="AL222" s="329">
        <v>5</v>
      </c>
      <c r="AM222" s="274"/>
      <c r="AN222" s="274"/>
      <c r="AO222" s="329"/>
      <c r="AP222" s="329"/>
      <c r="AQ222" s="329"/>
      <c r="AR222" s="300"/>
      <c r="AS222" s="267">
        <f t="shared" si="28"/>
        <v>111</v>
      </c>
      <c r="AT222" s="724"/>
      <c r="AU222" s="675" t="e">
        <f t="shared" si="29"/>
        <v>#DIV/0!</v>
      </c>
      <c r="AV222" s="717"/>
      <c r="AW222" s="717"/>
      <c r="AX222" s="718"/>
    </row>
    <row r="223" spans="2:50" ht="19.5" customHeight="1" x14ac:dyDescent="0.25">
      <c r="B223" s="727"/>
      <c r="C223" s="700"/>
      <c r="D223" s="738"/>
      <c r="E223" s="721"/>
      <c r="F223" s="286" t="s">
        <v>403</v>
      </c>
      <c r="G223" s="721"/>
      <c r="H223" s="712"/>
      <c r="I223" s="722"/>
      <c r="J223" s="674"/>
      <c r="K223" s="274"/>
      <c r="L223" s="274"/>
      <c r="M223" s="329"/>
      <c r="N223" s="329"/>
      <c r="O223" s="329"/>
      <c r="P223" s="329"/>
      <c r="Q223" s="329"/>
      <c r="R223" s="277"/>
      <c r="S223" s="277"/>
      <c r="T223" s="329"/>
      <c r="U223" s="329"/>
      <c r="V223" s="329">
        <v>4</v>
      </c>
      <c r="W223" s="329">
        <v>4</v>
      </c>
      <c r="X223" s="329">
        <v>4</v>
      </c>
      <c r="Y223" s="274"/>
      <c r="Z223" s="274"/>
      <c r="AA223" s="329"/>
      <c r="AB223" s="329">
        <v>8</v>
      </c>
      <c r="AC223" s="329">
        <v>8</v>
      </c>
      <c r="AD223" s="329">
        <v>8</v>
      </c>
      <c r="AE223" s="329">
        <v>8</v>
      </c>
      <c r="AF223" s="274"/>
      <c r="AG223" s="274"/>
      <c r="AH223" s="329">
        <v>5</v>
      </c>
      <c r="AI223" s="329">
        <v>5</v>
      </c>
      <c r="AJ223" s="329">
        <v>5</v>
      </c>
      <c r="AK223" s="329">
        <v>5</v>
      </c>
      <c r="AL223" s="329">
        <v>5</v>
      </c>
      <c r="AM223" s="274"/>
      <c r="AN223" s="274"/>
      <c r="AO223" s="329"/>
      <c r="AP223" s="329"/>
      <c r="AQ223" s="329"/>
      <c r="AR223" s="300"/>
      <c r="AS223" s="267">
        <f t="shared" si="28"/>
        <v>69</v>
      </c>
      <c r="AT223" s="724"/>
      <c r="AU223" s="675" t="e">
        <f t="shared" si="29"/>
        <v>#DIV/0!</v>
      </c>
      <c r="AV223" s="717"/>
      <c r="AW223" s="717"/>
      <c r="AX223" s="718"/>
    </row>
    <row r="224" spans="2:50" ht="19.5" customHeight="1" x14ac:dyDescent="0.25">
      <c r="B224" s="727"/>
      <c r="C224" s="700"/>
      <c r="D224" s="738"/>
      <c r="E224" s="721"/>
      <c r="F224" s="286" t="s">
        <v>677</v>
      </c>
      <c r="G224" s="721"/>
      <c r="H224" s="712"/>
      <c r="I224" s="722"/>
      <c r="J224" s="674"/>
      <c r="K224" s="274">
        <v>2</v>
      </c>
      <c r="L224" s="274"/>
      <c r="M224" s="329"/>
      <c r="N224" s="329"/>
      <c r="O224" s="329"/>
      <c r="P224" s="329"/>
      <c r="Q224" s="329"/>
      <c r="R224" s="277"/>
      <c r="S224" s="277"/>
      <c r="T224" s="329"/>
      <c r="U224" s="329"/>
      <c r="V224" s="329"/>
      <c r="W224" s="329"/>
      <c r="X224" s="329"/>
      <c r="Y224" s="274"/>
      <c r="Z224" s="274"/>
      <c r="AA224" s="329"/>
      <c r="AB224" s="329"/>
      <c r="AC224" s="329"/>
      <c r="AD224" s="329"/>
      <c r="AE224" s="329"/>
      <c r="AF224" s="274"/>
      <c r="AG224" s="274"/>
      <c r="AH224" s="329"/>
      <c r="AI224" s="329"/>
      <c r="AJ224" s="329"/>
      <c r="AK224" s="329"/>
      <c r="AL224" s="329"/>
      <c r="AM224" s="274"/>
      <c r="AN224" s="274"/>
      <c r="AO224" s="329"/>
      <c r="AP224" s="329"/>
      <c r="AQ224" s="329"/>
      <c r="AR224" s="300"/>
      <c r="AS224" s="267">
        <f t="shared" si="28"/>
        <v>2</v>
      </c>
      <c r="AT224" s="724"/>
      <c r="AU224" s="675" t="e">
        <f t="shared" si="29"/>
        <v>#DIV/0!</v>
      </c>
      <c r="AV224" s="717"/>
      <c r="AW224" s="717"/>
      <c r="AX224" s="718"/>
    </row>
    <row r="225" spans="2:50" ht="19.5" customHeight="1" x14ac:dyDescent="0.25">
      <c r="B225" s="727"/>
      <c r="C225" s="700">
        <v>93</v>
      </c>
      <c r="D225" s="738" t="s">
        <v>81</v>
      </c>
      <c r="E225" s="721" t="s">
        <v>660</v>
      </c>
      <c r="F225" s="286" t="s">
        <v>652</v>
      </c>
      <c r="G225" s="721"/>
      <c r="H225" s="712"/>
      <c r="I225" s="722"/>
      <c r="J225" s="674">
        <v>6</v>
      </c>
      <c r="K225" s="274"/>
      <c r="L225" s="274"/>
      <c r="M225" s="329">
        <v>6</v>
      </c>
      <c r="N225" s="329">
        <v>6</v>
      </c>
      <c r="O225" s="329">
        <v>6</v>
      </c>
      <c r="P225" s="329">
        <v>6</v>
      </c>
      <c r="Q225" s="329">
        <v>6</v>
      </c>
      <c r="R225" s="277"/>
      <c r="S225" s="277"/>
      <c r="T225" s="329"/>
      <c r="U225" s="329">
        <v>6</v>
      </c>
      <c r="V225" s="329">
        <v>4</v>
      </c>
      <c r="W225" s="329">
        <v>4</v>
      </c>
      <c r="X225" s="329">
        <v>4</v>
      </c>
      <c r="Y225" s="274"/>
      <c r="Z225" s="274"/>
      <c r="AA225" s="329"/>
      <c r="AB225" s="329">
        <v>8</v>
      </c>
      <c r="AC225" s="329">
        <v>8</v>
      </c>
      <c r="AD225" s="329">
        <v>8</v>
      </c>
      <c r="AE225" s="329">
        <v>8</v>
      </c>
      <c r="AF225" s="274"/>
      <c r="AG225" s="274"/>
      <c r="AH225" s="329">
        <v>5</v>
      </c>
      <c r="AI225" s="329">
        <v>5</v>
      </c>
      <c r="AJ225" s="329">
        <v>5</v>
      </c>
      <c r="AK225" s="329">
        <v>5</v>
      </c>
      <c r="AL225" s="329">
        <v>5</v>
      </c>
      <c r="AM225" s="274"/>
      <c r="AN225" s="274"/>
      <c r="AO225" s="329"/>
      <c r="AP225" s="329"/>
      <c r="AQ225" s="329"/>
      <c r="AR225" s="300"/>
      <c r="AS225" s="267">
        <f t="shared" si="28"/>
        <v>111</v>
      </c>
      <c r="AT225" s="724"/>
      <c r="AU225" s="675" t="e">
        <f t="shared" si="29"/>
        <v>#DIV/0!</v>
      </c>
      <c r="AV225" s="717"/>
      <c r="AW225" s="717"/>
      <c r="AX225" s="718"/>
    </row>
    <row r="226" spans="2:50" ht="19.5" customHeight="1" x14ac:dyDescent="0.25">
      <c r="B226" s="727"/>
      <c r="C226" s="700"/>
      <c r="D226" s="738"/>
      <c r="E226" s="721"/>
      <c r="F226" s="286" t="s">
        <v>403</v>
      </c>
      <c r="G226" s="721"/>
      <c r="H226" s="712"/>
      <c r="I226" s="722"/>
      <c r="J226" s="674">
        <v>6</v>
      </c>
      <c r="K226" s="274"/>
      <c r="L226" s="274"/>
      <c r="M226" s="329">
        <v>6</v>
      </c>
      <c r="N226" s="329">
        <v>6</v>
      </c>
      <c r="O226" s="329">
        <v>6</v>
      </c>
      <c r="P226" s="329">
        <v>6</v>
      </c>
      <c r="Q226" s="329">
        <v>6</v>
      </c>
      <c r="R226" s="277"/>
      <c r="S226" s="277"/>
      <c r="T226" s="329"/>
      <c r="U226" s="329">
        <v>6</v>
      </c>
      <c r="V226" s="329">
        <v>4</v>
      </c>
      <c r="W226" s="329">
        <v>4</v>
      </c>
      <c r="X226" s="329">
        <v>4</v>
      </c>
      <c r="Y226" s="274"/>
      <c r="Z226" s="274"/>
      <c r="AA226" s="329"/>
      <c r="AB226" s="329">
        <v>8</v>
      </c>
      <c r="AC226" s="329">
        <v>8</v>
      </c>
      <c r="AD226" s="329">
        <v>8</v>
      </c>
      <c r="AE226" s="329">
        <v>8</v>
      </c>
      <c r="AF226" s="274"/>
      <c r="AG226" s="274"/>
      <c r="AH226" s="329">
        <v>5</v>
      </c>
      <c r="AI226" s="329">
        <v>5</v>
      </c>
      <c r="AJ226" s="329">
        <v>5</v>
      </c>
      <c r="AK226" s="329">
        <v>5</v>
      </c>
      <c r="AL226" s="329">
        <v>5</v>
      </c>
      <c r="AM226" s="274"/>
      <c r="AN226" s="274"/>
      <c r="AO226" s="329"/>
      <c r="AP226" s="329"/>
      <c r="AQ226" s="329"/>
      <c r="AR226" s="300"/>
      <c r="AS226" s="267">
        <f t="shared" si="28"/>
        <v>111</v>
      </c>
      <c r="AT226" s="724"/>
      <c r="AU226" s="675" t="e">
        <f t="shared" si="29"/>
        <v>#DIV/0!</v>
      </c>
      <c r="AV226" s="717"/>
      <c r="AW226" s="717"/>
      <c r="AX226" s="718"/>
    </row>
    <row r="227" spans="2:50" ht="19.5" customHeight="1" x14ac:dyDescent="0.25">
      <c r="B227" s="727"/>
      <c r="C227" s="264">
        <v>94</v>
      </c>
      <c r="D227" s="265" t="s">
        <v>339</v>
      </c>
      <c r="E227" s="327" t="s">
        <v>645</v>
      </c>
      <c r="F227" s="286" t="s">
        <v>403</v>
      </c>
      <c r="G227" s="721"/>
      <c r="H227" s="712"/>
      <c r="I227" s="722"/>
      <c r="J227" s="674">
        <v>6</v>
      </c>
      <c r="K227" s="274"/>
      <c r="L227" s="274"/>
      <c r="M227" s="329">
        <v>6</v>
      </c>
      <c r="N227" s="329">
        <v>6</v>
      </c>
      <c r="O227" s="329">
        <v>6</v>
      </c>
      <c r="P227" s="329">
        <v>6</v>
      </c>
      <c r="Q227" s="329">
        <v>6</v>
      </c>
      <c r="R227" s="277"/>
      <c r="S227" s="277"/>
      <c r="T227" s="329"/>
      <c r="U227" s="329">
        <v>6</v>
      </c>
      <c r="V227" s="329">
        <v>4</v>
      </c>
      <c r="W227" s="329">
        <v>4</v>
      </c>
      <c r="X227" s="329">
        <v>4</v>
      </c>
      <c r="Y227" s="274"/>
      <c r="Z227" s="274"/>
      <c r="AA227" s="329"/>
      <c r="AB227" s="329">
        <v>8</v>
      </c>
      <c r="AC227" s="329">
        <v>8</v>
      </c>
      <c r="AD227" s="329">
        <v>8</v>
      </c>
      <c r="AE227" s="329">
        <v>8</v>
      </c>
      <c r="AF227" s="274"/>
      <c r="AG227" s="274"/>
      <c r="AH227" s="329">
        <v>5</v>
      </c>
      <c r="AI227" s="329">
        <v>5</v>
      </c>
      <c r="AJ227" s="329">
        <v>5</v>
      </c>
      <c r="AK227" s="329">
        <v>5</v>
      </c>
      <c r="AL227" s="329">
        <v>5</v>
      </c>
      <c r="AM227" s="274"/>
      <c r="AN227" s="274"/>
      <c r="AO227" s="329"/>
      <c r="AP227" s="329"/>
      <c r="AQ227" s="329"/>
      <c r="AR227" s="300"/>
      <c r="AS227" s="267">
        <f t="shared" si="28"/>
        <v>111</v>
      </c>
      <c r="AT227" s="724"/>
      <c r="AU227" s="675" t="e">
        <f t="shared" si="29"/>
        <v>#DIV/0!</v>
      </c>
      <c r="AV227" s="717"/>
      <c r="AW227" s="717"/>
      <c r="AX227" s="718"/>
    </row>
    <row r="228" spans="2:50" ht="19.5" customHeight="1" x14ac:dyDescent="0.25">
      <c r="B228" s="727"/>
      <c r="C228" s="264">
        <v>95</v>
      </c>
      <c r="D228" s="265" t="s">
        <v>287</v>
      </c>
      <c r="E228" s="327" t="s">
        <v>648</v>
      </c>
      <c r="F228" s="286" t="s">
        <v>403</v>
      </c>
      <c r="G228" s="721"/>
      <c r="H228" s="712"/>
      <c r="I228" s="722"/>
      <c r="J228" s="674">
        <v>6</v>
      </c>
      <c r="K228" s="274"/>
      <c r="L228" s="274"/>
      <c r="M228" s="329">
        <v>6</v>
      </c>
      <c r="N228" s="329">
        <v>6</v>
      </c>
      <c r="O228" s="329">
        <v>6</v>
      </c>
      <c r="P228" s="329">
        <v>6</v>
      </c>
      <c r="Q228" s="329">
        <v>6</v>
      </c>
      <c r="R228" s="277"/>
      <c r="S228" s="277"/>
      <c r="T228" s="329"/>
      <c r="U228" s="329">
        <v>6</v>
      </c>
      <c r="V228" s="329">
        <v>4</v>
      </c>
      <c r="W228" s="329">
        <v>4</v>
      </c>
      <c r="X228" s="329">
        <v>4</v>
      </c>
      <c r="Y228" s="274"/>
      <c r="Z228" s="274"/>
      <c r="AA228" s="329"/>
      <c r="AB228" s="329">
        <v>8</v>
      </c>
      <c r="AC228" s="329">
        <v>8</v>
      </c>
      <c r="AD228" s="329">
        <v>8</v>
      </c>
      <c r="AE228" s="329">
        <v>8</v>
      </c>
      <c r="AF228" s="274"/>
      <c r="AG228" s="274"/>
      <c r="AH228" s="329">
        <v>5</v>
      </c>
      <c r="AI228" s="329">
        <v>5</v>
      </c>
      <c r="AJ228" s="329">
        <v>5</v>
      </c>
      <c r="AK228" s="329">
        <v>5</v>
      </c>
      <c r="AL228" s="329">
        <v>5</v>
      </c>
      <c r="AM228" s="274"/>
      <c r="AN228" s="274"/>
      <c r="AO228" s="329"/>
      <c r="AP228" s="329"/>
      <c r="AQ228" s="329"/>
      <c r="AR228" s="300"/>
      <c r="AS228" s="267">
        <f t="shared" si="28"/>
        <v>111</v>
      </c>
      <c r="AT228" s="724"/>
      <c r="AU228" s="675" t="e">
        <f t="shared" si="29"/>
        <v>#DIV/0!</v>
      </c>
      <c r="AV228" s="717"/>
      <c r="AW228" s="717"/>
      <c r="AX228" s="718"/>
    </row>
    <row r="229" spans="2:50" ht="19.5" customHeight="1" x14ac:dyDescent="0.25">
      <c r="B229" s="727"/>
      <c r="C229" s="264">
        <v>96</v>
      </c>
      <c r="D229" s="265" t="s">
        <v>665</v>
      </c>
      <c r="E229" s="327" t="s">
        <v>649</v>
      </c>
      <c r="F229" s="286" t="s">
        <v>403</v>
      </c>
      <c r="G229" s="721"/>
      <c r="H229" s="712"/>
      <c r="I229" s="722"/>
      <c r="J229" s="674">
        <v>6</v>
      </c>
      <c r="K229" s="274"/>
      <c r="L229" s="274"/>
      <c r="M229" s="329">
        <v>6</v>
      </c>
      <c r="N229" s="329">
        <v>6</v>
      </c>
      <c r="O229" s="329">
        <v>6</v>
      </c>
      <c r="P229" s="329">
        <v>6</v>
      </c>
      <c r="Q229" s="329">
        <v>6</v>
      </c>
      <c r="R229" s="277"/>
      <c r="S229" s="277"/>
      <c r="T229" s="329"/>
      <c r="U229" s="329">
        <v>6</v>
      </c>
      <c r="V229" s="329">
        <v>4</v>
      </c>
      <c r="W229" s="329">
        <v>4</v>
      </c>
      <c r="X229" s="329">
        <v>4</v>
      </c>
      <c r="Y229" s="274"/>
      <c r="Z229" s="274"/>
      <c r="AA229" s="329"/>
      <c r="AB229" s="310">
        <v>8</v>
      </c>
      <c r="AC229" s="310">
        <v>8</v>
      </c>
      <c r="AD229" s="310">
        <v>8</v>
      </c>
      <c r="AE229" s="310">
        <v>8</v>
      </c>
      <c r="AF229" s="274"/>
      <c r="AG229" s="274"/>
      <c r="AH229" s="329">
        <v>5</v>
      </c>
      <c r="AI229" s="329">
        <v>5</v>
      </c>
      <c r="AJ229" s="329">
        <v>5</v>
      </c>
      <c r="AK229" s="329">
        <v>5</v>
      </c>
      <c r="AL229" s="329">
        <v>5</v>
      </c>
      <c r="AM229" s="274"/>
      <c r="AN229" s="274"/>
      <c r="AO229" s="329"/>
      <c r="AP229" s="329"/>
      <c r="AQ229" s="329"/>
      <c r="AR229" s="300"/>
      <c r="AS229" s="267">
        <f t="shared" si="28"/>
        <v>111</v>
      </c>
      <c r="AT229" s="725"/>
      <c r="AU229" s="675" t="e">
        <f t="shared" si="29"/>
        <v>#DIV/0!</v>
      </c>
      <c r="AV229" s="708"/>
      <c r="AW229" s="708"/>
      <c r="AX229" s="718"/>
    </row>
    <row r="230" spans="2:50" ht="21" customHeight="1" x14ac:dyDescent="0.25">
      <c r="B230" s="727"/>
      <c r="C230" s="638">
        <v>96</v>
      </c>
      <c r="D230" s="738" t="s">
        <v>38</v>
      </c>
      <c r="E230" s="339" t="s">
        <v>646</v>
      </c>
      <c r="F230" s="338" t="s">
        <v>652</v>
      </c>
      <c r="G230" s="721" t="s">
        <v>764</v>
      </c>
      <c r="H230" s="712">
        <v>35</v>
      </c>
      <c r="I230" s="722" t="s">
        <v>815</v>
      </c>
      <c r="J230" s="278"/>
      <c r="K230" s="277"/>
      <c r="L230" s="277"/>
      <c r="M230" s="279"/>
      <c r="N230" s="279"/>
      <c r="O230" s="279"/>
      <c r="P230" s="279"/>
      <c r="Q230" s="279"/>
      <c r="R230" s="277"/>
      <c r="S230" s="277"/>
      <c r="T230" s="329"/>
      <c r="U230" s="329"/>
      <c r="V230" s="329"/>
      <c r="W230" s="329"/>
      <c r="X230" s="329"/>
      <c r="Y230" s="274"/>
      <c r="Z230" s="274"/>
      <c r="AA230" s="329"/>
      <c r="AB230" s="329"/>
      <c r="AC230" s="329"/>
      <c r="AD230" s="329"/>
      <c r="AE230" s="329"/>
      <c r="AF230" s="274"/>
      <c r="AG230" s="274"/>
      <c r="AH230" s="329"/>
      <c r="AI230" s="329"/>
      <c r="AJ230" s="329"/>
      <c r="AK230" s="329"/>
      <c r="AL230" s="329"/>
      <c r="AM230" s="274"/>
      <c r="AN230" s="274"/>
      <c r="AO230" s="329"/>
      <c r="AP230" s="329">
        <v>11</v>
      </c>
      <c r="AQ230" s="329">
        <v>11</v>
      </c>
      <c r="AR230" s="300">
        <v>10</v>
      </c>
      <c r="AS230" s="346">
        <f t="shared" si="28"/>
        <v>32</v>
      </c>
      <c r="AT230" s="723">
        <f>0.833333333333333*35</f>
        <v>29.166666666666657</v>
      </c>
      <c r="AU230" s="675">
        <f t="shared" ref="AU230:AU264" si="30">1-(AV230/AT230)</f>
        <v>0</v>
      </c>
      <c r="AV230" s="723">
        <f>0.833333333333333*35</f>
        <v>29.166666666666657</v>
      </c>
      <c r="AW230" s="707">
        <f>+AT230*AS230</f>
        <v>933.33333333333303</v>
      </c>
      <c r="AX230" s="718">
        <f>+AV230*AS230</f>
        <v>933.33333333333303</v>
      </c>
    </row>
    <row r="231" spans="2:50" ht="21" x14ac:dyDescent="0.25">
      <c r="B231" s="727"/>
      <c r="C231" s="638">
        <v>97</v>
      </c>
      <c r="D231" s="738"/>
      <c r="E231" s="339" t="s">
        <v>680</v>
      </c>
      <c r="F231" s="338" t="s">
        <v>666</v>
      </c>
      <c r="G231" s="721"/>
      <c r="H231" s="712"/>
      <c r="I231" s="722"/>
      <c r="J231" s="278"/>
      <c r="K231" s="277"/>
      <c r="L231" s="277"/>
      <c r="M231" s="279"/>
      <c r="N231" s="279"/>
      <c r="O231" s="279"/>
      <c r="P231" s="279"/>
      <c r="Q231" s="279"/>
      <c r="R231" s="277"/>
      <c r="S231" s="277"/>
      <c r="T231" s="329"/>
      <c r="U231" s="329"/>
      <c r="V231" s="329"/>
      <c r="W231" s="329"/>
      <c r="X231" s="329"/>
      <c r="Y231" s="274"/>
      <c r="Z231" s="274"/>
      <c r="AA231" s="329"/>
      <c r="AB231" s="329"/>
      <c r="AC231" s="329"/>
      <c r="AD231" s="329"/>
      <c r="AE231" s="329"/>
      <c r="AF231" s="274"/>
      <c r="AG231" s="274"/>
      <c r="AH231" s="329"/>
      <c r="AI231" s="329"/>
      <c r="AJ231" s="329"/>
      <c r="AK231" s="329"/>
      <c r="AL231" s="329"/>
      <c r="AM231" s="274"/>
      <c r="AN231" s="274"/>
      <c r="AO231" s="329"/>
      <c r="AP231" s="329">
        <v>11</v>
      </c>
      <c r="AQ231" s="329">
        <v>11</v>
      </c>
      <c r="AR231" s="300">
        <v>10</v>
      </c>
      <c r="AS231" s="346">
        <f t="shared" si="28"/>
        <v>32</v>
      </c>
      <c r="AT231" s="724"/>
      <c r="AU231" s="675" t="e">
        <f t="shared" si="30"/>
        <v>#DIV/0!</v>
      </c>
      <c r="AV231" s="724"/>
      <c r="AW231" s="717"/>
      <c r="AX231" s="718"/>
    </row>
    <row r="232" spans="2:50" ht="21" x14ac:dyDescent="0.25">
      <c r="B232" s="727"/>
      <c r="C232" s="638">
        <v>98</v>
      </c>
      <c r="D232" s="738" t="s">
        <v>276</v>
      </c>
      <c r="E232" s="721" t="s">
        <v>409</v>
      </c>
      <c r="F232" s="338" t="s">
        <v>652</v>
      </c>
      <c r="G232" s="721"/>
      <c r="H232" s="712"/>
      <c r="I232" s="722"/>
      <c r="J232" s="278"/>
      <c r="K232" s="277"/>
      <c r="L232" s="277"/>
      <c r="M232" s="279"/>
      <c r="N232" s="279"/>
      <c r="O232" s="279"/>
      <c r="P232" s="279"/>
      <c r="Q232" s="279"/>
      <c r="R232" s="277"/>
      <c r="S232" s="277"/>
      <c r="T232" s="329"/>
      <c r="U232" s="329"/>
      <c r="V232" s="329"/>
      <c r="W232" s="329"/>
      <c r="X232" s="329"/>
      <c r="Y232" s="274"/>
      <c r="Z232" s="274"/>
      <c r="AA232" s="329"/>
      <c r="AB232" s="329"/>
      <c r="AC232" s="329"/>
      <c r="AD232" s="329"/>
      <c r="AE232" s="329"/>
      <c r="AF232" s="274"/>
      <c r="AG232" s="274"/>
      <c r="AH232" s="329"/>
      <c r="AI232" s="329"/>
      <c r="AJ232" s="329"/>
      <c r="AK232" s="329"/>
      <c r="AL232" s="329"/>
      <c r="AM232" s="274"/>
      <c r="AN232" s="274"/>
      <c r="AO232" s="329"/>
      <c r="AP232" s="329">
        <v>11</v>
      </c>
      <c r="AQ232" s="329">
        <v>11</v>
      </c>
      <c r="AR232" s="300">
        <v>10</v>
      </c>
      <c r="AS232" s="346">
        <f t="shared" si="28"/>
        <v>32</v>
      </c>
      <c r="AT232" s="724"/>
      <c r="AU232" s="675" t="e">
        <f t="shared" si="30"/>
        <v>#DIV/0!</v>
      </c>
      <c r="AV232" s="724"/>
      <c r="AW232" s="717"/>
      <c r="AX232" s="718"/>
    </row>
    <row r="233" spans="2:50" ht="21" x14ac:dyDescent="0.25">
      <c r="B233" s="727"/>
      <c r="C233" s="638">
        <v>99</v>
      </c>
      <c r="D233" s="738"/>
      <c r="E233" s="721"/>
      <c r="F233" s="338" t="s">
        <v>403</v>
      </c>
      <c r="G233" s="721"/>
      <c r="H233" s="712"/>
      <c r="I233" s="722"/>
      <c r="J233" s="278"/>
      <c r="K233" s="277"/>
      <c r="L233" s="277"/>
      <c r="M233" s="279"/>
      <c r="N233" s="279"/>
      <c r="O233" s="279"/>
      <c r="P233" s="279"/>
      <c r="Q233" s="279"/>
      <c r="R233" s="277"/>
      <c r="S233" s="277"/>
      <c r="T233" s="329"/>
      <c r="U233" s="329"/>
      <c r="V233" s="329"/>
      <c r="W233" s="329"/>
      <c r="X233" s="329"/>
      <c r="Y233" s="274"/>
      <c r="Z233" s="274"/>
      <c r="AA233" s="329"/>
      <c r="AB233" s="329"/>
      <c r="AC233" s="329"/>
      <c r="AD233" s="329"/>
      <c r="AE233" s="329"/>
      <c r="AF233" s="274"/>
      <c r="AG233" s="274"/>
      <c r="AH233" s="329"/>
      <c r="AI233" s="329"/>
      <c r="AJ233" s="329"/>
      <c r="AK233" s="329"/>
      <c r="AL233" s="329"/>
      <c r="AM233" s="274"/>
      <c r="AN233" s="274"/>
      <c r="AO233" s="329"/>
      <c r="AP233" s="329">
        <v>11</v>
      </c>
      <c r="AQ233" s="329">
        <v>11</v>
      </c>
      <c r="AR233" s="300">
        <v>10</v>
      </c>
      <c r="AS233" s="346">
        <f t="shared" si="28"/>
        <v>32</v>
      </c>
      <c r="AT233" s="724"/>
      <c r="AU233" s="675" t="e">
        <f t="shared" si="30"/>
        <v>#DIV/0!</v>
      </c>
      <c r="AV233" s="724"/>
      <c r="AW233" s="717"/>
      <c r="AX233" s="718"/>
    </row>
    <row r="234" spans="2:50" ht="21" x14ac:dyDescent="0.25">
      <c r="B234" s="727"/>
      <c r="C234" s="638">
        <v>100</v>
      </c>
      <c r="D234" s="738"/>
      <c r="E234" s="339" t="s">
        <v>408</v>
      </c>
      <c r="F234" s="306" t="s">
        <v>659</v>
      </c>
      <c r="G234" s="721"/>
      <c r="H234" s="712"/>
      <c r="I234" s="722"/>
      <c r="J234" s="278"/>
      <c r="K234" s="277"/>
      <c r="L234" s="277"/>
      <c r="M234" s="279"/>
      <c r="N234" s="279"/>
      <c r="O234" s="279"/>
      <c r="P234" s="279"/>
      <c r="Q234" s="279"/>
      <c r="R234" s="277"/>
      <c r="S234" s="277"/>
      <c r="T234" s="329"/>
      <c r="U234" s="329"/>
      <c r="V234" s="329"/>
      <c r="W234" s="329"/>
      <c r="X234" s="329"/>
      <c r="Y234" s="274"/>
      <c r="Z234" s="274"/>
      <c r="AA234" s="329"/>
      <c r="AB234" s="329"/>
      <c r="AC234" s="329"/>
      <c r="AD234" s="329"/>
      <c r="AE234" s="329"/>
      <c r="AF234" s="274"/>
      <c r="AG234" s="274"/>
      <c r="AH234" s="329"/>
      <c r="AI234" s="329"/>
      <c r="AJ234" s="329"/>
      <c r="AK234" s="329"/>
      <c r="AL234" s="329"/>
      <c r="AM234" s="274"/>
      <c r="AN234" s="274"/>
      <c r="AO234" s="329"/>
      <c r="AP234" s="329">
        <v>11</v>
      </c>
      <c r="AQ234" s="329">
        <v>11</v>
      </c>
      <c r="AR234" s="300">
        <v>10</v>
      </c>
      <c r="AS234" s="346">
        <f t="shared" si="28"/>
        <v>32</v>
      </c>
      <c r="AT234" s="724"/>
      <c r="AU234" s="675" t="e">
        <f t="shared" si="30"/>
        <v>#DIV/0!</v>
      </c>
      <c r="AV234" s="724"/>
      <c r="AW234" s="717"/>
      <c r="AX234" s="718"/>
    </row>
    <row r="235" spans="2:50" ht="21" x14ac:dyDescent="0.25">
      <c r="B235" s="727"/>
      <c r="C235" s="670">
        <v>101</v>
      </c>
      <c r="D235" s="738" t="s">
        <v>37</v>
      </c>
      <c r="E235" s="721" t="s">
        <v>647</v>
      </c>
      <c r="F235" s="338" t="s">
        <v>652</v>
      </c>
      <c r="G235" s="721"/>
      <c r="H235" s="712"/>
      <c r="I235" s="722"/>
      <c r="J235" s="278"/>
      <c r="K235" s="277"/>
      <c r="L235" s="277"/>
      <c r="M235" s="279"/>
      <c r="N235" s="279"/>
      <c r="O235" s="279"/>
      <c r="P235" s="279"/>
      <c r="Q235" s="279"/>
      <c r="R235" s="277"/>
      <c r="S235" s="277"/>
      <c r="T235" s="329"/>
      <c r="U235" s="329"/>
      <c r="V235" s="329"/>
      <c r="W235" s="329"/>
      <c r="X235" s="329"/>
      <c r="Y235" s="274"/>
      <c r="Z235" s="274"/>
      <c r="AA235" s="329"/>
      <c r="AB235" s="329"/>
      <c r="AC235" s="329"/>
      <c r="AD235" s="329"/>
      <c r="AE235" s="329"/>
      <c r="AF235" s="274"/>
      <c r="AG235" s="274"/>
      <c r="AH235" s="329"/>
      <c r="AI235" s="329"/>
      <c r="AJ235" s="329"/>
      <c r="AK235" s="329"/>
      <c r="AL235" s="329"/>
      <c r="AM235" s="274"/>
      <c r="AN235" s="274"/>
      <c r="AO235" s="329"/>
      <c r="AP235" s="329">
        <v>11</v>
      </c>
      <c r="AQ235" s="329">
        <v>11</v>
      </c>
      <c r="AR235" s="300">
        <v>10</v>
      </c>
      <c r="AS235" s="346">
        <f t="shared" si="28"/>
        <v>32</v>
      </c>
      <c r="AT235" s="724"/>
      <c r="AU235" s="675" t="e">
        <f t="shared" si="30"/>
        <v>#DIV/0!</v>
      </c>
      <c r="AV235" s="724"/>
      <c r="AW235" s="717"/>
      <c r="AX235" s="718"/>
    </row>
    <row r="236" spans="2:50" ht="21" x14ac:dyDescent="0.25">
      <c r="B236" s="727"/>
      <c r="C236" s="670">
        <v>102</v>
      </c>
      <c r="D236" s="738"/>
      <c r="E236" s="721"/>
      <c r="F236" s="338" t="s">
        <v>94</v>
      </c>
      <c r="G236" s="721"/>
      <c r="H236" s="712"/>
      <c r="I236" s="722"/>
      <c r="J236" s="278"/>
      <c r="K236" s="277"/>
      <c r="L236" s="277"/>
      <c r="M236" s="279"/>
      <c r="N236" s="279"/>
      <c r="O236" s="279"/>
      <c r="P236" s="279"/>
      <c r="Q236" s="279"/>
      <c r="R236" s="277"/>
      <c r="S236" s="277"/>
      <c r="T236" s="329"/>
      <c r="U236" s="329"/>
      <c r="V236" s="329"/>
      <c r="W236" s="329"/>
      <c r="X236" s="329"/>
      <c r="Y236" s="274"/>
      <c r="Z236" s="274"/>
      <c r="AA236" s="329"/>
      <c r="AB236" s="329"/>
      <c r="AC236" s="329"/>
      <c r="AD236" s="329"/>
      <c r="AE236" s="329"/>
      <c r="AF236" s="274"/>
      <c r="AG236" s="274"/>
      <c r="AH236" s="329"/>
      <c r="AI236" s="329"/>
      <c r="AJ236" s="329"/>
      <c r="AK236" s="329"/>
      <c r="AL236" s="329"/>
      <c r="AM236" s="274"/>
      <c r="AN236" s="274"/>
      <c r="AO236" s="329"/>
      <c r="AP236" s="329">
        <v>11</v>
      </c>
      <c r="AQ236" s="329">
        <v>11</v>
      </c>
      <c r="AR236" s="300">
        <v>10</v>
      </c>
      <c r="AS236" s="346">
        <f t="shared" si="28"/>
        <v>32</v>
      </c>
      <c r="AT236" s="724"/>
      <c r="AU236" s="675" t="e">
        <f t="shared" si="30"/>
        <v>#DIV/0!</v>
      </c>
      <c r="AV236" s="724"/>
      <c r="AW236" s="717"/>
      <c r="AX236" s="718"/>
    </row>
    <row r="237" spans="2:50" ht="21" x14ac:dyDescent="0.25">
      <c r="B237" s="727"/>
      <c r="C237" s="670">
        <v>103</v>
      </c>
      <c r="D237" s="738"/>
      <c r="E237" s="339" t="s">
        <v>91</v>
      </c>
      <c r="F237" s="338" t="s">
        <v>666</v>
      </c>
      <c r="G237" s="721"/>
      <c r="H237" s="712"/>
      <c r="I237" s="722"/>
      <c r="J237" s="278"/>
      <c r="K237" s="277"/>
      <c r="L237" s="277"/>
      <c r="M237" s="279"/>
      <c r="N237" s="279"/>
      <c r="O237" s="279"/>
      <c r="P237" s="279"/>
      <c r="Q237" s="279"/>
      <c r="R237" s="277"/>
      <c r="S237" s="277"/>
      <c r="T237" s="329"/>
      <c r="U237" s="329"/>
      <c r="V237" s="329"/>
      <c r="W237" s="329"/>
      <c r="X237" s="329"/>
      <c r="Y237" s="274"/>
      <c r="Z237" s="274"/>
      <c r="AA237" s="329"/>
      <c r="AB237" s="329"/>
      <c r="AC237" s="329"/>
      <c r="AD237" s="329"/>
      <c r="AE237" s="329"/>
      <c r="AF237" s="274"/>
      <c r="AG237" s="274"/>
      <c r="AH237" s="329"/>
      <c r="AI237" s="329"/>
      <c r="AJ237" s="329"/>
      <c r="AK237" s="329"/>
      <c r="AL237" s="329"/>
      <c r="AM237" s="274"/>
      <c r="AN237" s="274"/>
      <c r="AO237" s="329"/>
      <c r="AP237" s="329">
        <v>11</v>
      </c>
      <c r="AQ237" s="329">
        <v>11</v>
      </c>
      <c r="AR237" s="300">
        <v>10</v>
      </c>
      <c r="AS237" s="346">
        <f t="shared" si="28"/>
        <v>32</v>
      </c>
      <c r="AT237" s="724"/>
      <c r="AU237" s="675" t="e">
        <f t="shared" si="30"/>
        <v>#DIV/0!</v>
      </c>
      <c r="AV237" s="724"/>
      <c r="AW237" s="717"/>
      <c r="AX237" s="718"/>
    </row>
    <row r="238" spans="2:50" ht="21" x14ac:dyDescent="0.25">
      <c r="B238" s="727"/>
      <c r="C238" s="670">
        <v>104</v>
      </c>
      <c r="D238" s="341" t="s">
        <v>107</v>
      </c>
      <c r="E238" s="339" t="s">
        <v>651</v>
      </c>
      <c r="F238" s="338" t="s">
        <v>652</v>
      </c>
      <c r="G238" s="721"/>
      <c r="H238" s="712"/>
      <c r="I238" s="722"/>
      <c r="J238" s="278"/>
      <c r="K238" s="277"/>
      <c r="L238" s="277"/>
      <c r="M238" s="279"/>
      <c r="N238" s="279"/>
      <c r="O238" s="279"/>
      <c r="P238" s="279"/>
      <c r="Q238" s="279"/>
      <c r="R238" s="277"/>
      <c r="S238" s="277"/>
      <c r="T238" s="329"/>
      <c r="U238" s="329"/>
      <c r="V238" s="329"/>
      <c r="W238" s="329"/>
      <c r="X238" s="329"/>
      <c r="Y238" s="274"/>
      <c r="Z238" s="274"/>
      <c r="AA238" s="329"/>
      <c r="AB238" s="329"/>
      <c r="AC238" s="329"/>
      <c r="AD238" s="329"/>
      <c r="AE238" s="329"/>
      <c r="AF238" s="274"/>
      <c r="AG238" s="274"/>
      <c r="AH238" s="329"/>
      <c r="AI238" s="329"/>
      <c r="AJ238" s="329"/>
      <c r="AK238" s="329"/>
      <c r="AL238" s="329"/>
      <c r="AM238" s="274"/>
      <c r="AN238" s="274"/>
      <c r="AO238" s="329"/>
      <c r="AP238" s="329">
        <v>11</v>
      </c>
      <c r="AQ238" s="329">
        <v>11</v>
      </c>
      <c r="AR238" s="300">
        <v>10</v>
      </c>
      <c r="AS238" s="346">
        <f t="shared" si="28"/>
        <v>32</v>
      </c>
      <c r="AT238" s="724"/>
      <c r="AU238" s="675" t="e">
        <f t="shared" si="30"/>
        <v>#DIV/0!</v>
      </c>
      <c r="AV238" s="724"/>
      <c r="AW238" s="717"/>
      <c r="AX238" s="718"/>
    </row>
    <row r="239" spans="2:50" ht="21" x14ac:dyDescent="0.25">
      <c r="B239" s="727"/>
      <c r="C239" s="670">
        <v>105</v>
      </c>
      <c r="D239" s="738" t="s">
        <v>75</v>
      </c>
      <c r="E239" s="721" t="s">
        <v>405</v>
      </c>
      <c r="F239" s="338" t="s">
        <v>652</v>
      </c>
      <c r="G239" s="721"/>
      <c r="H239" s="712"/>
      <c r="I239" s="722"/>
      <c r="J239" s="278"/>
      <c r="K239" s="277"/>
      <c r="L239" s="277"/>
      <c r="M239" s="279"/>
      <c r="N239" s="279"/>
      <c r="O239" s="279"/>
      <c r="P239" s="279"/>
      <c r="Q239" s="279"/>
      <c r="R239" s="277"/>
      <c r="S239" s="277"/>
      <c r="T239" s="329"/>
      <c r="U239" s="329"/>
      <c r="V239" s="329"/>
      <c r="W239" s="329"/>
      <c r="X239" s="329"/>
      <c r="Y239" s="274"/>
      <c r="Z239" s="274"/>
      <c r="AA239" s="329"/>
      <c r="AB239" s="329"/>
      <c r="AC239" s="329"/>
      <c r="AD239" s="329"/>
      <c r="AE239" s="329"/>
      <c r="AF239" s="274"/>
      <c r="AG239" s="274"/>
      <c r="AH239" s="329"/>
      <c r="AI239" s="329"/>
      <c r="AJ239" s="329"/>
      <c r="AK239" s="329"/>
      <c r="AL239" s="329"/>
      <c r="AM239" s="274"/>
      <c r="AN239" s="274"/>
      <c r="AO239" s="329"/>
      <c r="AP239" s="329">
        <v>11</v>
      </c>
      <c r="AQ239" s="329">
        <v>11</v>
      </c>
      <c r="AR239" s="300">
        <v>10</v>
      </c>
      <c r="AS239" s="346">
        <f t="shared" si="28"/>
        <v>32</v>
      </c>
      <c r="AT239" s="724"/>
      <c r="AU239" s="675" t="e">
        <f t="shared" si="30"/>
        <v>#DIV/0!</v>
      </c>
      <c r="AV239" s="724"/>
      <c r="AW239" s="717"/>
      <c r="AX239" s="718"/>
    </row>
    <row r="240" spans="2:50" ht="21" x14ac:dyDescent="0.25">
      <c r="B240" s="727"/>
      <c r="C240" s="670">
        <v>106</v>
      </c>
      <c r="D240" s="738"/>
      <c r="E240" s="721"/>
      <c r="F240" s="338" t="s">
        <v>403</v>
      </c>
      <c r="G240" s="721"/>
      <c r="H240" s="712"/>
      <c r="I240" s="722"/>
      <c r="J240" s="278"/>
      <c r="K240" s="277"/>
      <c r="L240" s="277"/>
      <c r="M240" s="279"/>
      <c r="N240" s="279"/>
      <c r="O240" s="279"/>
      <c r="P240" s="279"/>
      <c r="Q240" s="279"/>
      <c r="R240" s="277"/>
      <c r="S240" s="277"/>
      <c r="T240" s="329"/>
      <c r="U240" s="329"/>
      <c r="V240" s="329"/>
      <c r="W240" s="329"/>
      <c r="X240" s="329"/>
      <c r="Y240" s="274"/>
      <c r="Z240" s="274"/>
      <c r="AA240" s="329"/>
      <c r="AB240" s="329"/>
      <c r="AC240" s="329"/>
      <c r="AD240" s="329"/>
      <c r="AE240" s="329"/>
      <c r="AF240" s="274"/>
      <c r="AG240" s="274"/>
      <c r="AH240" s="329"/>
      <c r="AI240" s="329"/>
      <c r="AJ240" s="329"/>
      <c r="AK240" s="329"/>
      <c r="AL240" s="329"/>
      <c r="AM240" s="274"/>
      <c r="AN240" s="274"/>
      <c r="AO240" s="329"/>
      <c r="AP240" s="329">
        <v>11</v>
      </c>
      <c r="AQ240" s="329">
        <v>11</v>
      </c>
      <c r="AR240" s="300">
        <v>10</v>
      </c>
      <c r="AS240" s="346">
        <f t="shared" si="28"/>
        <v>32</v>
      </c>
      <c r="AT240" s="724"/>
      <c r="AU240" s="675" t="e">
        <f t="shared" si="30"/>
        <v>#DIV/0!</v>
      </c>
      <c r="AV240" s="724"/>
      <c r="AW240" s="717"/>
      <c r="AX240" s="718"/>
    </row>
    <row r="241" spans="2:50" ht="21" x14ac:dyDescent="0.25">
      <c r="B241" s="727"/>
      <c r="C241" s="670">
        <v>107</v>
      </c>
      <c r="D241" s="738"/>
      <c r="E241" s="721" t="s">
        <v>655</v>
      </c>
      <c r="F241" s="338" t="s">
        <v>652</v>
      </c>
      <c r="G241" s="721"/>
      <c r="H241" s="712"/>
      <c r="I241" s="722"/>
      <c r="J241" s="278"/>
      <c r="K241" s="277"/>
      <c r="L241" s="277"/>
      <c r="M241" s="279"/>
      <c r="N241" s="279"/>
      <c r="O241" s="279"/>
      <c r="P241" s="279"/>
      <c r="Q241" s="279"/>
      <c r="R241" s="277"/>
      <c r="S241" s="277"/>
      <c r="T241" s="329"/>
      <c r="U241" s="329"/>
      <c r="V241" s="329"/>
      <c r="W241" s="329"/>
      <c r="X241" s="329"/>
      <c r="Y241" s="274"/>
      <c r="Z241" s="274"/>
      <c r="AA241" s="329"/>
      <c r="AB241" s="329"/>
      <c r="AC241" s="329"/>
      <c r="AD241" s="329"/>
      <c r="AE241" s="329"/>
      <c r="AF241" s="274"/>
      <c r="AG241" s="274"/>
      <c r="AH241" s="329"/>
      <c r="AI241" s="329"/>
      <c r="AJ241" s="329"/>
      <c r="AK241" s="329"/>
      <c r="AL241" s="329"/>
      <c r="AM241" s="274"/>
      <c r="AN241" s="274"/>
      <c r="AO241" s="329"/>
      <c r="AP241" s="329">
        <v>11</v>
      </c>
      <c r="AQ241" s="329">
        <v>11</v>
      </c>
      <c r="AR241" s="300">
        <v>10</v>
      </c>
      <c r="AS241" s="346">
        <f t="shared" si="28"/>
        <v>32</v>
      </c>
      <c r="AT241" s="724"/>
      <c r="AU241" s="675" t="e">
        <f t="shared" si="30"/>
        <v>#DIV/0!</v>
      </c>
      <c r="AV241" s="724"/>
      <c r="AW241" s="717"/>
      <c r="AX241" s="718"/>
    </row>
    <row r="242" spans="2:50" ht="21" x14ac:dyDescent="0.25">
      <c r="B242" s="727"/>
      <c r="C242" s="670">
        <v>108</v>
      </c>
      <c r="D242" s="738"/>
      <c r="E242" s="721"/>
      <c r="F242" s="338" t="s">
        <v>664</v>
      </c>
      <c r="G242" s="721"/>
      <c r="H242" s="712"/>
      <c r="I242" s="722"/>
      <c r="J242" s="278"/>
      <c r="K242" s="277"/>
      <c r="L242" s="277"/>
      <c r="M242" s="279"/>
      <c r="N242" s="279"/>
      <c r="O242" s="279"/>
      <c r="P242" s="279"/>
      <c r="Q242" s="279"/>
      <c r="R242" s="277"/>
      <c r="S242" s="277"/>
      <c r="T242" s="329"/>
      <c r="U242" s="329"/>
      <c r="V242" s="329"/>
      <c r="W242" s="329"/>
      <c r="X242" s="329"/>
      <c r="Y242" s="274"/>
      <c r="Z242" s="274"/>
      <c r="AA242" s="329"/>
      <c r="AB242" s="329"/>
      <c r="AC242" s="329"/>
      <c r="AD242" s="329"/>
      <c r="AE242" s="329"/>
      <c r="AF242" s="274"/>
      <c r="AG242" s="274"/>
      <c r="AH242" s="329"/>
      <c r="AI242" s="329"/>
      <c r="AJ242" s="329"/>
      <c r="AK242" s="329"/>
      <c r="AL242" s="329"/>
      <c r="AM242" s="274"/>
      <c r="AN242" s="274"/>
      <c r="AO242" s="329"/>
      <c r="AP242" s="329">
        <v>11</v>
      </c>
      <c r="AQ242" s="329">
        <v>11</v>
      </c>
      <c r="AR242" s="300">
        <v>10</v>
      </c>
      <c r="AS242" s="346">
        <f t="shared" si="28"/>
        <v>32</v>
      </c>
      <c r="AT242" s="724"/>
      <c r="AU242" s="675" t="e">
        <f t="shared" si="30"/>
        <v>#DIV/0!</v>
      </c>
      <c r="AV242" s="724"/>
      <c r="AW242" s="717"/>
      <c r="AX242" s="718"/>
    </row>
    <row r="243" spans="2:50" ht="21" x14ac:dyDescent="0.25">
      <c r="B243" s="727"/>
      <c r="C243" s="670">
        <v>109</v>
      </c>
      <c r="D243" s="738" t="s">
        <v>84</v>
      </c>
      <c r="E243" s="721" t="s">
        <v>418</v>
      </c>
      <c r="F243" s="338" t="s">
        <v>656</v>
      </c>
      <c r="G243" s="721"/>
      <c r="H243" s="712"/>
      <c r="I243" s="722"/>
      <c r="J243" s="278"/>
      <c r="K243" s="277"/>
      <c r="L243" s="277"/>
      <c r="M243" s="279"/>
      <c r="N243" s="279"/>
      <c r="O243" s="279"/>
      <c r="P243" s="279"/>
      <c r="Q243" s="279"/>
      <c r="R243" s="277"/>
      <c r="S243" s="277"/>
      <c r="T243" s="329"/>
      <c r="U243" s="329"/>
      <c r="V243" s="329"/>
      <c r="W243" s="329"/>
      <c r="X243" s="329"/>
      <c r="Y243" s="274"/>
      <c r="Z243" s="274"/>
      <c r="AA243" s="329"/>
      <c r="AB243" s="329"/>
      <c r="AC243" s="329"/>
      <c r="AD243" s="329"/>
      <c r="AE243" s="329"/>
      <c r="AF243" s="274"/>
      <c r="AG243" s="274"/>
      <c r="AH243" s="329"/>
      <c r="AI243" s="329"/>
      <c r="AJ243" s="329"/>
      <c r="AK243" s="329"/>
      <c r="AL243" s="329"/>
      <c r="AM243" s="274"/>
      <c r="AN243" s="274"/>
      <c r="AO243" s="329"/>
      <c r="AP243" s="329">
        <v>11</v>
      </c>
      <c r="AQ243" s="329">
        <v>11</v>
      </c>
      <c r="AR243" s="300">
        <v>10</v>
      </c>
      <c r="AS243" s="346">
        <f t="shared" si="28"/>
        <v>32</v>
      </c>
      <c r="AT243" s="724"/>
      <c r="AU243" s="675" t="e">
        <f t="shared" si="30"/>
        <v>#DIV/0!</v>
      </c>
      <c r="AV243" s="724"/>
      <c r="AW243" s="717"/>
      <c r="AX243" s="718"/>
    </row>
    <row r="244" spans="2:50" ht="21" x14ac:dyDescent="0.25">
      <c r="B244" s="727"/>
      <c r="C244" s="670">
        <v>110</v>
      </c>
      <c r="D244" s="738"/>
      <c r="E244" s="721"/>
      <c r="F244" s="338" t="s">
        <v>662</v>
      </c>
      <c r="G244" s="721"/>
      <c r="H244" s="712"/>
      <c r="I244" s="722"/>
      <c r="J244" s="278"/>
      <c r="K244" s="277"/>
      <c r="L244" s="277"/>
      <c r="M244" s="279"/>
      <c r="N244" s="279"/>
      <c r="O244" s="279"/>
      <c r="P244" s="279"/>
      <c r="Q244" s="279"/>
      <c r="R244" s="277"/>
      <c r="S244" s="277"/>
      <c r="T244" s="329"/>
      <c r="U244" s="329"/>
      <c r="V244" s="329"/>
      <c r="W244" s="329"/>
      <c r="X244" s="329"/>
      <c r="Y244" s="274"/>
      <c r="Z244" s="274"/>
      <c r="AA244" s="329"/>
      <c r="AB244" s="329"/>
      <c r="AC244" s="329"/>
      <c r="AD244" s="329"/>
      <c r="AE244" s="329"/>
      <c r="AF244" s="274"/>
      <c r="AG244" s="274"/>
      <c r="AH244" s="329"/>
      <c r="AI244" s="329"/>
      <c r="AJ244" s="329"/>
      <c r="AK244" s="329"/>
      <c r="AL244" s="329"/>
      <c r="AM244" s="274"/>
      <c r="AN244" s="274"/>
      <c r="AO244" s="329"/>
      <c r="AP244" s="329">
        <v>11</v>
      </c>
      <c r="AQ244" s="329">
        <v>11</v>
      </c>
      <c r="AR244" s="300">
        <v>10</v>
      </c>
      <c r="AS244" s="346">
        <f t="shared" si="28"/>
        <v>32</v>
      </c>
      <c r="AT244" s="724"/>
      <c r="AU244" s="675" t="e">
        <f t="shared" si="30"/>
        <v>#DIV/0!</v>
      </c>
      <c r="AV244" s="724"/>
      <c r="AW244" s="717"/>
      <c r="AX244" s="718"/>
    </row>
    <row r="245" spans="2:50" ht="21" x14ac:dyDescent="0.25">
      <c r="B245" s="727"/>
      <c r="C245" s="670">
        <v>111</v>
      </c>
      <c r="D245" s="341" t="s">
        <v>362</v>
      </c>
      <c r="E245" s="339" t="s">
        <v>421</v>
      </c>
      <c r="F245" s="338" t="s">
        <v>652</v>
      </c>
      <c r="G245" s="721"/>
      <c r="H245" s="712"/>
      <c r="I245" s="722"/>
      <c r="J245" s="278"/>
      <c r="K245" s="277"/>
      <c r="L245" s="277"/>
      <c r="M245" s="279"/>
      <c r="N245" s="279"/>
      <c r="O245" s="279"/>
      <c r="P245" s="279"/>
      <c r="Q245" s="279"/>
      <c r="R245" s="277"/>
      <c r="S245" s="277"/>
      <c r="T245" s="329"/>
      <c r="U245" s="329"/>
      <c r="V245" s="329"/>
      <c r="W245" s="329"/>
      <c r="X245" s="329"/>
      <c r="Y245" s="274"/>
      <c r="Z245" s="274"/>
      <c r="AA245" s="329"/>
      <c r="AB245" s="329"/>
      <c r="AC245" s="329"/>
      <c r="AD245" s="329"/>
      <c r="AE245" s="329"/>
      <c r="AF245" s="274"/>
      <c r="AG245" s="274"/>
      <c r="AH245" s="329"/>
      <c r="AI245" s="329"/>
      <c r="AJ245" s="329"/>
      <c r="AK245" s="329"/>
      <c r="AL245" s="329"/>
      <c r="AM245" s="274"/>
      <c r="AN245" s="274"/>
      <c r="AO245" s="329"/>
      <c r="AP245" s="329">
        <v>11</v>
      </c>
      <c r="AQ245" s="329">
        <v>11</v>
      </c>
      <c r="AR245" s="300">
        <v>10</v>
      </c>
      <c r="AS245" s="346">
        <f t="shared" si="28"/>
        <v>32</v>
      </c>
      <c r="AT245" s="724"/>
      <c r="AU245" s="675" t="e">
        <f t="shared" si="30"/>
        <v>#DIV/0!</v>
      </c>
      <c r="AV245" s="724"/>
      <c r="AW245" s="717"/>
      <c r="AX245" s="718"/>
    </row>
    <row r="246" spans="2:50" ht="21" x14ac:dyDescent="0.25">
      <c r="B246" s="727"/>
      <c r="C246" s="670">
        <v>112</v>
      </c>
      <c r="D246" s="738" t="s">
        <v>374</v>
      </c>
      <c r="E246" s="721" t="s">
        <v>654</v>
      </c>
      <c r="F246" s="338" t="s">
        <v>657</v>
      </c>
      <c r="G246" s="721"/>
      <c r="H246" s="712"/>
      <c r="I246" s="722"/>
      <c r="J246" s="278"/>
      <c r="K246" s="277"/>
      <c r="L246" s="277"/>
      <c r="M246" s="279"/>
      <c r="N246" s="279"/>
      <c r="O246" s="279"/>
      <c r="P246" s="279"/>
      <c r="Q246" s="279"/>
      <c r="R246" s="277"/>
      <c r="S246" s="277"/>
      <c r="T246" s="329"/>
      <c r="U246" s="329"/>
      <c r="V246" s="329"/>
      <c r="W246" s="329"/>
      <c r="X246" s="329"/>
      <c r="Y246" s="274"/>
      <c r="Z246" s="274"/>
      <c r="AA246" s="329"/>
      <c r="AB246" s="329"/>
      <c r="AC246" s="329"/>
      <c r="AD246" s="329"/>
      <c r="AE246" s="329"/>
      <c r="AF246" s="274"/>
      <c r="AG246" s="274"/>
      <c r="AH246" s="329"/>
      <c r="AI246" s="329"/>
      <c r="AJ246" s="329"/>
      <c r="AK246" s="329"/>
      <c r="AL246" s="329"/>
      <c r="AM246" s="274"/>
      <c r="AN246" s="274"/>
      <c r="AO246" s="329"/>
      <c r="AP246" s="329">
        <v>11</v>
      </c>
      <c r="AQ246" s="329">
        <v>11</v>
      </c>
      <c r="AR246" s="300">
        <v>10</v>
      </c>
      <c r="AS246" s="346">
        <f t="shared" si="28"/>
        <v>32</v>
      </c>
      <c r="AT246" s="724"/>
      <c r="AU246" s="675" t="e">
        <f t="shared" si="30"/>
        <v>#DIV/0!</v>
      </c>
      <c r="AV246" s="724"/>
      <c r="AW246" s="717"/>
      <c r="AX246" s="718"/>
    </row>
    <row r="247" spans="2:50" ht="21" x14ac:dyDescent="0.25">
      <c r="B247" s="727"/>
      <c r="C247" s="670">
        <v>113</v>
      </c>
      <c r="D247" s="738"/>
      <c r="E247" s="721"/>
      <c r="F247" s="338" t="s">
        <v>403</v>
      </c>
      <c r="G247" s="721"/>
      <c r="H247" s="712"/>
      <c r="I247" s="722"/>
      <c r="J247" s="278"/>
      <c r="K247" s="277"/>
      <c r="L247" s="277"/>
      <c r="M247" s="279"/>
      <c r="N247" s="279"/>
      <c r="O247" s="279"/>
      <c r="P247" s="279"/>
      <c r="Q247" s="279"/>
      <c r="R247" s="277"/>
      <c r="S247" s="277"/>
      <c r="T247" s="329"/>
      <c r="U247" s="329"/>
      <c r="V247" s="329"/>
      <c r="W247" s="329"/>
      <c r="X247" s="329"/>
      <c r="Y247" s="274"/>
      <c r="Z247" s="274"/>
      <c r="AA247" s="329"/>
      <c r="AB247" s="329"/>
      <c r="AC247" s="329"/>
      <c r="AD247" s="329"/>
      <c r="AE247" s="329"/>
      <c r="AF247" s="274"/>
      <c r="AG247" s="274"/>
      <c r="AH247" s="329"/>
      <c r="AI247" s="329"/>
      <c r="AJ247" s="329"/>
      <c r="AK247" s="329"/>
      <c r="AL247" s="329"/>
      <c r="AM247" s="274"/>
      <c r="AN247" s="274"/>
      <c r="AO247" s="329"/>
      <c r="AP247" s="329">
        <v>11</v>
      </c>
      <c r="AQ247" s="329">
        <v>11</v>
      </c>
      <c r="AR247" s="300">
        <v>10</v>
      </c>
      <c r="AS247" s="346">
        <f t="shared" si="28"/>
        <v>32</v>
      </c>
      <c r="AT247" s="724"/>
      <c r="AU247" s="675" t="e">
        <f t="shared" si="30"/>
        <v>#DIV/0!</v>
      </c>
      <c r="AV247" s="724"/>
      <c r="AW247" s="717"/>
      <c r="AX247" s="718"/>
    </row>
    <row r="248" spans="2:50" ht="21" x14ac:dyDescent="0.25">
      <c r="B248" s="727"/>
      <c r="C248" s="670">
        <v>114</v>
      </c>
      <c r="D248" s="738" t="s">
        <v>330</v>
      </c>
      <c r="E248" s="721" t="s">
        <v>412</v>
      </c>
      <c r="F248" s="338" t="s">
        <v>658</v>
      </c>
      <c r="G248" s="721"/>
      <c r="H248" s="712"/>
      <c r="I248" s="722"/>
      <c r="J248" s="278"/>
      <c r="K248" s="277"/>
      <c r="L248" s="277"/>
      <c r="M248" s="279"/>
      <c r="N248" s="279"/>
      <c r="O248" s="279"/>
      <c r="P248" s="279"/>
      <c r="Q248" s="279"/>
      <c r="R248" s="277"/>
      <c r="S248" s="277"/>
      <c r="T248" s="329"/>
      <c r="U248" s="329"/>
      <c r="V248" s="329"/>
      <c r="W248" s="329"/>
      <c r="X248" s="329"/>
      <c r="Y248" s="274"/>
      <c r="Z248" s="274"/>
      <c r="AA248" s="329"/>
      <c r="AB248" s="329"/>
      <c r="AC248" s="329"/>
      <c r="AD248" s="329"/>
      <c r="AE248" s="329"/>
      <c r="AF248" s="274"/>
      <c r="AG248" s="274"/>
      <c r="AH248" s="329"/>
      <c r="AI248" s="329"/>
      <c r="AJ248" s="329"/>
      <c r="AK248" s="329"/>
      <c r="AL248" s="329"/>
      <c r="AM248" s="274"/>
      <c r="AN248" s="274"/>
      <c r="AO248" s="329"/>
      <c r="AP248" s="329">
        <v>11</v>
      </c>
      <c r="AQ248" s="329">
        <v>11</v>
      </c>
      <c r="AR248" s="300">
        <v>10</v>
      </c>
      <c r="AS248" s="346">
        <f t="shared" si="28"/>
        <v>32</v>
      </c>
      <c r="AT248" s="724"/>
      <c r="AU248" s="675" t="e">
        <f t="shared" si="30"/>
        <v>#DIV/0!</v>
      </c>
      <c r="AV248" s="724"/>
      <c r="AW248" s="717"/>
      <c r="AX248" s="718"/>
    </row>
    <row r="249" spans="2:50" ht="21" x14ac:dyDescent="0.25">
      <c r="B249" s="727"/>
      <c r="C249" s="670">
        <v>115</v>
      </c>
      <c r="D249" s="738"/>
      <c r="E249" s="721"/>
      <c r="F249" s="338" t="s">
        <v>403</v>
      </c>
      <c r="G249" s="721"/>
      <c r="H249" s="712"/>
      <c r="I249" s="722"/>
      <c r="J249" s="278"/>
      <c r="K249" s="277"/>
      <c r="L249" s="277"/>
      <c r="M249" s="279"/>
      <c r="N249" s="279"/>
      <c r="O249" s="279"/>
      <c r="P249" s="279"/>
      <c r="Q249" s="279"/>
      <c r="R249" s="277"/>
      <c r="S249" s="277"/>
      <c r="T249" s="329"/>
      <c r="U249" s="329"/>
      <c r="V249" s="329"/>
      <c r="W249" s="329"/>
      <c r="X249" s="329"/>
      <c r="Y249" s="274"/>
      <c r="Z249" s="274"/>
      <c r="AA249" s="329"/>
      <c r="AB249" s="329"/>
      <c r="AC249" s="329"/>
      <c r="AD249" s="329"/>
      <c r="AE249" s="329"/>
      <c r="AF249" s="274"/>
      <c r="AG249" s="274"/>
      <c r="AH249" s="329"/>
      <c r="AI249" s="329"/>
      <c r="AJ249" s="329"/>
      <c r="AK249" s="329"/>
      <c r="AL249" s="329"/>
      <c r="AM249" s="274"/>
      <c r="AN249" s="274"/>
      <c r="AO249" s="329"/>
      <c r="AP249" s="329">
        <v>11</v>
      </c>
      <c r="AQ249" s="329">
        <v>11</v>
      </c>
      <c r="AR249" s="300">
        <v>10</v>
      </c>
      <c r="AS249" s="346">
        <f t="shared" si="28"/>
        <v>32</v>
      </c>
      <c r="AT249" s="724"/>
      <c r="AU249" s="675" t="e">
        <f t="shared" si="30"/>
        <v>#DIV/0!</v>
      </c>
      <c r="AV249" s="724"/>
      <c r="AW249" s="717"/>
      <c r="AX249" s="718"/>
    </row>
    <row r="250" spans="2:50" ht="21" x14ac:dyDescent="0.25">
      <c r="B250" s="727"/>
      <c r="C250" s="670">
        <v>116</v>
      </c>
      <c r="D250" s="738"/>
      <c r="E250" s="339" t="s">
        <v>644</v>
      </c>
      <c r="F250" s="338" t="s">
        <v>663</v>
      </c>
      <c r="G250" s="721"/>
      <c r="H250" s="712"/>
      <c r="I250" s="722"/>
      <c r="J250" s="278"/>
      <c r="K250" s="277"/>
      <c r="L250" s="277"/>
      <c r="M250" s="279"/>
      <c r="N250" s="279"/>
      <c r="O250" s="279"/>
      <c r="P250" s="279"/>
      <c r="Q250" s="279"/>
      <c r="R250" s="277"/>
      <c r="S250" s="277"/>
      <c r="T250" s="329"/>
      <c r="U250" s="329"/>
      <c r="V250" s="329"/>
      <c r="W250" s="329"/>
      <c r="X250" s="329"/>
      <c r="Y250" s="274"/>
      <c r="Z250" s="274"/>
      <c r="AA250" s="329"/>
      <c r="AB250" s="329"/>
      <c r="AC250" s="329"/>
      <c r="AD250" s="329"/>
      <c r="AE250" s="329"/>
      <c r="AF250" s="274"/>
      <c r="AG250" s="274"/>
      <c r="AH250" s="329"/>
      <c r="AI250" s="329"/>
      <c r="AJ250" s="329"/>
      <c r="AK250" s="329"/>
      <c r="AL250" s="329"/>
      <c r="AM250" s="274"/>
      <c r="AN250" s="274"/>
      <c r="AO250" s="329"/>
      <c r="AP250" s="329">
        <v>11</v>
      </c>
      <c r="AQ250" s="329">
        <v>11</v>
      </c>
      <c r="AR250" s="300">
        <v>10</v>
      </c>
      <c r="AS250" s="346">
        <f t="shared" si="28"/>
        <v>32</v>
      </c>
      <c r="AT250" s="724"/>
      <c r="AU250" s="675" t="e">
        <f t="shared" si="30"/>
        <v>#DIV/0!</v>
      </c>
      <c r="AV250" s="724"/>
      <c r="AW250" s="717"/>
      <c r="AX250" s="718"/>
    </row>
    <row r="251" spans="2:50" ht="21" x14ac:dyDescent="0.25">
      <c r="B251" s="727"/>
      <c r="C251" s="670">
        <v>117</v>
      </c>
      <c r="D251" s="341" t="s">
        <v>48</v>
      </c>
      <c r="E251" s="339" t="s">
        <v>52</v>
      </c>
      <c r="F251" s="338" t="s">
        <v>652</v>
      </c>
      <c r="G251" s="721"/>
      <c r="H251" s="712"/>
      <c r="I251" s="722"/>
      <c r="J251" s="278"/>
      <c r="K251" s="277"/>
      <c r="L251" s="277"/>
      <c r="M251" s="279"/>
      <c r="N251" s="279"/>
      <c r="O251" s="279"/>
      <c r="P251" s="279"/>
      <c r="Q251" s="279"/>
      <c r="R251" s="277"/>
      <c r="S251" s="277"/>
      <c r="T251" s="329"/>
      <c r="U251" s="329"/>
      <c r="V251" s="329"/>
      <c r="W251" s="329"/>
      <c r="X251" s="329"/>
      <c r="Y251" s="274"/>
      <c r="Z251" s="274"/>
      <c r="AA251" s="329"/>
      <c r="AB251" s="329"/>
      <c r="AC251" s="329"/>
      <c r="AD251" s="329"/>
      <c r="AE251" s="329"/>
      <c r="AF251" s="274"/>
      <c r="AG251" s="274"/>
      <c r="AH251" s="329"/>
      <c r="AI251" s="329"/>
      <c r="AJ251" s="329"/>
      <c r="AK251" s="329"/>
      <c r="AL251" s="329"/>
      <c r="AM251" s="274"/>
      <c r="AN251" s="274"/>
      <c r="AO251" s="329"/>
      <c r="AP251" s="329">
        <v>11</v>
      </c>
      <c r="AQ251" s="329">
        <v>11</v>
      </c>
      <c r="AR251" s="300">
        <v>10</v>
      </c>
      <c r="AS251" s="346">
        <f t="shared" si="28"/>
        <v>32</v>
      </c>
      <c r="AT251" s="724"/>
      <c r="AU251" s="675" t="e">
        <f t="shared" si="30"/>
        <v>#DIV/0!</v>
      </c>
      <c r="AV251" s="724"/>
      <c r="AW251" s="717"/>
      <c r="AX251" s="718"/>
    </row>
    <row r="252" spans="2:50" ht="21" x14ac:dyDescent="0.25">
      <c r="B252" s="727"/>
      <c r="C252" s="670">
        <v>118</v>
      </c>
      <c r="D252" s="738" t="s">
        <v>394</v>
      </c>
      <c r="E252" s="721" t="s">
        <v>407</v>
      </c>
      <c r="F252" s="338" t="s">
        <v>652</v>
      </c>
      <c r="G252" s="721"/>
      <c r="H252" s="712"/>
      <c r="I252" s="722"/>
      <c r="J252" s="278"/>
      <c r="K252" s="277"/>
      <c r="L252" s="277"/>
      <c r="M252" s="279"/>
      <c r="N252" s="279"/>
      <c r="O252" s="279"/>
      <c r="P252" s="279"/>
      <c r="Q252" s="279"/>
      <c r="R252" s="277"/>
      <c r="S252" s="277"/>
      <c r="T252" s="329"/>
      <c r="U252" s="329"/>
      <c r="V252" s="329"/>
      <c r="W252" s="329"/>
      <c r="X252" s="329"/>
      <c r="Y252" s="274"/>
      <c r="Z252" s="274"/>
      <c r="AA252" s="329"/>
      <c r="AB252" s="329"/>
      <c r="AC252" s="329"/>
      <c r="AD252" s="329"/>
      <c r="AE252" s="329"/>
      <c r="AF252" s="274"/>
      <c r="AG252" s="274"/>
      <c r="AH252" s="329"/>
      <c r="AI252" s="329"/>
      <c r="AJ252" s="329"/>
      <c r="AK252" s="329"/>
      <c r="AL252" s="329"/>
      <c r="AM252" s="274"/>
      <c r="AN252" s="274"/>
      <c r="AO252" s="329"/>
      <c r="AP252" s="329">
        <v>11</v>
      </c>
      <c r="AQ252" s="329">
        <v>11</v>
      </c>
      <c r="AR252" s="300">
        <v>10</v>
      </c>
      <c r="AS252" s="346">
        <f t="shared" si="28"/>
        <v>32</v>
      </c>
      <c r="AT252" s="724"/>
      <c r="AU252" s="675" t="e">
        <f t="shared" si="30"/>
        <v>#DIV/0!</v>
      </c>
      <c r="AV252" s="724"/>
      <c r="AW252" s="717"/>
      <c r="AX252" s="718"/>
    </row>
    <row r="253" spans="2:50" ht="21" x14ac:dyDescent="0.25">
      <c r="B253" s="727"/>
      <c r="C253" s="670">
        <v>119</v>
      </c>
      <c r="D253" s="738"/>
      <c r="E253" s="721"/>
      <c r="F253" s="338" t="s">
        <v>403</v>
      </c>
      <c r="G253" s="721"/>
      <c r="H253" s="712"/>
      <c r="I253" s="722"/>
      <c r="J253" s="278"/>
      <c r="K253" s="277"/>
      <c r="L253" s="277"/>
      <c r="M253" s="279"/>
      <c r="N253" s="279"/>
      <c r="O253" s="279"/>
      <c r="P253" s="279"/>
      <c r="Q253" s="279"/>
      <c r="R253" s="277"/>
      <c r="S253" s="277"/>
      <c r="T253" s="329"/>
      <c r="U253" s="329"/>
      <c r="V253" s="329"/>
      <c r="W253" s="329"/>
      <c r="X253" s="329"/>
      <c r="Y253" s="274"/>
      <c r="Z253" s="274"/>
      <c r="AA253" s="329"/>
      <c r="AB253" s="329"/>
      <c r="AC253" s="329"/>
      <c r="AD253" s="329"/>
      <c r="AE253" s="329"/>
      <c r="AF253" s="274"/>
      <c r="AG253" s="274"/>
      <c r="AH253" s="329"/>
      <c r="AI253" s="329"/>
      <c r="AJ253" s="329"/>
      <c r="AK253" s="329"/>
      <c r="AL253" s="329"/>
      <c r="AM253" s="274"/>
      <c r="AN253" s="274"/>
      <c r="AO253" s="329"/>
      <c r="AP253" s="329">
        <v>11</v>
      </c>
      <c r="AQ253" s="329">
        <v>11</v>
      </c>
      <c r="AR253" s="300">
        <v>10</v>
      </c>
      <c r="AS253" s="346">
        <f t="shared" si="28"/>
        <v>32</v>
      </c>
      <c r="AT253" s="724"/>
      <c r="AU253" s="675" t="e">
        <f t="shared" si="30"/>
        <v>#DIV/0!</v>
      </c>
      <c r="AV253" s="724"/>
      <c r="AW253" s="717"/>
      <c r="AX253" s="718"/>
    </row>
    <row r="254" spans="2:50" ht="21" x14ac:dyDescent="0.25">
      <c r="B254" s="727"/>
      <c r="C254" s="670">
        <v>120</v>
      </c>
      <c r="D254" s="738" t="s">
        <v>77</v>
      </c>
      <c r="E254" s="339" t="s">
        <v>241</v>
      </c>
      <c r="F254" s="338" t="s">
        <v>652</v>
      </c>
      <c r="G254" s="721"/>
      <c r="H254" s="712"/>
      <c r="I254" s="722"/>
      <c r="J254" s="278"/>
      <c r="K254" s="277"/>
      <c r="L254" s="277"/>
      <c r="M254" s="279"/>
      <c r="N254" s="279"/>
      <c r="O254" s="279"/>
      <c r="P254" s="279"/>
      <c r="Q254" s="279"/>
      <c r="R254" s="277"/>
      <c r="S254" s="277"/>
      <c r="T254" s="329"/>
      <c r="U254" s="329"/>
      <c r="V254" s="329"/>
      <c r="W254" s="329"/>
      <c r="X254" s="329"/>
      <c r="Y254" s="274"/>
      <c r="Z254" s="274"/>
      <c r="AA254" s="329"/>
      <c r="AB254" s="329"/>
      <c r="AC254" s="329"/>
      <c r="AD254" s="329"/>
      <c r="AE254" s="329"/>
      <c r="AF254" s="274"/>
      <c r="AG254" s="274"/>
      <c r="AH254" s="329"/>
      <c r="AI254" s="329"/>
      <c r="AJ254" s="329"/>
      <c r="AK254" s="329"/>
      <c r="AL254" s="329"/>
      <c r="AM254" s="274"/>
      <c r="AN254" s="274"/>
      <c r="AO254" s="329"/>
      <c r="AP254" s="329">
        <v>11</v>
      </c>
      <c r="AQ254" s="329">
        <v>11</v>
      </c>
      <c r="AR254" s="300">
        <v>10</v>
      </c>
      <c r="AS254" s="346">
        <f t="shared" si="28"/>
        <v>32</v>
      </c>
      <c r="AT254" s="724"/>
      <c r="AU254" s="675" t="e">
        <f t="shared" si="30"/>
        <v>#DIV/0!</v>
      </c>
      <c r="AV254" s="724"/>
      <c r="AW254" s="717"/>
      <c r="AX254" s="718"/>
    </row>
    <row r="255" spans="2:50" ht="21" x14ac:dyDescent="0.25">
      <c r="B255" s="727"/>
      <c r="C255" s="670">
        <v>121</v>
      </c>
      <c r="D255" s="738"/>
      <c r="E255" s="339" t="s">
        <v>90</v>
      </c>
      <c r="F255" s="338" t="s">
        <v>403</v>
      </c>
      <c r="G255" s="721"/>
      <c r="H255" s="712"/>
      <c r="I255" s="722"/>
      <c r="J255" s="278"/>
      <c r="K255" s="277"/>
      <c r="L255" s="277"/>
      <c r="M255" s="279"/>
      <c r="N255" s="279"/>
      <c r="O255" s="279"/>
      <c r="P255" s="279"/>
      <c r="Q255" s="279"/>
      <c r="R255" s="277"/>
      <c r="S255" s="277"/>
      <c r="T255" s="329"/>
      <c r="U255" s="329"/>
      <c r="V255" s="329"/>
      <c r="W255" s="329"/>
      <c r="X255" s="329"/>
      <c r="Y255" s="274"/>
      <c r="Z255" s="274"/>
      <c r="AA255" s="329"/>
      <c r="AB255" s="329"/>
      <c r="AC255" s="329"/>
      <c r="AD255" s="329"/>
      <c r="AE255" s="329"/>
      <c r="AF255" s="274"/>
      <c r="AG255" s="274"/>
      <c r="AH255" s="329"/>
      <c r="AI255" s="329"/>
      <c r="AJ255" s="329"/>
      <c r="AK255" s="329"/>
      <c r="AL255" s="329"/>
      <c r="AM255" s="274"/>
      <c r="AN255" s="274"/>
      <c r="AO255" s="329"/>
      <c r="AP255" s="329">
        <v>11</v>
      </c>
      <c r="AQ255" s="329">
        <v>11</v>
      </c>
      <c r="AR255" s="300">
        <v>10</v>
      </c>
      <c r="AS255" s="346">
        <f t="shared" si="28"/>
        <v>32</v>
      </c>
      <c r="AT255" s="724"/>
      <c r="AU255" s="675" t="e">
        <f t="shared" si="30"/>
        <v>#DIV/0!</v>
      </c>
      <c r="AV255" s="724"/>
      <c r="AW255" s="717"/>
      <c r="AX255" s="718"/>
    </row>
    <row r="256" spans="2:50" ht="21" x14ac:dyDescent="0.25">
      <c r="B256" s="727"/>
      <c r="C256" s="670">
        <v>122</v>
      </c>
      <c r="D256" s="738"/>
      <c r="E256" s="339" t="s">
        <v>650</v>
      </c>
      <c r="F256" s="338" t="s">
        <v>403</v>
      </c>
      <c r="G256" s="721"/>
      <c r="H256" s="712"/>
      <c r="I256" s="722"/>
      <c r="J256" s="278"/>
      <c r="K256" s="277"/>
      <c r="L256" s="277"/>
      <c r="M256" s="279"/>
      <c r="N256" s="279"/>
      <c r="O256" s="279"/>
      <c r="P256" s="279"/>
      <c r="Q256" s="279"/>
      <c r="R256" s="277"/>
      <c r="S256" s="277"/>
      <c r="T256" s="329"/>
      <c r="U256" s="329"/>
      <c r="V256" s="329"/>
      <c r="W256" s="329"/>
      <c r="X256" s="329"/>
      <c r="Y256" s="274"/>
      <c r="Z256" s="274"/>
      <c r="AA256" s="329"/>
      <c r="AB256" s="329"/>
      <c r="AC256" s="329"/>
      <c r="AD256" s="329"/>
      <c r="AE256" s="329"/>
      <c r="AF256" s="274"/>
      <c r="AG256" s="274"/>
      <c r="AH256" s="329"/>
      <c r="AI256" s="329"/>
      <c r="AJ256" s="329"/>
      <c r="AK256" s="329"/>
      <c r="AL256" s="329"/>
      <c r="AM256" s="274"/>
      <c r="AN256" s="274"/>
      <c r="AO256" s="329"/>
      <c r="AP256" s="329">
        <v>11</v>
      </c>
      <c r="AQ256" s="329">
        <v>11</v>
      </c>
      <c r="AR256" s="300">
        <v>10</v>
      </c>
      <c r="AS256" s="346">
        <f t="shared" si="28"/>
        <v>32</v>
      </c>
      <c r="AT256" s="724"/>
      <c r="AU256" s="675" t="e">
        <f t="shared" si="30"/>
        <v>#DIV/0!</v>
      </c>
      <c r="AV256" s="724"/>
      <c r="AW256" s="717"/>
      <c r="AX256" s="718"/>
    </row>
    <row r="257" spans="2:53" ht="21" x14ac:dyDescent="0.25">
      <c r="B257" s="727"/>
      <c r="C257" s="670">
        <v>123</v>
      </c>
      <c r="D257" s="341" t="s">
        <v>83</v>
      </c>
      <c r="E257" s="339" t="s">
        <v>410</v>
      </c>
      <c r="F257" s="338" t="s">
        <v>661</v>
      </c>
      <c r="G257" s="721"/>
      <c r="H257" s="712"/>
      <c r="I257" s="722"/>
      <c r="J257" s="278"/>
      <c r="K257" s="277"/>
      <c r="L257" s="277"/>
      <c r="M257" s="279"/>
      <c r="N257" s="279"/>
      <c r="O257" s="279"/>
      <c r="P257" s="279"/>
      <c r="Q257" s="279"/>
      <c r="R257" s="277"/>
      <c r="S257" s="277"/>
      <c r="T257" s="329"/>
      <c r="U257" s="329"/>
      <c r="V257" s="329"/>
      <c r="W257" s="329"/>
      <c r="X257" s="329"/>
      <c r="Y257" s="274"/>
      <c r="Z257" s="274"/>
      <c r="AA257" s="329"/>
      <c r="AB257" s="329"/>
      <c r="AC257" s="329"/>
      <c r="AD257" s="329"/>
      <c r="AE257" s="329"/>
      <c r="AF257" s="274"/>
      <c r="AG257" s="274"/>
      <c r="AH257" s="329"/>
      <c r="AI257" s="329"/>
      <c r="AJ257" s="329"/>
      <c r="AK257" s="329"/>
      <c r="AL257" s="329"/>
      <c r="AM257" s="274"/>
      <c r="AN257" s="274"/>
      <c r="AO257" s="329"/>
      <c r="AP257" s="329">
        <v>11</v>
      </c>
      <c r="AQ257" s="329">
        <v>11</v>
      </c>
      <c r="AR257" s="300">
        <v>10</v>
      </c>
      <c r="AS257" s="346">
        <f t="shared" si="28"/>
        <v>32</v>
      </c>
      <c r="AT257" s="724"/>
      <c r="AU257" s="675" t="e">
        <f t="shared" si="30"/>
        <v>#DIV/0!</v>
      </c>
      <c r="AV257" s="724"/>
      <c r="AW257" s="717"/>
      <c r="AX257" s="718"/>
    </row>
    <row r="258" spans="2:53" ht="21" x14ac:dyDescent="0.25">
      <c r="B258" s="727"/>
      <c r="C258" s="670">
        <v>124</v>
      </c>
      <c r="D258" s="738" t="s">
        <v>76</v>
      </c>
      <c r="E258" s="721" t="s">
        <v>406</v>
      </c>
      <c r="F258" s="338" t="s">
        <v>658</v>
      </c>
      <c r="G258" s="721"/>
      <c r="H258" s="712"/>
      <c r="I258" s="722"/>
      <c r="J258" s="278"/>
      <c r="K258" s="277"/>
      <c r="L258" s="277"/>
      <c r="M258" s="279"/>
      <c r="N258" s="279"/>
      <c r="O258" s="279"/>
      <c r="P258" s="279"/>
      <c r="Q258" s="279"/>
      <c r="R258" s="277"/>
      <c r="S258" s="277"/>
      <c r="T258" s="329"/>
      <c r="U258" s="329"/>
      <c r="V258" s="329"/>
      <c r="W258" s="329"/>
      <c r="X258" s="329"/>
      <c r="Y258" s="274"/>
      <c r="Z258" s="274"/>
      <c r="AA258" s="329"/>
      <c r="AB258" s="329"/>
      <c r="AC258" s="329"/>
      <c r="AD258" s="329"/>
      <c r="AE258" s="329"/>
      <c r="AF258" s="274"/>
      <c r="AG258" s="274"/>
      <c r="AH258" s="329"/>
      <c r="AI258" s="329"/>
      <c r="AJ258" s="329"/>
      <c r="AK258" s="329"/>
      <c r="AL258" s="329"/>
      <c r="AM258" s="274"/>
      <c r="AN258" s="274"/>
      <c r="AO258" s="329"/>
      <c r="AP258" s="329">
        <v>11</v>
      </c>
      <c r="AQ258" s="329">
        <v>11</v>
      </c>
      <c r="AR258" s="300">
        <v>10</v>
      </c>
      <c r="AS258" s="346">
        <f t="shared" si="28"/>
        <v>32</v>
      </c>
      <c r="AT258" s="724"/>
      <c r="AU258" s="675" t="e">
        <f t="shared" si="30"/>
        <v>#DIV/0!</v>
      </c>
      <c r="AV258" s="724"/>
      <c r="AW258" s="717"/>
      <c r="AX258" s="718"/>
    </row>
    <row r="259" spans="2:53" ht="21" x14ac:dyDescent="0.25">
      <c r="B259" s="727"/>
      <c r="C259" s="670">
        <v>125</v>
      </c>
      <c r="D259" s="738"/>
      <c r="E259" s="721"/>
      <c r="F259" s="338" t="s">
        <v>403</v>
      </c>
      <c r="G259" s="721"/>
      <c r="H259" s="712"/>
      <c r="I259" s="722"/>
      <c r="J259" s="278"/>
      <c r="K259" s="277"/>
      <c r="L259" s="277"/>
      <c r="M259" s="279"/>
      <c r="N259" s="279"/>
      <c r="O259" s="279"/>
      <c r="P259" s="279"/>
      <c r="Q259" s="279"/>
      <c r="R259" s="277"/>
      <c r="S259" s="277"/>
      <c r="T259" s="329"/>
      <c r="U259" s="329"/>
      <c r="V259" s="329"/>
      <c r="W259" s="329"/>
      <c r="X259" s="329"/>
      <c r="Y259" s="274"/>
      <c r="Z259" s="274"/>
      <c r="AA259" s="329"/>
      <c r="AB259" s="329"/>
      <c r="AC259" s="329"/>
      <c r="AD259" s="329"/>
      <c r="AE259" s="329"/>
      <c r="AF259" s="274"/>
      <c r="AG259" s="274"/>
      <c r="AH259" s="329"/>
      <c r="AI259" s="329"/>
      <c r="AJ259" s="329"/>
      <c r="AK259" s="329"/>
      <c r="AL259" s="329"/>
      <c r="AM259" s="274"/>
      <c r="AN259" s="274"/>
      <c r="AO259" s="329"/>
      <c r="AP259" s="329">
        <v>11</v>
      </c>
      <c r="AQ259" s="329">
        <v>11</v>
      </c>
      <c r="AR259" s="300">
        <v>10</v>
      </c>
      <c r="AS259" s="346">
        <f t="shared" si="28"/>
        <v>32</v>
      </c>
      <c r="AT259" s="724"/>
      <c r="AU259" s="675" t="e">
        <f t="shared" si="30"/>
        <v>#DIV/0!</v>
      </c>
      <c r="AV259" s="724"/>
      <c r="AW259" s="717"/>
      <c r="AX259" s="718"/>
    </row>
    <row r="260" spans="2:53" ht="21" x14ac:dyDescent="0.25">
      <c r="B260" s="727"/>
      <c r="C260" s="670">
        <v>126</v>
      </c>
      <c r="D260" s="738" t="s">
        <v>81</v>
      </c>
      <c r="E260" s="721" t="s">
        <v>660</v>
      </c>
      <c r="F260" s="338" t="s">
        <v>652</v>
      </c>
      <c r="G260" s="721"/>
      <c r="H260" s="712"/>
      <c r="I260" s="722"/>
      <c r="J260" s="278"/>
      <c r="K260" s="277"/>
      <c r="L260" s="277"/>
      <c r="M260" s="279"/>
      <c r="N260" s="279"/>
      <c r="O260" s="279"/>
      <c r="P260" s="279"/>
      <c r="Q260" s="279"/>
      <c r="R260" s="277"/>
      <c r="S260" s="277"/>
      <c r="T260" s="329"/>
      <c r="U260" s="329"/>
      <c r="V260" s="329"/>
      <c r="W260" s="329"/>
      <c r="X260" s="329"/>
      <c r="Y260" s="274"/>
      <c r="Z260" s="274"/>
      <c r="AA260" s="329"/>
      <c r="AB260" s="329"/>
      <c r="AC260" s="329"/>
      <c r="AD260" s="329"/>
      <c r="AE260" s="329"/>
      <c r="AF260" s="274"/>
      <c r="AG260" s="274"/>
      <c r="AH260" s="329"/>
      <c r="AI260" s="329"/>
      <c r="AJ260" s="329"/>
      <c r="AK260" s="329"/>
      <c r="AL260" s="329"/>
      <c r="AM260" s="274"/>
      <c r="AN260" s="274"/>
      <c r="AO260" s="329"/>
      <c r="AP260" s="329">
        <v>11</v>
      </c>
      <c r="AQ260" s="329">
        <v>11</v>
      </c>
      <c r="AR260" s="300">
        <v>10</v>
      </c>
      <c r="AS260" s="346">
        <f t="shared" si="28"/>
        <v>32</v>
      </c>
      <c r="AT260" s="724"/>
      <c r="AU260" s="675" t="e">
        <f t="shared" si="30"/>
        <v>#DIV/0!</v>
      </c>
      <c r="AV260" s="724"/>
      <c r="AW260" s="717"/>
      <c r="AX260" s="718"/>
    </row>
    <row r="261" spans="2:53" ht="21" x14ac:dyDescent="0.25">
      <c r="B261" s="727"/>
      <c r="C261" s="670">
        <v>127</v>
      </c>
      <c r="D261" s="738"/>
      <c r="E261" s="721"/>
      <c r="F261" s="338" t="s">
        <v>403</v>
      </c>
      <c r="G261" s="721"/>
      <c r="H261" s="712"/>
      <c r="I261" s="722"/>
      <c r="J261" s="278"/>
      <c r="K261" s="277"/>
      <c r="L261" s="277"/>
      <c r="M261" s="279"/>
      <c r="N261" s="279"/>
      <c r="O261" s="279"/>
      <c r="P261" s="279"/>
      <c r="Q261" s="279"/>
      <c r="R261" s="277"/>
      <c r="S261" s="277"/>
      <c r="T261" s="329"/>
      <c r="U261" s="329"/>
      <c r="V261" s="329"/>
      <c r="W261" s="329"/>
      <c r="X261" s="329"/>
      <c r="Y261" s="274"/>
      <c r="Z261" s="274"/>
      <c r="AA261" s="329"/>
      <c r="AB261" s="329"/>
      <c r="AC261" s="329"/>
      <c r="AD261" s="329"/>
      <c r="AE261" s="329"/>
      <c r="AF261" s="274"/>
      <c r="AG261" s="274"/>
      <c r="AH261" s="329"/>
      <c r="AI261" s="329"/>
      <c r="AJ261" s="329"/>
      <c r="AK261" s="329"/>
      <c r="AL261" s="329"/>
      <c r="AM261" s="274"/>
      <c r="AN261" s="274"/>
      <c r="AO261" s="329"/>
      <c r="AP261" s="329">
        <v>11</v>
      </c>
      <c r="AQ261" s="329">
        <v>11</v>
      </c>
      <c r="AR261" s="300">
        <v>10</v>
      </c>
      <c r="AS261" s="346">
        <f t="shared" si="28"/>
        <v>32</v>
      </c>
      <c r="AT261" s="724"/>
      <c r="AU261" s="675" t="e">
        <f t="shared" si="30"/>
        <v>#DIV/0!</v>
      </c>
      <c r="AV261" s="724"/>
      <c r="AW261" s="717"/>
      <c r="AX261" s="718"/>
    </row>
    <row r="262" spans="2:53" ht="21" x14ac:dyDescent="0.25">
      <c r="B262" s="727"/>
      <c r="C262" s="670">
        <v>128</v>
      </c>
      <c r="D262" s="341" t="s">
        <v>339</v>
      </c>
      <c r="E262" s="339" t="s">
        <v>645</v>
      </c>
      <c r="F262" s="338" t="s">
        <v>403</v>
      </c>
      <c r="G262" s="721"/>
      <c r="H262" s="712"/>
      <c r="I262" s="722"/>
      <c r="J262" s="278"/>
      <c r="K262" s="277"/>
      <c r="L262" s="277"/>
      <c r="M262" s="279"/>
      <c r="N262" s="279"/>
      <c r="O262" s="279"/>
      <c r="P262" s="279"/>
      <c r="Q262" s="279"/>
      <c r="R262" s="277"/>
      <c r="S262" s="277"/>
      <c r="T262" s="329"/>
      <c r="U262" s="329"/>
      <c r="V262" s="329"/>
      <c r="W262" s="329"/>
      <c r="X262" s="329"/>
      <c r="Y262" s="274"/>
      <c r="Z262" s="274"/>
      <c r="AA262" s="329"/>
      <c r="AB262" s="329"/>
      <c r="AC262" s="329"/>
      <c r="AD262" s="329"/>
      <c r="AE262" s="329"/>
      <c r="AF262" s="274"/>
      <c r="AG262" s="274"/>
      <c r="AH262" s="329"/>
      <c r="AI262" s="329"/>
      <c r="AJ262" s="329"/>
      <c r="AK262" s="329"/>
      <c r="AL262" s="329"/>
      <c r="AM262" s="274"/>
      <c r="AN262" s="274"/>
      <c r="AO262" s="329"/>
      <c r="AP262" s="329">
        <v>11</v>
      </c>
      <c r="AQ262" s="329">
        <v>11</v>
      </c>
      <c r="AR262" s="300">
        <v>10</v>
      </c>
      <c r="AS262" s="346">
        <f t="shared" si="28"/>
        <v>32</v>
      </c>
      <c r="AT262" s="724"/>
      <c r="AU262" s="675" t="e">
        <f t="shared" si="30"/>
        <v>#DIV/0!</v>
      </c>
      <c r="AV262" s="724"/>
      <c r="AW262" s="717"/>
      <c r="AX262" s="718"/>
    </row>
    <row r="263" spans="2:53" ht="21" x14ac:dyDescent="0.25">
      <c r="B263" s="727"/>
      <c r="C263" s="670">
        <v>129</v>
      </c>
      <c r="D263" s="341" t="s">
        <v>287</v>
      </c>
      <c r="E263" s="339" t="s">
        <v>648</v>
      </c>
      <c r="F263" s="338" t="s">
        <v>403</v>
      </c>
      <c r="G263" s="721"/>
      <c r="H263" s="712"/>
      <c r="I263" s="722"/>
      <c r="J263" s="278"/>
      <c r="K263" s="277"/>
      <c r="L263" s="277"/>
      <c r="M263" s="279"/>
      <c r="N263" s="279"/>
      <c r="O263" s="279"/>
      <c r="P263" s="279"/>
      <c r="Q263" s="279"/>
      <c r="R263" s="277"/>
      <c r="S263" s="277"/>
      <c r="T263" s="329"/>
      <c r="U263" s="329"/>
      <c r="V263" s="329"/>
      <c r="W263" s="329"/>
      <c r="X263" s="329"/>
      <c r="Y263" s="274"/>
      <c r="Z263" s="274"/>
      <c r="AA263" s="329"/>
      <c r="AB263" s="329"/>
      <c r="AC263" s="329"/>
      <c r="AD263" s="329"/>
      <c r="AE263" s="329"/>
      <c r="AF263" s="274"/>
      <c r="AG263" s="274"/>
      <c r="AH263" s="329"/>
      <c r="AI263" s="329"/>
      <c r="AJ263" s="329"/>
      <c r="AK263" s="329"/>
      <c r="AL263" s="329"/>
      <c r="AM263" s="274"/>
      <c r="AN263" s="274"/>
      <c r="AO263" s="329"/>
      <c r="AP263" s="329">
        <v>11</v>
      </c>
      <c r="AQ263" s="329">
        <v>11</v>
      </c>
      <c r="AR263" s="300">
        <v>10</v>
      </c>
      <c r="AS263" s="346">
        <f t="shared" si="28"/>
        <v>32</v>
      </c>
      <c r="AT263" s="724"/>
      <c r="AU263" s="675" t="e">
        <f t="shared" si="30"/>
        <v>#DIV/0!</v>
      </c>
      <c r="AV263" s="724"/>
      <c r="AW263" s="717"/>
      <c r="AX263" s="718"/>
    </row>
    <row r="264" spans="2:53" ht="21" x14ac:dyDescent="0.25">
      <c r="B264" s="727"/>
      <c r="C264" s="670">
        <v>130</v>
      </c>
      <c r="D264" s="266" t="s">
        <v>665</v>
      </c>
      <c r="E264" s="345" t="s">
        <v>649</v>
      </c>
      <c r="F264" s="342" t="s">
        <v>403</v>
      </c>
      <c r="G264" s="774"/>
      <c r="H264" s="779"/>
      <c r="I264" s="780"/>
      <c r="J264" s="308"/>
      <c r="K264" s="280"/>
      <c r="L264" s="280"/>
      <c r="M264" s="309"/>
      <c r="N264" s="309"/>
      <c r="O264" s="309"/>
      <c r="P264" s="309"/>
      <c r="Q264" s="309"/>
      <c r="R264" s="280"/>
      <c r="S264" s="280"/>
      <c r="T264" s="310"/>
      <c r="U264" s="310"/>
      <c r="V264" s="310"/>
      <c r="W264" s="310"/>
      <c r="X264" s="310"/>
      <c r="Y264" s="275"/>
      <c r="Z264" s="275"/>
      <c r="AA264" s="310"/>
      <c r="AB264" s="310"/>
      <c r="AC264" s="310"/>
      <c r="AD264" s="310"/>
      <c r="AE264" s="310"/>
      <c r="AF264" s="275"/>
      <c r="AG264" s="275"/>
      <c r="AH264" s="310"/>
      <c r="AI264" s="310"/>
      <c r="AJ264" s="329"/>
      <c r="AK264" s="329"/>
      <c r="AL264" s="329"/>
      <c r="AM264" s="275"/>
      <c r="AN264" s="275"/>
      <c r="AO264" s="310"/>
      <c r="AP264" s="329">
        <v>11</v>
      </c>
      <c r="AQ264" s="329">
        <v>11</v>
      </c>
      <c r="AR264" s="300">
        <v>10</v>
      </c>
      <c r="AS264" s="311">
        <f t="shared" ref="AS264:AS299" si="31">SUM(J264:AR264)</f>
        <v>32</v>
      </c>
      <c r="AT264" s="782"/>
      <c r="AU264" s="676" t="e">
        <f t="shared" si="30"/>
        <v>#DIV/0!</v>
      </c>
      <c r="AV264" s="782"/>
      <c r="AW264" s="784"/>
      <c r="AX264" s="778"/>
      <c r="AY264" s="281"/>
      <c r="AZ264" s="281"/>
      <c r="BA264" s="281"/>
    </row>
    <row r="265" spans="2:53" ht="21" customHeight="1" x14ac:dyDescent="0.25">
      <c r="B265" s="727"/>
      <c r="C265" s="670">
        <v>131</v>
      </c>
      <c r="D265" s="738" t="s">
        <v>38</v>
      </c>
      <c r="E265" s="327" t="s">
        <v>646</v>
      </c>
      <c r="F265" s="286" t="s">
        <v>652</v>
      </c>
      <c r="G265" s="721" t="s">
        <v>764</v>
      </c>
      <c r="H265" s="712">
        <v>45</v>
      </c>
      <c r="I265" s="722" t="s">
        <v>763</v>
      </c>
      <c r="J265" s="278"/>
      <c r="K265" s="277"/>
      <c r="L265" s="277"/>
      <c r="M265" s="279"/>
      <c r="N265" s="279"/>
      <c r="O265" s="279"/>
      <c r="P265" s="279"/>
      <c r="Q265" s="279"/>
      <c r="R265" s="277"/>
      <c r="S265" s="277"/>
      <c r="T265" s="329"/>
      <c r="U265" s="329"/>
      <c r="V265" s="329"/>
      <c r="W265" s="329"/>
      <c r="X265" s="329"/>
      <c r="Y265" s="274"/>
      <c r="Z265" s="274"/>
      <c r="AA265" s="329"/>
      <c r="AB265" s="329"/>
      <c r="AC265" s="329"/>
      <c r="AD265" s="329"/>
      <c r="AE265" s="329"/>
      <c r="AF265" s="274"/>
      <c r="AG265" s="274"/>
      <c r="AH265" s="329"/>
      <c r="AI265" s="329"/>
      <c r="AJ265" s="329"/>
      <c r="AK265" s="329">
        <v>9</v>
      </c>
      <c r="AL265" s="329">
        <v>9</v>
      </c>
      <c r="AM265" s="274"/>
      <c r="AN265" s="274"/>
      <c r="AO265" s="329">
        <v>7</v>
      </c>
      <c r="AP265" s="329">
        <v>7</v>
      </c>
      <c r="AQ265" s="329">
        <v>7</v>
      </c>
      <c r="AR265" s="300">
        <v>7</v>
      </c>
      <c r="AS265" s="267">
        <f t="shared" si="31"/>
        <v>46</v>
      </c>
      <c r="AT265" s="781">
        <v>37.5</v>
      </c>
      <c r="AU265" s="675">
        <f t="shared" si="29"/>
        <v>0</v>
      </c>
      <c r="AV265" s="783">
        <v>37.5</v>
      </c>
      <c r="AW265" s="783">
        <v>2475</v>
      </c>
      <c r="AX265" s="718">
        <v>2475</v>
      </c>
    </row>
    <row r="266" spans="2:53" ht="21" x14ac:dyDescent="0.25">
      <c r="B266" s="727"/>
      <c r="C266" s="670">
        <v>132</v>
      </c>
      <c r="D266" s="738"/>
      <c r="E266" s="327" t="s">
        <v>680</v>
      </c>
      <c r="F266" s="286" t="s">
        <v>666</v>
      </c>
      <c r="G266" s="721"/>
      <c r="H266" s="712"/>
      <c r="I266" s="722"/>
      <c r="J266" s="278"/>
      <c r="K266" s="277"/>
      <c r="L266" s="277"/>
      <c r="M266" s="279"/>
      <c r="N266" s="279"/>
      <c r="O266" s="279"/>
      <c r="P266" s="279"/>
      <c r="Q266" s="279"/>
      <c r="R266" s="277"/>
      <c r="S266" s="277"/>
      <c r="T266" s="329"/>
      <c r="U266" s="329"/>
      <c r="V266" s="329"/>
      <c r="W266" s="329"/>
      <c r="X266" s="329"/>
      <c r="Y266" s="274"/>
      <c r="Z266" s="274"/>
      <c r="AA266" s="329"/>
      <c r="AB266" s="329"/>
      <c r="AC266" s="329"/>
      <c r="AD266" s="329"/>
      <c r="AE266" s="329"/>
      <c r="AF266" s="274"/>
      <c r="AG266" s="274"/>
      <c r="AH266" s="329"/>
      <c r="AI266" s="329"/>
      <c r="AJ266" s="329"/>
      <c r="AK266" s="329">
        <v>9</v>
      </c>
      <c r="AL266" s="329">
        <v>9</v>
      </c>
      <c r="AM266" s="274"/>
      <c r="AN266" s="274"/>
      <c r="AO266" s="329">
        <v>7</v>
      </c>
      <c r="AP266" s="329">
        <v>7</v>
      </c>
      <c r="AQ266" s="329">
        <v>7</v>
      </c>
      <c r="AR266" s="300">
        <v>7</v>
      </c>
      <c r="AS266" s="267">
        <f t="shared" si="31"/>
        <v>46</v>
      </c>
      <c r="AT266" s="724"/>
      <c r="AU266" s="675" t="e">
        <f t="shared" si="29"/>
        <v>#DIV/0!</v>
      </c>
      <c r="AV266" s="717"/>
      <c r="AW266" s="717"/>
      <c r="AX266" s="718"/>
    </row>
    <row r="267" spans="2:53" ht="21" x14ac:dyDescent="0.25">
      <c r="B267" s="727"/>
      <c r="C267" s="670">
        <v>133</v>
      </c>
      <c r="D267" s="738" t="s">
        <v>276</v>
      </c>
      <c r="E267" s="721" t="s">
        <v>409</v>
      </c>
      <c r="F267" s="286" t="s">
        <v>652</v>
      </c>
      <c r="G267" s="721"/>
      <c r="H267" s="712"/>
      <c r="I267" s="722"/>
      <c r="J267" s="278"/>
      <c r="K267" s="277"/>
      <c r="L267" s="277"/>
      <c r="M267" s="279"/>
      <c r="N267" s="279"/>
      <c r="O267" s="279"/>
      <c r="P267" s="279"/>
      <c r="Q267" s="279"/>
      <c r="R267" s="277"/>
      <c r="S267" s="277"/>
      <c r="T267" s="329"/>
      <c r="U267" s="329"/>
      <c r="V267" s="329"/>
      <c r="W267" s="329"/>
      <c r="X267" s="329"/>
      <c r="Y267" s="274"/>
      <c r="Z267" s="274"/>
      <c r="AA267" s="329"/>
      <c r="AB267" s="329"/>
      <c r="AC267" s="329"/>
      <c r="AD267" s="329"/>
      <c r="AE267" s="329"/>
      <c r="AF267" s="274"/>
      <c r="AG267" s="274"/>
      <c r="AH267" s="329"/>
      <c r="AI267" s="329"/>
      <c r="AJ267" s="329"/>
      <c r="AK267" s="329">
        <v>9</v>
      </c>
      <c r="AL267" s="329">
        <v>9</v>
      </c>
      <c r="AM267" s="274"/>
      <c r="AN267" s="274"/>
      <c r="AO267" s="329">
        <v>7</v>
      </c>
      <c r="AP267" s="329">
        <v>7</v>
      </c>
      <c r="AQ267" s="329">
        <v>7</v>
      </c>
      <c r="AR267" s="300">
        <v>7</v>
      </c>
      <c r="AS267" s="267">
        <f t="shared" si="31"/>
        <v>46</v>
      </c>
      <c r="AT267" s="724"/>
      <c r="AU267" s="675" t="e">
        <f t="shared" si="29"/>
        <v>#DIV/0!</v>
      </c>
      <c r="AV267" s="717"/>
      <c r="AW267" s="717"/>
      <c r="AX267" s="718"/>
    </row>
    <row r="268" spans="2:53" ht="21" x14ac:dyDescent="0.25">
      <c r="B268" s="727"/>
      <c r="C268" s="670">
        <v>134</v>
      </c>
      <c r="D268" s="738"/>
      <c r="E268" s="721"/>
      <c r="F268" s="286" t="s">
        <v>403</v>
      </c>
      <c r="G268" s="721"/>
      <c r="H268" s="712"/>
      <c r="I268" s="722"/>
      <c r="J268" s="278"/>
      <c r="K268" s="277"/>
      <c r="L268" s="277"/>
      <c r="M268" s="279"/>
      <c r="N268" s="279"/>
      <c r="O268" s="279"/>
      <c r="P268" s="279"/>
      <c r="Q268" s="279"/>
      <c r="R268" s="277"/>
      <c r="S268" s="277"/>
      <c r="T268" s="329"/>
      <c r="U268" s="329"/>
      <c r="V268" s="329"/>
      <c r="W268" s="329"/>
      <c r="X268" s="329"/>
      <c r="Y268" s="274"/>
      <c r="Z268" s="274"/>
      <c r="AA268" s="329"/>
      <c r="AB268" s="329"/>
      <c r="AC268" s="329"/>
      <c r="AD268" s="329"/>
      <c r="AE268" s="329"/>
      <c r="AF268" s="274"/>
      <c r="AG268" s="274"/>
      <c r="AH268" s="329"/>
      <c r="AI268" s="329"/>
      <c r="AJ268" s="329"/>
      <c r="AK268" s="329">
        <v>9</v>
      </c>
      <c r="AL268" s="329">
        <v>9</v>
      </c>
      <c r="AM268" s="274"/>
      <c r="AN268" s="274"/>
      <c r="AO268" s="329">
        <v>7</v>
      </c>
      <c r="AP268" s="329">
        <v>7</v>
      </c>
      <c r="AQ268" s="329">
        <v>7</v>
      </c>
      <c r="AR268" s="300">
        <v>7</v>
      </c>
      <c r="AS268" s="267">
        <f t="shared" si="31"/>
        <v>46</v>
      </c>
      <c r="AT268" s="724"/>
      <c r="AU268" s="675" t="e">
        <f t="shared" si="29"/>
        <v>#DIV/0!</v>
      </c>
      <c r="AV268" s="717"/>
      <c r="AW268" s="717"/>
      <c r="AX268" s="718"/>
    </row>
    <row r="269" spans="2:53" ht="21" x14ac:dyDescent="0.25">
      <c r="B269" s="727"/>
      <c r="C269" s="670">
        <v>135</v>
      </c>
      <c r="D269" s="738"/>
      <c r="E269" s="327" t="s">
        <v>408</v>
      </c>
      <c r="F269" s="306" t="s">
        <v>659</v>
      </c>
      <c r="G269" s="721"/>
      <c r="H269" s="712"/>
      <c r="I269" s="722"/>
      <c r="J269" s="278"/>
      <c r="K269" s="277"/>
      <c r="L269" s="277"/>
      <c r="M269" s="279"/>
      <c r="N269" s="279"/>
      <c r="O269" s="279"/>
      <c r="P269" s="279"/>
      <c r="Q269" s="279"/>
      <c r="R269" s="277"/>
      <c r="S269" s="277"/>
      <c r="T269" s="329"/>
      <c r="U269" s="329"/>
      <c r="V269" s="329"/>
      <c r="W269" s="329"/>
      <c r="X269" s="329"/>
      <c r="Y269" s="274"/>
      <c r="Z269" s="274"/>
      <c r="AA269" s="329"/>
      <c r="AB269" s="329"/>
      <c r="AC269" s="329"/>
      <c r="AD269" s="329"/>
      <c r="AE269" s="329"/>
      <c r="AF269" s="274"/>
      <c r="AG269" s="274"/>
      <c r="AH269" s="329"/>
      <c r="AI269" s="329"/>
      <c r="AJ269" s="329"/>
      <c r="AK269" s="329">
        <v>9</v>
      </c>
      <c r="AL269" s="329">
        <v>9</v>
      </c>
      <c r="AM269" s="274"/>
      <c r="AN269" s="274"/>
      <c r="AO269" s="329">
        <v>7</v>
      </c>
      <c r="AP269" s="329">
        <v>7</v>
      </c>
      <c r="AQ269" s="329">
        <v>7</v>
      </c>
      <c r="AR269" s="300">
        <v>7</v>
      </c>
      <c r="AS269" s="267">
        <f t="shared" si="31"/>
        <v>46</v>
      </c>
      <c r="AT269" s="724"/>
      <c r="AU269" s="675" t="e">
        <f t="shared" si="29"/>
        <v>#DIV/0!</v>
      </c>
      <c r="AV269" s="717"/>
      <c r="AW269" s="717"/>
      <c r="AX269" s="718"/>
    </row>
    <row r="270" spans="2:53" ht="21" x14ac:dyDescent="0.25">
      <c r="B270" s="727"/>
      <c r="C270" s="670">
        <v>136</v>
      </c>
      <c r="D270" s="738" t="s">
        <v>37</v>
      </c>
      <c r="E270" s="721" t="s">
        <v>647</v>
      </c>
      <c r="F270" s="286" t="s">
        <v>652</v>
      </c>
      <c r="G270" s="721"/>
      <c r="H270" s="712"/>
      <c r="I270" s="722"/>
      <c r="J270" s="278"/>
      <c r="K270" s="277"/>
      <c r="L270" s="277"/>
      <c r="M270" s="279"/>
      <c r="N270" s="279"/>
      <c r="O270" s="279"/>
      <c r="P270" s="279"/>
      <c r="Q270" s="279"/>
      <c r="R270" s="277"/>
      <c r="S270" s="277"/>
      <c r="T270" s="329"/>
      <c r="U270" s="329"/>
      <c r="V270" s="329"/>
      <c r="W270" s="329"/>
      <c r="X270" s="329"/>
      <c r="Y270" s="274"/>
      <c r="Z270" s="274"/>
      <c r="AA270" s="329"/>
      <c r="AB270" s="329"/>
      <c r="AC270" s="329"/>
      <c r="AD270" s="329"/>
      <c r="AE270" s="329"/>
      <c r="AF270" s="274"/>
      <c r="AG270" s="274"/>
      <c r="AH270" s="329"/>
      <c r="AI270" s="329"/>
      <c r="AJ270" s="329"/>
      <c r="AK270" s="329">
        <v>9</v>
      </c>
      <c r="AL270" s="329">
        <v>9</v>
      </c>
      <c r="AM270" s="274"/>
      <c r="AN270" s="274"/>
      <c r="AO270" s="329">
        <v>7</v>
      </c>
      <c r="AP270" s="329">
        <v>7</v>
      </c>
      <c r="AQ270" s="329">
        <v>7</v>
      </c>
      <c r="AR270" s="300">
        <v>7</v>
      </c>
      <c r="AS270" s="267">
        <f t="shared" si="31"/>
        <v>46</v>
      </c>
      <c r="AT270" s="724"/>
      <c r="AU270" s="675" t="e">
        <f t="shared" si="29"/>
        <v>#DIV/0!</v>
      </c>
      <c r="AV270" s="717"/>
      <c r="AW270" s="717"/>
      <c r="AX270" s="718"/>
    </row>
    <row r="271" spans="2:53" ht="21" x14ac:dyDescent="0.25">
      <c r="B271" s="727"/>
      <c r="C271" s="670">
        <v>137</v>
      </c>
      <c r="D271" s="738"/>
      <c r="E271" s="721"/>
      <c r="F271" s="286" t="s">
        <v>94</v>
      </c>
      <c r="G271" s="721"/>
      <c r="H271" s="712"/>
      <c r="I271" s="722"/>
      <c r="J271" s="278"/>
      <c r="K271" s="277"/>
      <c r="L271" s="277"/>
      <c r="M271" s="279"/>
      <c r="N271" s="279"/>
      <c r="O271" s="279"/>
      <c r="P271" s="279"/>
      <c r="Q271" s="279"/>
      <c r="R271" s="277"/>
      <c r="S271" s="277"/>
      <c r="T271" s="329"/>
      <c r="U271" s="329"/>
      <c r="V271" s="329"/>
      <c r="W271" s="329"/>
      <c r="X271" s="329"/>
      <c r="Y271" s="274"/>
      <c r="Z271" s="274"/>
      <c r="AA271" s="329"/>
      <c r="AB271" s="329"/>
      <c r="AC271" s="329"/>
      <c r="AD271" s="329"/>
      <c r="AE271" s="329"/>
      <c r="AF271" s="274"/>
      <c r="AG271" s="274"/>
      <c r="AH271" s="329"/>
      <c r="AI271" s="329"/>
      <c r="AJ271" s="329"/>
      <c r="AK271" s="329">
        <v>9</v>
      </c>
      <c r="AL271" s="329">
        <v>9</v>
      </c>
      <c r="AM271" s="274"/>
      <c r="AN271" s="274"/>
      <c r="AO271" s="329">
        <v>7</v>
      </c>
      <c r="AP271" s="329">
        <v>7</v>
      </c>
      <c r="AQ271" s="329">
        <v>7</v>
      </c>
      <c r="AR271" s="300">
        <v>7</v>
      </c>
      <c r="AS271" s="267">
        <f t="shared" si="31"/>
        <v>46</v>
      </c>
      <c r="AT271" s="724"/>
      <c r="AU271" s="675" t="e">
        <f t="shared" si="29"/>
        <v>#DIV/0!</v>
      </c>
      <c r="AV271" s="717"/>
      <c r="AW271" s="717"/>
      <c r="AX271" s="718"/>
    </row>
    <row r="272" spans="2:53" ht="21" x14ac:dyDescent="0.25">
      <c r="B272" s="727"/>
      <c r="C272" s="670">
        <v>138</v>
      </c>
      <c r="D272" s="738"/>
      <c r="E272" s="327" t="s">
        <v>91</v>
      </c>
      <c r="F272" s="286" t="s">
        <v>666</v>
      </c>
      <c r="G272" s="721"/>
      <c r="H272" s="712"/>
      <c r="I272" s="722"/>
      <c r="J272" s="278"/>
      <c r="K272" s="277"/>
      <c r="L272" s="277"/>
      <c r="M272" s="279"/>
      <c r="N272" s="279"/>
      <c r="O272" s="279"/>
      <c r="P272" s="279"/>
      <c r="Q272" s="279"/>
      <c r="R272" s="277"/>
      <c r="S272" s="277"/>
      <c r="T272" s="329"/>
      <c r="U272" s="329"/>
      <c r="V272" s="329"/>
      <c r="W272" s="329"/>
      <c r="X272" s="329"/>
      <c r="Y272" s="274"/>
      <c r="Z272" s="274"/>
      <c r="AA272" s="329"/>
      <c r="AB272" s="329"/>
      <c r="AC272" s="329"/>
      <c r="AD272" s="329"/>
      <c r="AE272" s="329"/>
      <c r="AF272" s="274"/>
      <c r="AG272" s="274"/>
      <c r="AH272" s="329"/>
      <c r="AI272" s="329"/>
      <c r="AJ272" s="329"/>
      <c r="AK272" s="329">
        <v>9</v>
      </c>
      <c r="AL272" s="329">
        <v>9</v>
      </c>
      <c r="AM272" s="274"/>
      <c r="AN272" s="274"/>
      <c r="AO272" s="329">
        <v>7</v>
      </c>
      <c r="AP272" s="329">
        <v>7</v>
      </c>
      <c r="AQ272" s="329">
        <v>7</v>
      </c>
      <c r="AR272" s="300">
        <v>7</v>
      </c>
      <c r="AS272" s="267">
        <f t="shared" si="31"/>
        <v>46</v>
      </c>
      <c r="AT272" s="724"/>
      <c r="AU272" s="675" t="e">
        <f t="shared" si="29"/>
        <v>#DIV/0!</v>
      </c>
      <c r="AV272" s="717"/>
      <c r="AW272" s="717"/>
      <c r="AX272" s="718"/>
    </row>
    <row r="273" spans="2:50" ht="21" x14ac:dyDescent="0.25">
      <c r="B273" s="727"/>
      <c r="C273" s="670">
        <v>139</v>
      </c>
      <c r="D273" s="265" t="s">
        <v>107</v>
      </c>
      <c r="E273" s="327" t="s">
        <v>651</v>
      </c>
      <c r="F273" s="286" t="s">
        <v>652</v>
      </c>
      <c r="G273" s="721"/>
      <c r="H273" s="712"/>
      <c r="I273" s="722"/>
      <c r="J273" s="278"/>
      <c r="K273" s="277"/>
      <c r="L273" s="277"/>
      <c r="M273" s="279"/>
      <c r="N273" s="279"/>
      <c r="O273" s="279"/>
      <c r="P273" s="279"/>
      <c r="Q273" s="279"/>
      <c r="R273" s="277"/>
      <c r="S273" s="277"/>
      <c r="T273" s="329"/>
      <c r="U273" s="329"/>
      <c r="V273" s="329"/>
      <c r="W273" s="329"/>
      <c r="X273" s="329"/>
      <c r="Y273" s="274"/>
      <c r="Z273" s="274"/>
      <c r="AA273" s="329"/>
      <c r="AB273" s="329"/>
      <c r="AC273" s="329"/>
      <c r="AD273" s="329"/>
      <c r="AE273" s="329"/>
      <c r="AF273" s="274"/>
      <c r="AG273" s="274"/>
      <c r="AH273" s="329"/>
      <c r="AI273" s="329"/>
      <c r="AJ273" s="329"/>
      <c r="AK273" s="329">
        <v>9</v>
      </c>
      <c r="AL273" s="329">
        <v>9</v>
      </c>
      <c r="AM273" s="274"/>
      <c r="AN273" s="274"/>
      <c r="AO273" s="329">
        <v>12</v>
      </c>
      <c r="AP273" s="329">
        <v>12</v>
      </c>
      <c r="AQ273" s="329">
        <v>12</v>
      </c>
      <c r="AR273" s="300">
        <v>12</v>
      </c>
      <c r="AS273" s="267">
        <f t="shared" si="31"/>
        <v>66</v>
      </c>
      <c r="AT273" s="724"/>
      <c r="AU273" s="675" t="e">
        <f t="shared" si="29"/>
        <v>#DIV/0!</v>
      </c>
      <c r="AV273" s="717"/>
      <c r="AW273" s="717"/>
      <c r="AX273" s="718"/>
    </row>
    <row r="274" spans="2:50" ht="21" x14ac:dyDescent="0.25">
      <c r="B274" s="727"/>
      <c r="C274" s="670">
        <v>140</v>
      </c>
      <c r="D274" s="738" t="s">
        <v>75</v>
      </c>
      <c r="E274" s="721" t="s">
        <v>405</v>
      </c>
      <c r="F274" s="286" t="s">
        <v>652</v>
      </c>
      <c r="G274" s="721"/>
      <c r="H274" s="712"/>
      <c r="I274" s="722"/>
      <c r="J274" s="278"/>
      <c r="K274" s="277"/>
      <c r="L274" s="277"/>
      <c r="M274" s="279"/>
      <c r="N274" s="279"/>
      <c r="O274" s="279"/>
      <c r="P274" s="279"/>
      <c r="Q274" s="279"/>
      <c r="R274" s="277"/>
      <c r="S274" s="277"/>
      <c r="T274" s="329"/>
      <c r="U274" s="329"/>
      <c r="V274" s="329"/>
      <c r="W274" s="329"/>
      <c r="X274" s="329"/>
      <c r="Y274" s="274"/>
      <c r="Z274" s="274"/>
      <c r="AA274" s="329"/>
      <c r="AB274" s="329"/>
      <c r="AC274" s="329"/>
      <c r="AD274" s="329"/>
      <c r="AE274" s="329"/>
      <c r="AF274" s="274"/>
      <c r="AG274" s="274"/>
      <c r="AH274" s="329"/>
      <c r="AI274" s="329"/>
      <c r="AJ274" s="329"/>
      <c r="AK274" s="329">
        <v>9</v>
      </c>
      <c r="AL274" s="329">
        <v>9</v>
      </c>
      <c r="AM274" s="274"/>
      <c r="AN274" s="274"/>
      <c r="AO274" s="329">
        <v>12</v>
      </c>
      <c r="AP274" s="329">
        <v>12</v>
      </c>
      <c r="AQ274" s="329">
        <v>12</v>
      </c>
      <c r="AR274" s="300">
        <v>12</v>
      </c>
      <c r="AS274" s="267">
        <f t="shared" si="31"/>
        <v>66</v>
      </c>
      <c r="AT274" s="724"/>
      <c r="AU274" s="675" t="e">
        <f t="shared" si="29"/>
        <v>#DIV/0!</v>
      </c>
      <c r="AV274" s="717"/>
      <c r="AW274" s="717"/>
      <c r="AX274" s="718"/>
    </row>
    <row r="275" spans="2:50" ht="21" x14ac:dyDescent="0.25">
      <c r="B275" s="727"/>
      <c r="C275" s="670">
        <v>141</v>
      </c>
      <c r="D275" s="738"/>
      <c r="E275" s="721"/>
      <c r="F275" s="286" t="s">
        <v>403</v>
      </c>
      <c r="G275" s="721"/>
      <c r="H275" s="712"/>
      <c r="I275" s="722"/>
      <c r="J275" s="278"/>
      <c r="K275" s="277"/>
      <c r="L275" s="277"/>
      <c r="M275" s="279"/>
      <c r="N275" s="279"/>
      <c r="O275" s="279"/>
      <c r="P275" s="279"/>
      <c r="Q275" s="279"/>
      <c r="R275" s="277"/>
      <c r="S275" s="277"/>
      <c r="T275" s="329"/>
      <c r="U275" s="329"/>
      <c r="V275" s="329"/>
      <c r="W275" s="329"/>
      <c r="X275" s="329"/>
      <c r="Y275" s="274"/>
      <c r="Z275" s="274"/>
      <c r="AA275" s="329"/>
      <c r="AB275" s="329"/>
      <c r="AC275" s="329"/>
      <c r="AD275" s="329"/>
      <c r="AE275" s="329"/>
      <c r="AF275" s="274"/>
      <c r="AG275" s="274"/>
      <c r="AH275" s="329"/>
      <c r="AI275" s="329"/>
      <c r="AJ275" s="329"/>
      <c r="AK275" s="329">
        <v>9</v>
      </c>
      <c r="AL275" s="329">
        <v>9</v>
      </c>
      <c r="AM275" s="274"/>
      <c r="AN275" s="274"/>
      <c r="AO275" s="329">
        <v>12</v>
      </c>
      <c r="AP275" s="329">
        <v>12</v>
      </c>
      <c r="AQ275" s="329">
        <v>12</v>
      </c>
      <c r="AR275" s="300">
        <v>12</v>
      </c>
      <c r="AS275" s="267">
        <f t="shared" si="31"/>
        <v>66</v>
      </c>
      <c r="AT275" s="724"/>
      <c r="AU275" s="675" t="e">
        <f t="shared" si="29"/>
        <v>#DIV/0!</v>
      </c>
      <c r="AV275" s="717"/>
      <c r="AW275" s="717"/>
      <c r="AX275" s="718"/>
    </row>
    <row r="276" spans="2:50" ht="21" x14ac:dyDescent="0.25">
      <c r="B276" s="727"/>
      <c r="C276" s="670">
        <v>142</v>
      </c>
      <c r="D276" s="738"/>
      <c r="E276" s="721" t="s">
        <v>655</v>
      </c>
      <c r="F276" s="286" t="s">
        <v>652</v>
      </c>
      <c r="G276" s="721"/>
      <c r="H276" s="712"/>
      <c r="I276" s="722"/>
      <c r="J276" s="278"/>
      <c r="K276" s="277"/>
      <c r="L276" s="277"/>
      <c r="M276" s="279"/>
      <c r="N276" s="279"/>
      <c r="O276" s="279"/>
      <c r="P276" s="279"/>
      <c r="Q276" s="279"/>
      <c r="R276" s="277"/>
      <c r="S276" s="277"/>
      <c r="T276" s="329"/>
      <c r="U276" s="329"/>
      <c r="V276" s="329"/>
      <c r="W276" s="329"/>
      <c r="X276" s="329"/>
      <c r="Y276" s="274"/>
      <c r="Z276" s="274"/>
      <c r="AA276" s="329"/>
      <c r="AB276" s="329"/>
      <c r="AC276" s="329"/>
      <c r="AD276" s="329"/>
      <c r="AE276" s="329"/>
      <c r="AF276" s="274"/>
      <c r="AG276" s="274"/>
      <c r="AH276" s="329"/>
      <c r="AI276" s="329"/>
      <c r="AJ276" s="329"/>
      <c r="AK276" s="329">
        <v>9</v>
      </c>
      <c r="AL276" s="329">
        <v>9</v>
      </c>
      <c r="AM276" s="274"/>
      <c r="AN276" s="274"/>
      <c r="AO276" s="329">
        <v>12</v>
      </c>
      <c r="AP276" s="329">
        <v>12</v>
      </c>
      <c r="AQ276" s="329">
        <v>12</v>
      </c>
      <c r="AR276" s="300">
        <v>12</v>
      </c>
      <c r="AS276" s="267">
        <f t="shared" si="31"/>
        <v>66</v>
      </c>
      <c r="AT276" s="724"/>
      <c r="AU276" s="675" t="e">
        <f t="shared" si="29"/>
        <v>#DIV/0!</v>
      </c>
      <c r="AV276" s="717"/>
      <c r="AW276" s="717"/>
      <c r="AX276" s="718"/>
    </row>
    <row r="277" spans="2:50" ht="21" x14ac:dyDescent="0.25">
      <c r="B277" s="727"/>
      <c r="C277" s="670">
        <v>143</v>
      </c>
      <c r="D277" s="738"/>
      <c r="E277" s="721"/>
      <c r="F277" s="286" t="s">
        <v>664</v>
      </c>
      <c r="G277" s="721"/>
      <c r="H277" s="712"/>
      <c r="I277" s="722"/>
      <c r="J277" s="278"/>
      <c r="K277" s="277"/>
      <c r="L277" s="277"/>
      <c r="M277" s="279"/>
      <c r="N277" s="279"/>
      <c r="O277" s="279"/>
      <c r="P277" s="279"/>
      <c r="Q277" s="279"/>
      <c r="R277" s="277"/>
      <c r="S277" s="277"/>
      <c r="T277" s="329"/>
      <c r="U277" s="329"/>
      <c r="V277" s="329"/>
      <c r="W277" s="329"/>
      <c r="X277" s="329"/>
      <c r="Y277" s="274"/>
      <c r="Z277" s="274"/>
      <c r="AA277" s="329"/>
      <c r="AB277" s="329"/>
      <c r="AC277" s="329"/>
      <c r="AD277" s="329"/>
      <c r="AE277" s="329"/>
      <c r="AF277" s="274"/>
      <c r="AG277" s="274"/>
      <c r="AH277" s="329"/>
      <c r="AI277" s="329"/>
      <c r="AJ277" s="329"/>
      <c r="AK277" s="329">
        <v>9</v>
      </c>
      <c r="AL277" s="329">
        <v>9</v>
      </c>
      <c r="AM277" s="274"/>
      <c r="AN277" s="274"/>
      <c r="AO277" s="329">
        <v>12</v>
      </c>
      <c r="AP277" s="329">
        <v>12</v>
      </c>
      <c r="AQ277" s="329">
        <v>12</v>
      </c>
      <c r="AR277" s="300">
        <v>12</v>
      </c>
      <c r="AS277" s="267">
        <f t="shared" si="31"/>
        <v>66</v>
      </c>
      <c r="AT277" s="724"/>
      <c r="AU277" s="675" t="e">
        <f t="shared" si="29"/>
        <v>#DIV/0!</v>
      </c>
      <c r="AV277" s="717"/>
      <c r="AW277" s="717"/>
      <c r="AX277" s="718"/>
    </row>
    <row r="278" spans="2:50" ht="21" x14ac:dyDescent="0.25">
      <c r="B278" s="727"/>
      <c r="C278" s="670">
        <v>144</v>
      </c>
      <c r="D278" s="738" t="s">
        <v>84</v>
      </c>
      <c r="E278" s="721" t="s">
        <v>418</v>
      </c>
      <c r="F278" s="286" t="s">
        <v>656</v>
      </c>
      <c r="G278" s="721"/>
      <c r="H278" s="712"/>
      <c r="I278" s="722"/>
      <c r="J278" s="278"/>
      <c r="K278" s="277"/>
      <c r="L278" s="277"/>
      <c r="M278" s="279"/>
      <c r="N278" s="279"/>
      <c r="O278" s="279"/>
      <c r="P278" s="279"/>
      <c r="Q278" s="279"/>
      <c r="R278" s="277"/>
      <c r="S278" s="277"/>
      <c r="T278" s="329"/>
      <c r="U278" s="329"/>
      <c r="V278" s="329"/>
      <c r="W278" s="329"/>
      <c r="X278" s="329"/>
      <c r="Y278" s="274"/>
      <c r="Z278" s="274"/>
      <c r="AA278" s="329"/>
      <c r="AB278" s="329"/>
      <c r="AC278" s="329"/>
      <c r="AD278" s="329"/>
      <c r="AE278" s="329"/>
      <c r="AF278" s="274"/>
      <c r="AG278" s="274"/>
      <c r="AH278" s="329"/>
      <c r="AI278" s="329"/>
      <c r="AJ278" s="329"/>
      <c r="AK278" s="329">
        <v>9</v>
      </c>
      <c r="AL278" s="329">
        <v>9</v>
      </c>
      <c r="AM278" s="274"/>
      <c r="AN278" s="274"/>
      <c r="AO278" s="329">
        <v>12</v>
      </c>
      <c r="AP278" s="329">
        <v>12</v>
      </c>
      <c r="AQ278" s="329">
        <v>12</v>
      </c>
      <c r="AR278" s="300">
        <v>12</v>
      </c>
      <c r="AS278" s="267">
        <f t="shared" si="31"/>
        <v>66</v>
      </c>
      <c r="AT278" s="724"/>
      <c r="AU278" s="675" t="e">
        <f t="shared" si="29"/>
        <v>#DIV/0!</v>
      </c>
      <c r="AV278" s="717"/>
      <c r="AW278" s="717"/>
      <c r="AX278" s="718"/>
    </row>
    <row r="279" spans="2:50" ht="21" x14ac:dyDescent="0.25">
      <c r="B279" s="727"/>
      <c r="C279" s="670">
        <v>145</v>
      </c>
      <c r="D279" s="738"/>
      <c r="E279" s="721"/>
      <c r="F279" s="286" t="s">
        <v>662</v>
      </c>
      <c r="G279" s="721"/>
      <c r="H279" s="712"/>
      <c r="I279" s="722"/>
      <c r="J279" s="278"/>
      <c r="K279" s="277"/>
      <c r="L279" s="277"/>
      <c r="M279" s="279"/>
      <c r="N279" s="279"/>
      <c r="O279" s="279"/>
      <c r="P279" s="279"/>
      <c r="Q279" s="279"/>
      <c r="R279" s="277"/>
      <c r="S279" s="277"/>
      <c r="T279" s="329"/>
      <c r="U279" s="329"/>
      <c r="V279" s="329"/>
      <c r="W279" s="329"/>
      <c r="X279" s="329"/>
      <c r="Y279" s="274"/>
      <c r="Z279" s="274"/>
      <c r="AA279" s="329"/>
      <c r="AB279" s="329"/>
      <c r="AC279" s="329"/>
      <c r="AD279" s="329"/>
      <c r="AE279" s="329"/>
      <c r="AF279" s="274"/>
      <c r="AG279" s="274"/>
      <c r="AH279" s="329"/>
      <c r="AI279" s="329"/>
      <c r="AJ279" s="329"/>
      <c r="AK279" s="329">
        <v>9</v>
      </c>
      <c r="AL279" s="329">
        <v>9</v>
      </c>
      <c r="AM279" s="274"/>
      <c r="AN279" s="274"/>
      <c r="AO279" s="329">
        <v>12</v>
      </c>
      <c r="AP279" s="329">
        <v>12</v>
      </c>
      <c r="AQ279" s="329">
        <v>12</v>
      </c>
      <c r="AR279" s="300">
        <v>12</v>
      </c>
      <c r="AS279" s="267">
        <f t="shared" si="31"/>
        <v>66</v>
      </c>
      <c r="AT279" s="724"/>
      <c r="AU279" s="675" t="e">
        <f t="shared" si="29"/>
        <v>#DIV/0!</v>
      </c>
      <c r="AV279" s="717"/>
      <c r="AW279" s="717"/>
      <c r="AX279" s="718"/>
    </row>
    <row r="280" spans="2:50" ht="21" x14ac:dyDescent="0.25">
      <c r="B280" s="727"/>
      <c r="C280" s="670">
        <v>146</v>
      </c>
      <c r="D280" s="341" t="s">
        <v>362</v>
      </c>
      <c r="E280" s="339" t="s">
        <v>421</v>
      </c>
      <c r="F280" s="286" t="s">
        <v>652</v>
      </c>
      <c r="G280" s="721"/>
      <c r="H280" s="712"/>
      <c r="I280" s="722"/>
      <c r="J280" s="278"/>
      <c r="K280" s="277"/>
      <c r="L280" s="277"/>
      <c r="M280" s="279"/>
      <c r="N280" s="279"/>
      <c r="O280" s="279"/>
      <c r="P280" s="279"/>
      <c r="Q280" s="279"/>
      <c r="R280" s="277"/>
      <c r="S280" s="277"/>
      <c r="T280" s="329"/>
      <c r="U280" s="329"/>
      <c r="V280" s="329"/>
      <c r="W280" s="329"/>
      <c r="X280" s="329"/>
      <c r="Y280" s="274"/>
      <c r="Z280" s="274"/>
      <c r="AA280" s="329"/>
      <c r="AB280" s="329"/>
      <c r="AC280" s="329"/>
      <c r="AD280" s="329"/>
      <c r="AE280" s="329"/>
      <c r="AF280" s="274"/>
      <c r="AG280" s="274"/>
      <c r="AH280" s="329"/>
      <c r="AI280" s="329"/>
      <c r="AJ280" s="329"/>
      <c r="AK280" s="329">
        <v>9</v>
      </c>
      <c r="AL280" s="329">
        <v>9</v>
      </c>
      <c r="AM280" s="274"/>
      <c r="AN280" s="274"/>
      <c r="AO280" s="329">
        <v>12</v>
      </c>
      <c r="AP280" s="329">
        <v>12</v>
      </c>
      <c r="AQ280" s="329">
        <v>12</v>
      </c>
      <c r="AR280" s="300">
        <v>12</v>
      </c>
      <c r="AS280" s="267">
        <f t="shared" si="31"/>
        <v>66</v>
      </c>
      <c r="AT280" s="724"/>
      <c r="AU280" s="675" t="e">
        <f t="shared" si="29"/>
        <v>#DIV/0!</v>
      </c>
      <c r="AV280" s="717"/>
      <c r="AW280" s="717"/>
      <c r="AX280" s="718"/>
    </row>
    <row r="281" spans="2:50" ht="21" x14ac:dyDescent="0.25">
      <c r="B281" s="727"/>
      <c r="C281" s="670">
        <v>147</v>
      </c>
      <c r="D281" s="738" t="s">
        <v>374</v>
      </c>
      <c r="E281" s="721" t="s">
        <v>654</v>
      </c>
      <c r="F281" s="286" t="s">
        <v>657</v>
      </c>
      <c r="G281" s="721"/>
      <c r="H281" s="712"/>
      <c r="I281" s="722"/>
      <c r="J281" s="278"/>
      <c r="K281" s="277"/>
      <c r="L281" s="277"/>
      <c r="M281" s="279"/>
      <c r="N281" s="279"/>
      <c r="O281" s="279"/>
      <c r="P281" s="279"/>
      <c r="Q281" s="279"/>
      <c r="R281" s="277"/>
      <c r="S281" s="277"/>
      <c r="T281" s="329"/>
      <c r="U281" s="329"/>
      <c r="V281" s="329"/>
      <c r="W281" s="329"/>
      <c r="X281" s="329"/>
      <c r="Y281" s="274"/>
      <c r="Z281" s="274"/>
      <c r="AA281" s="329"/>
      <c r="AB281" s="329"/>
      <c r="AC281" s="329"/>
      <c r="AD281" s="329"/>
      <c r="AE281" s="329"/>
      <c r="AF281" s="274"/>
      <c r="AG281" s="274"/>
      <c r="AH281" s="329"/>
      <c r="AI281" s="329"/>
      <c r="AJ281" s="329"/>
      <c r="AK281" s="329">
        <v>9</v>
      </c>
      <c r="AL281" s="329">
        <v>9</v>
      </c>
      <c r="AM281" s="274"/>
      <c r="AN281" s="274"/>
      <c r="AO281" s="329">
        <v>12</v>
      </c>
      <c r="AP281" s="329">
        <v>12</v>
      </c>
      <c r="AQ281" s="329">
        <v>12</v>
      </c>
      <c r="AR281" s="300">
        <v>12</v>
      </c>
      <c r="AS281" s="267">
        <f t="shared" si="31"/>
        <v>66</v>
      </c>
      <c r="AT281" s="724"/>
      <c r="AU281" s="675" t="e">
        <f t="shared" si="29"/>
        <v>#DIV/0!</v>
      </c>
      <c r="AV281" s="717"/>
      <c r="AW281" s="717"/>
      <c r="AX281" s="718"/>
    </row>
    <row r="282" spans="2:50" ht="21" x14ac:dyDescent="0.25">
      <c r="B282" s="727"/>
      <c r="C282" s="670">
        <v>148</v>
      </c>
      <c r="D282" s="738"/>
      <c r="E282" s="721"/>
      <c r="F282" s="286" t="s">
        <v>403</v>
      </c>
      <c r="G282" s="721"/>
      <c r="H282" s="712"/>
      <c r="I282" s="722"/>
      <c r="J282" s="278"/>
      <c r="K282" s="277"/>
      <c r="L282" s="277"/>
      <c r="M282" s="279"/>
      <c r="N282" s="279"/>
      <c r="O282" s="279"/>
      <c r="P282" s="279"/>
      <c r="Q282" s="279"/>
      <c r="R282" s="277"/>
      <c r="S282" s="277"/>
      <c r="T282" s="329"/>
      <c r="U282" s="329"/>
      <c r="V282" s="329"/>
      <c r="W282" s="329"/>
      <c r="X282" s="329"/>
      <c r="Y282" s="274"/>
      <c r="Z282" s="274"/>
      <c r="AA282" s="329"/>
      <c r="AB282" s="329"/>
      <c r="AC282" s="329"/>
      <c r="AD282" s="329"/>
      <c r="AE282" s="329"/>
      <c r="AF282" s="274"/>
      <c r="AG282" s="274"/>
      <c r="AH282" s="329"/>
      <c r="AI282" s="329"/>
      <c r="AJ282" s="329"/>
      <c r="AK282" s="329">
        <v>9</v>
      </c>
      <c r="AL282" s="329">
        <v>9</v>
      </c>
      <c r="AM282" s="274"/>
      <c r="AN282" s="274"/>
      <c r="AO282" s="329">
        <v>12</v>
      </c>
      <c r="AP282" s="329">
        <v>12</v>
      </c>
      <c r="AQ282" s="329">
        <v>12</v>
      </c>
      <c r="AR282" s="300">
        <v>12</v>
      </c>
      <c r="AS282" s="267">
        <f t="shared" si="31"/>
        <v>66</v>
      </c>
      <c r="AT282" s="724"/>
      <c r="AU282" s="675" t="e">
        <f t="shared" si="29"/>
        <v>#DIV/0!</v>
      </c>
      <c r="AV282" s="717"/>
      <c r="AW282" s="717"/>
      <c r="AX282" s="718"/>
    </row>
    <row r="283" spans="2:50" ht="21" x14ac:dyDescent="0.25">
      <c r="B283" s="727"/>
      <c r="C283" s="670">
        <v>149</v>
      </c>
      <c r="D283" s="738" t="s">
        <v>330</v>
      </c>
      <c r="E283" s="721" t="s">
        <v>412</v>
      </c>
      <c r="F283" s="286" t="s">
        <v>658</v>
      </c>
      <c r="G283" s="721"/>
      <c r="H283" s="712"/>
      <c r="I283" s="722"/>
      <c r="J283" s="278"/>
      <c r="K283" s="277"/>
      <c r="L283" s="277"/>
      <c r="M283" s="279"/>
      <c r="N283" s="279"/>
      <c r="O283" s="279"/>
      <c r="P283" s="279"/>
      <c r="Q283" s="279"/>
      <c r="R283" s="277"/>
      <c r="S283" s="277"/>
      <c r="T283" s="329"/>
      <c r="U283" s="329"/>
      <c r="V283" s="329"/>
      <c r="W283" s="329"/>
      <c r="X283" s="329"/>
      <c r="Y283" s="274"/>
      <c r="Z283" s="274"/>
      <c r="AA283" s="329"/>
      <c r="AB283" s="329"/>
      <c r="AC283" s="329"/>
      <c r="AD283" s="329"/>
      <c r="AE283" s="329"/>
      <c r="AF283" s="274"/>
      <c r="AG283" s="274"/>
      <c r="AH283" s="329"/>
      <c r="AI283" s="329"/>
      <c r="AJ283" s="329"/>
      <c r="AK283" s="329">
        <v>9</v>
      </c>
      <c r="AL283" s="329">
        <v>9</v>
      </c>
      <c r="AM283" s="274"/>
      <c r="AN283" s="274"/>
      <c r="AO283" s="329">
        <v>12</v>
      </c>
      <c r="AP283" s="329">
        <v>12</v>
      </c>
      <c r="AQ283" s="329">
        <v>12</v>
      </c>
      <c r="AR283" s="300">
        <v>12</v>
      </c>
      <c r="AS283" s="267">
        <f t="shared" si="31"/>
        <v>66</v>
      </c>
      <c r="AT283" s="724"/>
      <c r="AU283" s="675" t="e">
        <f t="shared" si="29"/>
        <v>#DIV/0!</v>
      </c>
      <c r="AV283" s="717"/>
      <c r="AW283" s="717"/>
      <c r="AX283" s="718"/>
    </row>
    <row r="284" spans="2:50" ht="21" x14ac:dyDescent="0.25">
      <c r="B284" s="727"/>
      <c r="C284" s="670">
        <v>150</v>
      </c>
      <c r="D284" s="738"/>
      <c r="E284" s="721"/>
      <c r="F284" s="286" t="s">
        <v>403</v>
      </c>
      <c r="G284" s="721"/>
      <c r="H284" s="712"/>
      <c r="I284" s="722"/>
      <c r="J284" s="278"/>
      <c r="K284" s="277"/>
      <c r="L284" s="277"/>
      <c r="M284" s="279"/>
      <c r="N284" s="279"/>
      <c r="O284" s="279"/>
      <c r="P284" s="279"/>
      <c r="Q284" s="279"/>
      <c r="R284" s="277"/>
      <c r="S284" s="277"/>
      <c r="T284" s="329"/>
      <c r="U284" s="329"/>
      <c r="V284" s="329"/>
      <c r="W284" s="329"/>
      <c r="X284" s="329"/>
      <c r="Y284" s="274"/>
      <c r="Z284" s="274"/>
      <c r="AA284" s="329"/>
      <c r="AB284" s="329"/>
      <c r="AC284" s="329"/>
      <c r="AD284" s="329"/>
      <c r="AE284" s="329"/>
      <c r="AF284" s="274"/>
      <c r="AG284" s="274"/>
      <c r="AH284" s="329"/>
      <c r="AI284" s="329"/>
      <c r="AJ284" s="329"/>
      <c r="AK284" s="329">
        <v>9</v>
      </c>
      <c r="AL284" s="329">
        <v>9</v>
      </c>
      <c r="AM284" s="274"/>
      <c r="AN284" s="274"/>
      <c r="AO284" s="329">
        <v>12</v>
      </c>
      <c r="AP284" s="329">
        <v>12</v>
      </c>
      <c r="AQ284" s="329">
        <v>12</v>
      </c>
      <c r="AR284" s="300">
        <v>12</v>
      </c>
      <c r="AS284" s="267">
        <f t="shared" si="31"/>
        <v>66</v>
      </c>
      <c r="AT284" s="724"/>
      <c r="AU284" s="675" t="e">
        <f t="shared" si="29"/>
        <v>#DIV/0!</v>
      </c>
      <c r="AV284" s="717"/>
      <c r="AW284" s="717"/>
      <c r="AX284" s="718"/>
    </row>
    <row r="285" spans="2:50" ht="21" x14ac:dyDescent="0.25">
      <c r="B285" s="727"/>
      <c r="C285" s="670">
        <v>151</v>
      </c>
      <c r="D285" s="738"/>
      <c r="E285" s="327" t="s">
        <v>644</v>
      </c>
      <c r="F285" s="286" t="s">
        <v>663</v>
      </c>
      <c r="G285" s="721"/>
      <c r="H285" s="712"/>
      <c r="I285" s="722"/>
      <c r="J285" s="278"/>
      <c r="K285" s="277"/>
      <c r="L285" s="277"/>
      <c r="M285" s="279"/>
      <c r="N285" s="279"/>
      <c r="O285" s="279"/>
      <c r="P285" s="279"/>
      <c r="Q285" s="279"/>
      <c r="R285" s="277"/>
      <c r="S285" s="277"/>
      <c r="T285" s="329"/>
      <c r="U285" s="329"/>
      <c r="V285" s="329"/>
      <c r="W285" s="329"/>
      <c r="X285" s="329"/>
      <c r="Y285" s="274"/>
      <c r="Z285" s="274"/>
      <c r="AA285" s="329"/>
      <c r="AB285" s="329"/>
      <c r="AC285" s="329"/>
      <c r="AD285" s="329"/>
      <c r="AE285" s="329"/>
      <c r="AF285" s="274"/>
      <c r="AG285" s="274"/>
      <c r="AH285" s="329"/>
      <c r="AI285" s="329"/>
      <c r="AJ285" s="329"/>
      <c r="AK285" s="329">
        <v>9</v>
      </c>
      <c r="AL285" s="329">
        <v>9</v>
      </c>
      <c r="AM285" s="274"/>
      <c r="AN285" s="274"/>
      <c r="AO285" s="329">
        <v>12</v>
      </c>
      <c r="AP285" s="329">
        <v>12</v>
      </c>
      <c r="AQ285" s="329">
        <v>12</v>
      </c>
      <c r="AR285" s="300">
        <v>12</v>
      </c>
      <c r="AS285" s="267">
        <f t="shared" si="31"/>
        <v>66</v>
      </c>
      <c r="AT285" s="724"/>
      <c r="AU285" s="675" t="e">
        <f t="shared" si="29"/>
        <v>#DIV/0!</v>
      </c>
      <c r="AV285" s="717"/>
      <c r="AW285" s="717"/>
      <c r="AX285" s="718"/>
    </row>
    <row r="286" spans="2:50" ht="21" x14ac:dyDescent="0.25">
      <c r="B286" s="727"/>
      <c r="C286" s="670">
        <v>152</v>
      </c>
      <c r="D286" s="341" t="s">
        <v>48</v>
      </c>
      <c r="E286" s="339" t="s">
        <v>52</v>
      </c>
      <c r="F286" s="286" t="s">
        <v>652</v>
      </c>
      <c r="G286" s="721"/>
      <c r="H286" s="712"/>
      <c r="I286" s="722"/>
      <c r="J286" s="278"/>
      <c r="K286" s="277"/>
      <c r="L286" s="277"/>
      <c r="M286" s="279"/>
      <c r="N286" s="279"/>
      <c r="O286" s="279"/>
      <c r="P286" s="279"/>
      <c r="Q286" s="279"/>
      <c r="R286" s="277"/>
      <c r="S286" s="277"/>
      <c r="T286" s="329"/>
      <c r="U286" s="329"/>
      <c r="V286" s="329"/>
      <c r="W286" s="329"/>
      <c r="X286" s="329"/>
      <c r="Y286" s="274"/>
      <c r="Z286" s="274"/>
      <c r="AA286" s="329"/>
      <c r="AB286" s="329"/>
      <c r="AC286" s="329"/>
      <c r="AD286" s="329"/>
      <c r="AE286" s="329"/>
      <c r="AF286" s="274"/>
      <c r="AG286" s="274"/>
      <c r="AH286" s="329"/>
      <c r="AI286" s="329"/>
      <c r="AJ286" s="329"/>
      <c r="AK286" s="329">
        <v>9</v>
      </c>
      <c r="AL286" s="329">
        <v>9</v>
      </c>
      <c r="AM286" s="274"/>
      <c r="AN286" s="274"/>
      <c r="AO286" s="329">
        <v>12</v>
      </c>
      <c r="AP286" s="329">
        <v>12</v>
      </c>
      <c r="AQ286" s="329">
        <v>12</v>
      </c>
      <c r="AR286" s="300">
        <v>12</v>
      </c>
      <c r="AS286" s="267">
        <f t="shared" si="31"/>
        <v>66</v>
      </c>
      <c r="AT286" s="724"/>
      <c r="AU286" s="675" t="e">
        <f t="shared" si="29"/>
        <v>#DIV/0!</v>
      </c>
      <c r="AV286" s="717"/>
      <c r="AW286" s="717"/>
      <c r="AX286" s="718"/>
    </row>
    <row r="287" spans="2:50" ht="21" x14ac:dyDescent="0.25">
      <c r="B287" s="727"/>
      <c r="C287" s="670">
        <v>153</v>
      </c>
      <c r="D287" s="738" t="s">
        <v>394</v>
      </c>
      <c r="E287" s="721" t="s">
        <v>407</v>
      </c>
      <c r="F287" s="286" t="s">
        <v>652</v>
      </c>
      <c r="G287" s="721"/>
      <c r="H287" s="712"/>
      <c r="I287" s="722"/>
      <c r="J287" s="278"/>
      <c r="K287" s="277"/>
      <c r="L287" s="277"/>
      <c r="M287" s="279"/>
      <c r="N287" s="279"/>
      <c r="O287" s="279"/>
      <c r="P287" s="279"/>
      <c r="Q287" s="279"/>
      <c r="R287" s="277"/>
      <c r="S287" s="277"/>
      <c r="T287" s="329"/>
      <c r="U287" s="329"/>
      <c r="V287" s="329"/>
      <c r="W287" s="329"/>
      <c r="X287" s="329"/>
      <c r="Y287" s="274"/>
      <c r="Z287" s="274"/>
      <c r="AA287" s="329"/>
      <c r="AB287" s="329"/>
      <c r="AC287" s="329"/>
      <c r="AD287" s="329"/>
      <c r="AE287" s="329"/>
      <c r="AF287" s="274"/>
      <c r="AG287" s="274"/>
      <c r="AH287" s="329"/>
      <c r="AI287" s="329"/>
      <c r="AJ287" s="329"/>
      <c r="AK287" s="329">
        <v>9</v>
      </c>
      <c r="AL287" s="329">
        <v>9</v>
      </c>
      <c r="AM287" s="274"/>
      <c r="AN287" s="274"/>
      <c r="AO287" s="329">
        <v>12</v>
      </c>
      <c r="AP287" s="329">
        <v>12</v>
      </c>
      <c r="AQ287" s="329">
        <v>12</v>
      </c>
      <c r="AR287" s="300">
        <v>12</v>
      </c>
      <c r="AS287" s="267">
        <f t="shared" si="31"/>
        <v>66</v>
      </c>
      <c r="AT287" s="724"/>
      <c r="AU287" s="675" t="e">
        <f t="shared" si="29"/>
        <v>#DIV/0!</v>
      </c>
      <c r="AV287" s="717"/>
      <c r="AW287" s="717"/>
      <c r="AX287" s="718"/>
    </row>
    <row r="288" spans="2:50" ht="21" x14ac:dyDescent="0.25">
      <c r="B288" s="727"/>
      <c r="C288" s="670">
        <v>154</v>
      </c>
      <c r="D288" s="738"/>
      <c r="E288" s="721"/>
      <c r="F288" s="286" t="s">
        <v>403</v>
      </c>
      <c r="G288" s="721"/>
      <c r="H288" s="712"/>
      <c r="I288" s="722"/>
      <c r="J288" s="278"/>
      <c r="K288" s="277"/>
      <c r="L288" s="277"/>
      <c r="M288" s="279"/>
      <c r="N288" s="279"/>
      <c r="O288" s="279"/>
      <c r="P288" s="279"/>
      <c r="Q288" s="279"/>
      <c r="R288" s="277"/>
      <c r="S288" s="277"/>
      <c r="T288" s="329"/>
      <c r="U288" s="329"/>
      <c r="V288" s="329"/>
      <c r="W288" s="329"/>
      <c r="X288" s="329"/>
      <c r="Y288" s="274"/>
      <c r="Z288" s="274"/>
      <c r="AA288" s="329"/>
      <c r="AB288" s="329"/>
      <c r="AC288" s="329"/>
      <c r="AD288" s="329"/>
      <c r="AE288" s="329"/>
      <c r="AF288" s="274"/>
      <c r="AG288" s="274"/>
      <c r="AH288" s="329"/>
      <c r="AI288" s="329"/>
      <c r="AJ288" s="329"/>
      <c r="AK288" s="329">
        <v>9</v>
      </c>
      <c r="AL288" s="329">
        <v>9</v>
      </c>
      <c r="AM288" s="274"/>
      <c r="AN288" s="274"/>
      <c r="AO288" s="329">
        <v>12</v>
      </c>
      <c r="AP288" s="329">
        <v>12</v>
      </c>
      <c r="AQ288" s="329">
        <v>12</v>
      </c>
      <c r="AR288" s="300">
        <v>12</v>
      </c>
      <c r="AS288" s="267">
        <f t="shared" si="31"/>
        <v>66</v>
      </c>
      <c r="AT288" s="724"/>
      <c r="AU288" s="675" t="e">
        <f t="shared" si="29"/>
        <v>#DIV/0!</v>
      </c>
      <c r="AV288" s="717"/>
      <c r="AW288" s="717"/>
      <c r="AX288" s="718"/>
    </row>
    <row r="289" spans="2:53" ht="21" x14ac:dyDescent="0.25">
      <c r="B289" s="727"/>
      <c r="C289" s="670">
        <v>155</v>
      </c>
      <c r="D289" s="738" t="s">
        <v>77</v>
      </c>
      <c r="E289" s="339" t="s">
        <v>241</v>
      </c>
      <c r="F289" s="286" t="s">
        <v>652</v>
      </c>
      <c r="G289" s="721"/>
      <c r="H289" s="712"/>
      <c r="I289" s="722"/>
      <c r="J289" s="278"/>
      <c r="K289" s="277"/>
      <c r="L289" s="277"/>
      <c r="M289" s="279"/>
      <c r="N289" s="279"/>
      <c r="O289" s="279"/>
      <c r="P289" s="279"/>
      <c r="Q289" s="279"/>
      <c r="R289" s="277"/>
      <c r="S289" s="277"/>
      <c r="T289" s="329"/>
      <c r="U289" s="329"/>
      <c r="V289" s="329"/>
      <c r="W289" s="329"/>
      <c r="X289" s="329"/>
      <c r="Y289" s="274"/>
      <c r="Z289" s="274"/>
      <c r="AA289" s="329"/>
      <c r="AB289" s="329"/>
      <c r="AC289" s="329"/>
      <c r="AD289" s="329"/>
      <c r="AE289" s="329"/>
      <c r="AF289" s="274"/>
      <c r="AG289" s="274"/>
      <c r="AH289" s="329"/>
      <c r="AI289" s="329"/>
      <c r="AJ289" s="329"/>
      <c r="AK289" s="329">
        <v>9</v>
      </c>
      <c r="AL289" s="329">
        <v>9</v>
      </c>
      <c r="AM289" s="274"/>
      <c r="AN289" s="274"/>
      <c r="AO289" s="329">
        <v>12</v>
      </c>
      <c r="AP289" s="329">
        <v>12</v>
      </c>
      <c r="AQ289" s="329">
        <v>12</v>
      </c>
      <c r="AR289" s="300">
        <v>12</v>
      </c>
      <c r="AS289" s="267">
        <f t="shared" si="31"/>
        <v>66</v>
      </c>
      <c r="AT289" s="724"/>
      <c r="AU289" s="675" t="e">
        <f t="shared" si="29"/>
        <v>#DIV/0!</v>
      </c>
      <c r="AV289" s="717"/>
      <c r="AW289" s="717"/>
      <c r="AX289" s="718"/>
    </row>
    <row r="290" spans="2:53" ht="21" x14ac:dyDescent="0.25">
      <c r="B290" s="727"/>
      <c r="C290" s="670">
        <v>156</v>
      </c>
      <c r="D290" s="738"/>
      <c r="E290" s="327" t="s">
        <v>90</v>
      </c>
      <c r="F290" s="286" t="s">
        <v>403</v>
      </c>
      <c r="G290" s="721"/>
      <c r="H290" s="712"/>
      <c r="I290" s="722"/>
      <c r="J290" s="278"/>
      <c r="K290" s="277"/>
      <c r="L290" s="277"/>
      <c r="M290" s="279"/>
      <c r="N290" s="279"/>
      <c r="O290" s="279"/>
      <c r="P290" s="279"/>
      <c r="Q290" s="279"/>
      <c r="R290" s="277"/>
      <c r="S290" s="277"/>
      <c r="T290" s="329"/>
      <c r="U290" s="329"/>
      <c r="V290" s="329"/>
      <c r="W290" s="329"/>
      <c r="X290" s="329"/>
      <c r="Y290" s="274"/>
      <c r="Z290" s="274"/>
      <c r="AA290" s="329"/>
      <c r="AB290" s="329"/>
      <c r="AC290" s="329"/>
      <c r="AD290" s="329"/>
      <c r="AE290" s="329"/>
      <c r="AF290" s="274"/>
      <c r="AG290" s="274"/>
      <c r="AH290" s="329"/>
      <c r="AI290" s="329"/>
      <c r="AJ290" s="329"/>
      <c r="AK290" s="329">
        <v>9</v>
      </c>
      <c r="AL290" s="329">
        <v>9</v>
      </c>
      <c r="AM290" s="274"/>
      <c r="AN290" s="274"/>
      <c r="AO290" s="329">
        <v>12</v>
      </c>
      <c r="AP290" s="329">
        <v>12</v>
      </c>
      <c r="AQ290" s="329">
        <v>12</v>
      </c>
      <c r="AR290" s="300">
        <v>12</v>
      </c>
      <c r="AS290" s="267">
        <f t="shared" si="31"/>
        <v>66</v>
      </c>
      <c r="AT290" s="724"/>
      <c r="AU290" s="675" t="e">
        <f t="shared" si="29"/>
        <v>#DIV/0!</v>
      </c>
      <c r="AV290" s="717"/>
      <c r="AW290" s="717"/>
      <c r="AX290" s="718"/>
    </row>
    <row r="291" spans="2:53" ht="21" x14ac:dyDescent="0.25">
      <c r="B291" s="727"/>
      <c r="C291" s="670">
        <v>157</v>
      </c>
      <c r="D291" s="738"/>
      <c r="E291" s="327" t="s">
        <v>650</v>
      </c>
      <c r="F291" s="286" t="s">
        <v>403</v>
      </c>
      <c r="G291" s="721"/>
      <c r="H291" s="712"/>
      <c r="I291" s="722"/>
      <c r="J291" s="278"/>
      <c r="K291" s="277"/>
      <c r="L291" s="277"/>
      <c r="M291" s="279"/>
      <c r="N291" s="279"/>
      <c r="O291" s="279"/>
      <c r="P291" s="279"/>
      <c r="Q291" s="279"/>
      <c r="R291" s="277"/>
      <c r="S291" s="277"/>
      <c r="T291" s="329"/>
      <c r="U291" s="329"/>
      <c r="V291" s="329"/>
      <c r="W291" s="329"/>
      <c r="X291" s="329"/>
      <c r="Y291" s="274"/>
      <c r="Z291" s="274"/>
      <c r="AA291" s="329"/>
      <c r="AB291" s="329"/>
      <c r="AC291" s="329"/>
      <c r="AD291" s="329"/>
      <c r="AE291" s="329"/>
      <c r="AF291" s="274"/>
      <c r="AG291" s="274"/>
      <c r="AH291" s="329"/>
      <c r="AI291" s="329"/>
      <c r="AJ291" s="329"/>
      <c r="AK291" s="329">
        <v>9</v>
      </c>
      <c r="AL291" s="329">
        <v>9</v>
      </c>
      <c r="AM291" s="274"/>
      <c r="AN291" s="274"/>
      <c r="AO291" s="329">
        <v>12</v>
      </c>
      <c r="AP291" s="329">
        <v>12</v>
      </c>
      <c r="AQ291" s="329">
        <v>12</v>
      </c>
      <c r="AR291" s="300">
        <v>12</v>
      </c>
      <c r="AS291" s="267">
        <f t="shared" si="31"/>
        <v>66</v>
      </c>
      <c r="AT291" s="724"/>
      <c r="AU291" s="675" t="e">
        <f t="shared" si="29"/>
        <v>#DIV/0!</v>
      </c>
      <c r="AV291" s="717"/>
      <c r="AW291" s="717"/>
      <c r="AX291" s="718"/>
    </row>
    <row r="292" spans="2:53" ht="21" x14ac:dyDescent="0.25">
      <c r="B292" s="727"/>
      <c r="C292" s="670">
        <v>158</v>
      </c>
      <c r="D292" s="265" t="s">
        <v>83</v>
      </c>
      <c r="E292" s="327" t="s">
        <v>410</v>
      </c>
      <c r="F292" s="286" t="s">
        <v>661</v>
      </c>
      <c r="G292" s="721"/>
      <c r="H292" s="712"/>
      <c r="I292" s="722"/>
      <c r="J292" s="278"/>
      <c r="K292" s="277"/>
      <c r="L292" s="277"/>
      <c r="M292" s="279"/>
      <c r="N292" s="279"/>
      <c r="O292" s="279"/>
      <c r="P292" s="279"/>
      <c r="Q292" s="279"/>
      <c r="R292" s="277"/>
      <c r="S292" s="277"/>
      <c r="T292" s="329"/>
      <c r="U292" s="329"/>
      <c r="V292" s="329"/>
      <c r="W292" s="329"/>
      <c r="X292" s="329"/>
      <c r="Y292" s="274"/>
      <c r="Z292" s="274"/>
      <c r="AA292" s="329"/>
      <c r="AB292" s="329"/>
      <c r="AC292" s="329"/>
      <c r="AD292" s="329"/>
      <c r="AE292" s="329"/>
      <c r="AF292" s="274"/>
      <c r="AG292" s="274"/>
      <c r="AH292" s="329"/>
      <c r="AI292" s="329"/>
      <c r="AJ292" s="329"/>
      <c r="AK292" s="329">
        <v>9</v>
      </c>
      <c r="AL292" s="329">
        <v>9</v>
      </c>
      <c r="AM292" s="274"/>
      <c r="AN292" s="274"/>
      <c r="AO292" s="329">
        <v>12</v>
      </c>
      <c r="AP292" s="329">
        <v>12</v>
      </c>
      <c r="AQ292" s="329">
        <v>12</v>
      </c>
      <c r="AR292" s="300">
        <v>12</v>
      </c>
      <c r="AS292" s="267">
        <f t="shared" si="31"/>
        <v>66</v>
      </c>
      <c r="AT292" s="724"/>
      <c r="AU292" s="675" t="e">
        <f t="shared" si="29"/>
        <v>#DIV/0!</v>
      </c>
      <c r="AV292" s="717"/>
      <c r="AW292" s="717"/>
      <c r="AX292" s="718"/>
    </row>
    <row r="293" spans="2:53" ht="21" x14ac:dyDescent="0.25">
      <c r="B293" s="727"/>
      <c r="C293" s="670">
        <v>159</v>
      </c>
      <c r="D293" s="738" t="s">
        <v>76</v>
      </c>
      <c r="E293" s="721" t="s">
        <v>406</v>
      </c>
      <c r="F293" s="286" t="s">
        <v>658</v>
      </c>
      <c r="G293" s="721"/>
      <c r="H293" s="712"/>
      <c r="I293" s="722"/>
      <c r="J293" s="278"/>
      <c r="K293" s="277"/>
      <c r="L293" s="277"/>
      <c r="M293" s="279"/>
      <c r="N293" s="279"/>
      <c r="O293" s="279"/>
      <c r="P293" s="279"/>
      <c r="Q293" s="279"/>
      <c r="R293" s="277"/>
      <c r="S293" s="277"/>
      <c r="T293" s="329"/>
      <c r="U293" s="329"/>
      <c r="V293" s="329"/>
      <c r="W293" s="329"/>
      <c r="X293" s="329"/>
      <c r="Y293" s="274"/>
      <c r="Z293" s="274"/>
      <c r="AA293" s="329"/>
      <c r="AB293" s="329"/>
      <c r="AC293" s="329"/>
      <c r="AD293" s="329"/>
      <c r="AE293" s="329"/>
      <c r="AF293" s="274"/>
      <c r="AG293" s="274"/>
      <c r="AH293" s="329"/>
      <c r="AI293" s="329"/>
      <c r="AJ293" s="329"/>
      <c r="AK293" s="329">
        <v>9</v>
      </c>
      <c r="AL293" s="329">
        <v>9</v>
      </c>
      <c r="AM293" s="274"/>
      <c r="AN293" s="274"/>
      <c r="AO293" s="329">
        <v>12</v>
      </c>
      <c r="AP293" s="329">
        <v>12</v>
      </c>
      <c r="AQ293" s="329">
        <v>12</v>
      </c>
      <c r="AR293" s="300">
        <v>12</v>
      </c>
      <c r="AS293" s="267">
        <f t="shared" si="31"/>
        <v>66</v>
      </c>
      <c r="AT293" s="724"/>
      <c r="AU293" s="675" t="e">
        <f t="shared" si="29"/>
        <v>#DIV/0!</v>
      </c>
      <c r="AV293" s="717"/>
      <c r="AW293" s="717"/>
      <c r="AX293" s="718"/>
    </row>
    <row r="294" spans="2:53" ht="21" x14ac:dyDescent="0.25">
      <c r="B294" s="727"/>
      <c r="C294" s="670">
        <v>160</v>
      </c>
      <c r="D294" s="738"/>
      <c r="E294" s="721"/>
      <c r="F294" s="286" t="s">
        <v>403</v>
      </c>
      <c r="G294" s="721"/>
      <c r="H294" s="712"/>
      <c r="I294" s="722"/>
      <c r="J294" s="278"/>
      <c r="K294" s="277"/>
      <c r="L294" s="277"/>
      <c r="M294" s="279"/>
      <c r="N294" s="279"/>
      <c r="O294" s="279"/>
      <c r="P294" s="279"/>
      <c r="Q294" s="279"/>
      <c r="R294" s="277"/>
      <c r="S294" s="277"/>
      <c r="T294" s="329"/>
      <c r="U294" s="329"/>
      <c r="V294" s="329"/>
      <c r="W294" s="329"/>
      <c r="X294" s="329"/>
      <c r="Y294" s="274"/>
      <c r="Z294" s="274"/>
      <c r="AA294" s="329"/>
      <c r="AB294" s="329"/>
      <c r="AC294" s="329"/>
      <c r="AD294" s="329"/>
      <c r="AE294" s="329"/>
      <c r="AF294" s="274"/>
      <c r="AG294" s="274"/>
      <c r="AH294" s="329"/>
      <c r="AI294" s="329"/>
      <c r="AJ294" s="329"/>
      <c r="AK294" s="329">
        <v>9</v>
      </c>
      <c r="AL294" s="329">
        <v>9</v>
      </c>
      <c r="AM294" s="274"/>
      <c r="AN294" s="274"/>
      <c r="AO294" s="329">
        <v>12</v>
      </c>
      <c r="AP294" s="329">
        <v>12</v>
      </c>
      <c r="AQ294" s="329">
        <v>12</v>
      </c>
      <c r="AR294" s="300">
        <v>12</v>
      </c>
      <c r="AS294" s="267">
        <f t="shared" si="31"/>
        <v>66</v>
      </c>
      <c r="AT294" s="724"/>
      <c r="AU294" s="675" t="e">
        <f t="shared" si="29"/>
        <v>#DIV/0!</v>
      </c>
      <c r="AV294" s="717"/>
      <c r="AW294" s="717"/>
      <c r="AX294" s="718"/>
    </row>
    <row r="295" spans="2:53" ht="21" x14ac:dyDescent="0.25">
      <c r="B295" s="727"/>
      <c r="C295" s="670">
        <v>161</v>
      </c>
      <c r="D295" s="738" t="s">
        <v>81</v>
      </c>
      <c r="E295" s="721" t="s">
        <v>660</v>
      </c>
      <c r="F295" s="286" t="s">
        <v>652</v>
      </c>
      <c r="G295" s="721"/>
      <c r="H295" s="712"/>
      <c r="I295" s="722"/>
      <c r="J295" s="278"/>
      <c r="K295" s="277"/>
      <c r="L295" s="277"/>
      <c r="M295" s="279"/>
      <c r="N295" s="279"/>
      <c r="O295" s="279"/>
      <c r="P295" s="279"/>
      <c r="Q295" s="279"/>
      <c r="R295" s="277"/>
      <c r="S295" s="277"/>
      <c r="T295" s="329"/>
      <c r="U295" s="329"/>
      <c r="V295" s="329"/>
      <c r="W295" s="329"/>
      <c r="X295" s="329"/>
      <c r="Y295" s="274"/>
      <c r="Z295" s="274"/>
      <c r="AA295" s="329"/>
      <c r="AB295" s="329"/>
      <c r="AC295" s="329"/>
      <c r="AD295" s="329"/>
      <c r="AE295" s="329"/>
      <c r="AF295" s="274"/>
      <c r="AG295" s="274"/>
      <c r="AH295" s="329"/>
      <c r="AI295" s="329"/>
      <c r="AJ295" s="329"/>
      <c r="AK295" s="329">
        <v>9</v>
      </c>
      <c r="AL295" s="329">
        <v>9</v>
      </c>
      <c r="AM295" s="274"/>
      <c r="AN295" s="274"/>
      <c r="AO295" s="329">
        <v>12</v>
      </c>
      <c r="AP295" s="329">
        <v>12</v>
      </c>
      <c r="AQ295" s="329">
        <v>12</v>
      </c>
      <c r="AR295" s="300">
        <v>12</v>
      </c>
      <c r="AS295" s="267">
        <f t="shared" si="31"/>
        <v>66</v>
      </c>
      <c r="AT295" s="724"/>
      <c r="AU295" s="675" t="e">
        <f t="shared" si="29"/>
        <v>#DIV/0!</v>
      </c>
      <c r="AV295" s="717"/>
      <c r="AW295" s="717"/>
      <c r="AX295" s="718"/>
    </row>
    <row r="296" spans="2:53" ht="21" x14ac:dyDescent="0.25">
      <c r="B296" s="727"/>
      <c r="C296" s="670">
        <v>162</v>
      </c>
      <c r="D296" s="738"/>
      <c r="E296" s="721"/>
      <c r="F296" s="286" t="s">
        <v>403</v>
      </c>
      <c r="G296" s="721"/>
      <c r="H296" s="712"/>
      <c r="I296" s="722"/>
      <c r="J296" s="278"/>
      <c r="K296" s="277"/>
      <c r="L296" s="277"/>
      <c r="M296" s="279"/>
      <c r="N296" s="279"/>
      <c r="O296" s="279"/>
      <c r="P296" s="279"/>
      <c r="Q296" s="279"/>
      <c r="R296" s="277"/>
      <c r="S296" s="277"/>
      <c r="T296" s="329"/>
      <c r="U296" s="329"/>
      <c r="V296" s="329"/>
      <c r="W296" s="329"/>
      <c r="X296" s="329"/>
      <c r="Y296" s="274"/>
      <c r="Z296" s="274"/>
      <c r="AA296" s="329"/>
      <c r="AB296" s="329"/>
      <c r="AC296" s="329"/>
      <c r="AD296" s="329"/>
      <c r="AE296" s="329"/>
      <c r="AF296" s="274"/>
      <c r="AG296" s="274"/>
      <c r="AH296" s="329"/>
      <c r="AI296" s="329"/>
      <c r="AJ296" s="329"/>
      <c r="AK296" s="329">
        <v>9</v>
      </c>
      <c r="AL296" s="329">
        <v>9</v>
      </c>
      <c r="AM296" s="274"/>
      <c r="AN296" s="274"/>
      <c r="AO296" s="329">
        <v>12</v>
      </c>
      <c r="AP296" s="329">
        <v>12</v>
      </c>
      <c r="AQ296" s="329">
        <v>12</v>
      </c>
      <c r="AR296" s="300">
        <v>12</v>
      </c>
      <c r="AS296" s="267">
        <f t="shared" si="31"/>
        <v>66</v>
      </c>
      <c r="AT296" s="724"/>
      <c r="AU296" s="675" t="e">
        <f t="shared" si="29"/>
        <v>#DIV/0!</v>
      </c>
      <c r="AV296" s="717"/>
      <c r="AW296" s="717"/>
      <c r="AX296" s="718"/>
    </row>
    <row r="297" spans="2:53" ht="21" x14ac:dyDescent="0.25">
      <c r="B297" s="727"/>
      <c r="C297" s="670">
        <v>163</v>
      </c>
      <c r="D297" s="265" t="s">
        <v>339</v>
      </c>
      <c r="E297" s="327" t="s">
        <v>645</v>
      </c>
      <c r="F297" s="286" t="s">
        <v>403</v>
      </c>
      <c r="G297" s="721"/>
      <c r="H297" s="712"/>
      <c r="I297" s="722"/>
      <c r="J297" s="278"/>
      <c r="K297" s="277"/>
      <c r="L297" s="277"/>
      <c r="M297" s="279"/>
      <c r="N297" s="279"/>
      <c r="O297" s="279"/>
      <c r="P297" s="279"/>
      <c r="Q297" s="279"/>
      <c r="R297" s="277"/>
      <c r="S297" s="277"/>
      <c r="T297" s="329"/>
      <c r="U297" s="329"/>
      <c r="V297" s="329"/>
      <c r="W297" s="329"/>
      <c r="X297" s="329"/>
      <c r="Y297" s="274"/>
      <c r="Z297" s="274"/>
      <c r="AA297" s="329"/>
      <c r="AB297" s="329"/>
      <c r="AC297" s="329"/>
      <c r="AD297" s="329"/>
      <c r="AE297" s="329"/>
      <c r="AF297" s="274"/>
      <c r="AG297" s="274"/>
      <c r="AH297" s="329"/>
      <c r="AI297" s="329"/>
      <c r="AJ297" s="329"/>
      <c r="AK297" s="329">
        <v>9</v>
      </c>
      <c r="AL297" s="329">
        <v>9</v>
      </c>
      <c r="AM297" s="274"/>
      <c r="AN297" s="274"/>
      <c r="AO297" s="329">
        <v>12</v>
      </c>
      <c r="AP297" s="329">
        <v>12</v>
      </c>
      <c r="AQ297" s="329">
        <v>12</v>
      </c>
      <c r="AR297" s="300">
        <v>12</v>
      </c>
      <c r="AS297" s="267">
        <f t="shared" si="31"/>
        <v>66</v>
      </c>
      <c r="AT297" s="724"/>
      <c r="AU297" s="675" t="e">
        <f t="shared" si="29"/>
        <v>#DIV/0!</v>
      </c>
      <c r="AV297" s="717"/>
      <c r="AW297" s="717"/>
      <c r="AX297" s="718"/>
    </row>
    <row r="298" spans="2:53" ht="21" x14ac:dyDescent="0.25">
      <c r="B298" s="727"/>
      <c r="C298" s="670">
        <v>164</v>
      </c>
      <c r="D298" s="265" t="s">
        <v>287</v>
      </c>
      <c r="E298" s="327" t="s">
        <v>648</v>
      </c>
      <c r="F298" s="286" t="s">
        <v>403</v>
      </c>
      <c r="G298" s="721"/>
      <c r="H298" s="712"/>
      <c r="I298" s="722"/>
      <c r="J298" s="278"/>
      <c r="K298" s="277"/>
      <c r="L298" s="277"/>
      <c r="M298" s="279"/>
      <c r="N298" s="279"/>
      <c r="O298" s="279"/>
      <c r="P298" s="279"/>
      <c r="Q298" s="279"/>
      <c r="R298" s="277"/>
      <c r="S298" s="277"/>
      <c r="T298" s="329"/>
      <c r="U298" s="329"/>
      <c r="V298" s="329"/>
      <c r="W298" s="329"/>
      <c r="X298" s="329"/>
      <c r="Y298" s="274"/>
      <c r="Z298" s="274"/>
      <c r="AA298" s="329"/>
      <c r="AB298" s="329"/>
      <c r="AC298" s="329"/>
      <c r="AD298" s="329"/>
      <c r="AE298" s="329"/>
      <c r="AF298" s="274"/>
      <c r="AG298" s="274"/>
      <c r="AH298" s="329"/>
      <c r="AI298" s="329"/>
      <c r="AJ298" s="329"/>
      <c r="AK298" s="329">
        <v>9</v>
      </c>
      <c r="AL298" s="329">
        <v>9</v>
      </c>
      <c r="AM298" s="274"/>
      <c r="AN298" s="274"/>
      <c r="AO298" s="329">
        <v>12</v>
      </c>
      <c r="AP298" s="329">
        <v>12</v>
      </c>
      <c r="AQ298" s="329">
        <v>12</v>
      </c>
      <c r="AR298" s="300">
        <v>12</v>
      </c>
      <c r="AS298" s="267">
        <f t="shared" si="31"/>
        <v>66</v>
      </c>
      <c r="AT298" s="724"/>
      <c r="AU298" s="675" t="e">
        <f t="shared" si="29"/>
        <v>#DIV/0!</v>
      </c>
      <c r="AV298" s="717"/>
      <c r="AW298" s="717"/>
      <c r="AX298" s="718"/>
    </row>
    <row r="299" spans="2:53" ht="21" x14ac:dyDescent="0.25">
      <c r="B299" s="727"/>
      <c r="C299" s="670">
        <v>165</v>
      </c>
      <c r="D299" s="266" t="s">
        <v>665</v>
      </c>
      <c r="E299" s="328" t="s">
        <v>649</v>
      </c>
      <c r="F299" s="307" t="s">
        <v>403</v>
      </c>
      <c r="G299" s="774"/>
      <c r="H299" s="779"/>
      <c r="I299" s="780"/>
      <c r="J299" s="308"/>
      <c r="K299" s="280"/>
      <c r="L299" s="280"/>
      <c r="M299" s="309"/>
      <c r="N299" s="309"/>
      <c r="O299" s="309"/>
      <c r="P299" s="309"/>
      <c r="Q299" s="309"/>
      <c r="R299" s="280"/>
      <c r="S299" s="280"/>
      <c r="T299" s="310"/>
      <c r="U299" s="310"/>
      <c r="V299" s="310"/>
      <c r="W299" s="310"/>
      <c r="X299" s="310"/>
      <c r="Y299" s="275"/>
      <c r="Z299" s="275"/>
      <c r="AA299" s="310"/>
      <c r="AB299" s="310"/>
      <c r="AC299" s="310"/>
      <c r="AD299" s="310"/>
      <c r="AE299" s="310"/>
      <c r="AF299" s="275"/>
      <c r="AG299" s="275"/>
      <c r="AH299" s="310"/>
      <c r="AI299" s="310"/>
      <c r="AJ299" s="329"/>
      <c r="AK299" s="329">
        <v>9</v>
      </c>
      <c r="AL299" s="329">
        <v>9</v>
      </c>
      <c r="AM299" s="275"/>
      <c r="AN299" s="275"/>
      <c r="AO299" s="329">
        <v>12</v>
      </c>
      <c r="AP299" s="329">
        <v>12</v>
      </c>
      <c r="AQ299" s="329">
        <v>12</v>
      </c>
      <c r="AR299" s="300">
        <v>12</v>
      </c>
      <c r="AS299" s="311">
        <f t="shared" si="31"/>
        <v>66</v>
      </c>
      <c r="AT299" s="782"/>
      <c r="AU299" s="676" t="e">
        <f t="shared" si="29"/>
        <v>#DIV/0!</v>
      </c>
      <c r="AV299" s="784"/>
      <c r="AW299" s="784"/>
      <c r="AX299" s="778"/>
      <c r="AY299" s="281"/>
      <c r="AZ299" s="281"/>
      <c r="BA299" s="281"/>
    </row>
    <row r="300" spans="2:53" ht="6" customHeight="1" x14ac:dyDescent="0.25">
      <c r="C300" s="75"/>
      <c r="D300" s="75"/>
      <c r="E300" s="76"/>
      <c r="F300" s="76"/>
      <c r="G300" s="76"/>
      <c r="H300" s="76"/>
      <c r="I300" s="76"/>
      <c r="AS300" s="77"/>
      <c r="AT300" s="76"/>
      <c r="AU300" s="76"/>
      <c r="AV300" s="78"/>
      <c r="AW300" s="76"/>
      <c r="AX300" s="78"/>
      <c r="AY300" s="281"/>
      <c r="AZ300" s="281"/>
      <c r="BA300" s="281"/>
    </row>
    <row r="301" spans="2:53" ht="36" customHeight="1" x14ac:dyDescent="0.35">
      <c r="C301" s="736" t="s">
        <v>35</v>
      </c>
      <c r="D301" s="736"/>
      <c r="E301" s="736"/>
      <c r="F301" s="736"/>
      <c r="G301" s="736"/>
      <c r="H301" s="736"/>
      <c r="I301" s="737"/>
      <c r="J301" s="79">
        <f t="shared" ref="J301:AS301" si="32">SUM(J16:J299)</f>
        <v>409</v>
      </c>
      <c r="K301" s="79">
        <f t="shared" si="32"/>
        <v>14</v>
      </c>
      <c r="L301" s="79">
        <f t="shared" si="32"/>
        <v>0</v>
      </c>
      <c r="M301" s="79">
        <f t="shared" si="32"/>
        <v>409</v>
      </c>
      <c r="N301" s="79">
        <f t="shared" si="32"/>
        <v>432</v>
      </c>
      <c r="O301" s="79">
        <f t="shared" si="32"/>
        <v>429</v>
      </c>
      <c r="P301" s="79">
        <f t="shared" si="32"/>
        <v>431</v>
      </c>
      <c r="Q301" s="79">
        <f t="shared" si="32"/>
        <v>434</v>
      </c>
      <c r="R301" s="79">
        <f t="shared" si="32"/>
        <v>0</v>
      </c>
      <c r="S301" s="79">
        <f t="shared" si="32"/>
        <v>0</v>
      </c>
      <c r="T301" s="79">
        <f t="shared" si="32"/>
        <v>22</v>
      </c>
      <c r="U301" s="79">
        <f t="shared" si="32"/>
        <v>447</v>
      </c>
      <c r="V301" s="79">
        <f t="shared" si="32"/>
        <v>379</v>
      </c>
      <c r="W301" s="79">
        <f t="shared" si="32"/>
        <v>309</v>
      </c>
      <c r="X301" s="79">
        <f t="shared" si="32"/>
        <v>163</v>
      </c>
      <c r="Y301" s="79">
        <f t="shared" si="32"/>
        <v>0</v>
      </c>
      <c r="Z301" s="79">
        <f t="shared" si="32"/>
        <v>0</v>
      </c>
      <c r="AA301" s="79">
        <f t="shared" si="32"/>
        <v>23</v>
      </c>
      <c r="AB301" s="79">
        <f t="shared" si="32"/>
        <v>489</v>
      </c>
      <c r="AC301" s="79">
        <f t="shared" si="32"/>
        <v>488</v>
      </c>
      <c r="AD301" s="79">
        <f t="shared" si="32"/>
        <v>514</v>
      </c>
      <c r="AE301" s="79">
        <f t="shared" si="32"/>
        <v>517</v>
      </c>
      <c r="AF301" s="79">
        <f t="shared" si="32"/>
        <v>145</v>
      </c>
      <c r="AG301" s="79">
        <f t="shared" si="32"/>
        <v>79</v>
      </c>
      <c r="AH301" s="79">
        <f t="shared" si="32"/>
        <v>538</v>
      </c>
      <c r="AI301" s="79">
        <f t="shared" si="32"/>
        <v>474</v>
      </c>
      <c r="AJ301" s="79">
        <f t="shared" si="32"/>
        <v>463</v>
      </c>
      <c r="AK301" s="79">
        <f t="shared" si="32"/>
        <v>1083</v>
      </c>
      <c r="AL301" s="79">
        <f t="shared" si="32"/>
        <v>1087</v>
      </c>
      <c r="AM301" s="79">
        <f t="shared" si="32"/>
        <v>140</v>
      </c>
      <c r="AN301" s="79">
        <f t="shared" si="32"/>
        <v>15</v>
      </c>
      <c r="AO301" s="79">
        <f t="shared" si="32"/>
        <v>779</v>
      </c>
      <c r="AP301" s="79">
        <f t="shared" si="32"/>
        <v>1558</v>
      </c>
      <c r="AQ301" s="79">
        <f t="shared" si="32"/>
        <v>1539</v>
      </c>
      <c r="AR301" s="79">
        <f t="shared" si="32"/>
        <v>1533</v>
      </c>
      <c r="AS301" s="174">
        <f t="shared" si="32"/>
        <v>15332</v>
      </c>
      <c r="AT301" s="175"/>
      <c r="AU301" s="81"/>
      <c r="AV301" s="81"/>
      <c r="AW301" s="81">
        <f>SUM(AW16:AW300)</f>
        <v>120908.26575757573</v>
      </c>
      <c r="AX301" s="176">
        <f>SUM(AX16:AX299)</f>
        <v>100568.63333333335</v>
      </c>
      <c r="AY301" s="282"/>
      <c r="AZ301" s="282"/>
      <c r="BA301" s="281"/>
    </row>
    <row r="302" spans="2:53" ht="40.5" customHeight="1" x14ac:dyDescent="0.35">
      <c r="AX302" s="325"/>
      <c r="AY302" s="323"/>
      <c r="AZ302" s="281"/>
      <c r="BA302" s="281"/>
    </row>
    <row r="303" spans="2:53" ht="40.5" customHeight="1" x14ac:dyDescent="0.25">
      <c r="G303" s="208"/>
      <c r="AS303" s="312"/>
      <c r="AX303" s="326"/>
      <c r="AY303" s="68"/>
      <c r="AZ303" s="281"/>
      <c r="BA303" s="281"/>
    </row>
    <row r="304" spans="2:53" ht="40.5" customHeight="1" x14ac:dyDescent="0.25">
      <c r="G304" s="208"/>
      <c r="AX304" s="68"/>
      <c r="AY304" s="68"/>
    </row>
    <row r="305" spans="7:51" ht="40.5" customHeight="1" x14ac:dyDescent="0.25">
      <c r="G305" s="208"/>
      <c r="AX305" s="68"/>
      <c r="AY305" s="68"/>
    </row>
    <row r="306" spans="7:51" ht="40.5" customHeight="1" x14ac:dyDescent="0.25">
      <c r="G306" s="208"/>
    </row>
    <row r="307" spans="7:51" ht="40.5" customHeight="1" x14ac:dyDescent="0.25">
      <c r="G307" s="215"/>
      <c r="AW307" s="68"/>
    </row>
    <row r="324" spans="15:52" x14ac:dyDescent="0.25">
      <c r="AZ324" s="68"/>
    </row>
    <row r="332" spans="15:52" x14ac:dyDescent="0.25">
      <c r="O332" t="s">
        <v>678</v>
      </c>
    </row>
  </sheetData>
  <sheetProtection sheet="1" objects="1" scenarios="1" formatCells="0" formatColumns="0" formatRows="0"/>
  <mergeCells count="507">
    <mergeCell ref="AV39:AV41"/>
    <mergeCell ref="AU39:AU41"/>
    <mergeCell ref="AT39:AT41"/>
    <mergeCell ref="AV27:AV29"/>
    <mergeCell ref="AU27:AU29"/>
    <mergeCell ref="AT27:AT29"/>
    <mergeCell ref="AX230:AX264"/>
    <mergeCell ref="D232:D234"/>
    <mergeCell ref="E232:E233"/>
    <mergeCell ref="D235:D237"/>
    <mergeCell ref="E235:E236"/>
    <mergeCell ref="D239:D242"/>
    <mergeCell ref="E239:E240"/>
    <mergeCell ref="E241:E242"/>
    <mergeCell ref="D254:D256"/>
    <mergeCell ref="D258:D259"/>
    <mergeCell ref="E258:E259"/>
    <mergeCell ref="D260:D261"/>
    <mergeCell ref="E260:E261"/>
    <mergeCell ref="D246:D247"/>
    <mergeCell ref="E246:E247"/>
    <mergeCell ref="D248:D250"/>
    <mergeCell ref="E248:E249"/>
    <mergeCell ref="D252:D253"/>
    <mergeCell ref="AT85:AT86"/>
    <mergeCell ref="E252:E253"/>
    <mergeCell ref="D230:D231"/>
    <mergeCell ref="G230:G264"/>
    <mergeCell ref="H230:H264"/>
    <mergeCell ref="I230:I264"/>
    <mergeCell ref="AT230:AT264"/>
    <mergeCell ref="AV230:AV264"/>
    <mergeCell ref="AW230:AW264"/>
    <mergeCell ref="AV89:AV90"/>
    <mergeCell ref="AW89:AW90"/>
    <mergeCell ref="AT93:AT94"/>
    <mergeCell ref="AU93:AU94"/>
    <mergeCell ref="AV93:AV94"/>
    <mergeCell ref="AW93:AW94"/>
    <mergeCell ref="AT113:AT114"/>
    <mergeCell ref="AU113:AU114"/>
    <mergeCell ref="E123:E126"/>
    <mergeCell ref="F123:F126"/>
    <mergeCell ref="G123:G125"/>
    <mergeCell ref="AT125:AT126"/>
    <mergeCell ref="AU125:AU126"/>
    <mergeCell ref="AV125:AV126"/>
    <mergeCell ref="AV113:AV114"/>
    <mergeCell ref="AX93:AX94"/>
    <mergeCell ref="I109:I110"/>
    <mergeCell ref="AT105:AT106"/>
    <mergeCell ref="AU105:AU106"/>
    <mergeCell ref="AV105:AV106"/>
    <mergeCell ref="AT109:AT110"/>
    <mergeCell ref="H73:H74"/>
    <mergeCell ref="H89:H90"/>
    <mergeCell ref="H81:H82"/>
    <mergeCell ref="H85:H86"/>
    <mergeCell ref="I89:I90"/>
    <mergeCell ref="AT89:AT90"/>
    <mergeCell ref="AU89:AU90"/>
    <mergeCell ref="AX109:AX110"/>
    <mergeCell ref="AW109:AW110"/>
    <mergeCell ref="AX105:AX106"/>
    <mergeCell ref="AW105:AW106"/>
    <mergeCell ref="AX101:AX102"/>
    <mergeCell ref="AW101:AW102"/>
    <mergeCell ref="AX97:AX98"/>
    <mergeCell ref="AW97:AW98"/>
    <mergeCell ref="AX89:AX90"/>
    <mergeCell ref="I81:I82"/>
    <mergeCell ref="AT81:AT82"/>
    <mergeCell ref="AV73:AV74"/>
    <mergeCell ref="AW73:AW74"/>
    <mergeCell ref="AX73:AX74"/>
    <mergeCell ref="H69:H70"/>
    <mergeCell ref="I69:I70"/>
    <mergeCell ref="AT69:AT70"/>
    <mergeCell ref="AU69:AU70"/>
    <mergeCell ref="AV69:AV70"/>
    <mergeCell ref="I73:I74"/>
    <mergeCell ref="AT73:AT74"/>
    <mergeCell ref="AW69:AW70"/>
    <mergeCell ref="AX69:AX70"/>
    <mergeCell ref="C79:C82"/>
    <mergeCell ref="E79:E82"/>
    <mergeCell ref="F79:F82"/>
    <mergeCell ref="AX77:AX78"/>
    <mergeCell ref="G83:G85"/>
    <mergeCell ref="C75:C78"/>
    <mergeCell ref="E75:E78"/>
    <mergeCell ref="F75:F78"/>
    <mergeCell ref="G75:G77"/>
    <mergeCell ref="H77:H78"/>
    <mergeCell ref="I77:I78"/>
    <mergeCell ref="AT77:AT78"/>
    <mergeCell ref="AU77:AU78"/>
    <mergeCell ref="AV77:AV78"/>
    <mergeCell ref="AW77:AW78"/>
    <mergeCell ref="AU85:AU86"/>
    <mergeCell ref="AV85:AV86"/>
    <mergeCell ref="AW85:AW86"/>
    <mergeCell ref="AX85:AX86"/>
    <mergeCell ref="AU81:AU82"/>
    <mergeCell ref="AV81:AV82"/>
    <mergeCell ref="AW81:AW82"/>
    <mergeCell ref="AX81:AX82"/>
    <mergeCell ref="I85:I86"/>
    <mergeCell ref="AU121:AU122"/>
    <mergeCell ref="AV121:AV122"/>
    <mergeCell ref="G103:G105"/>
    <mergeCell ref="G107:G109"/>
    <mergeCell ref="F103:F106"/>
    <mergeCell ref="F107:F110"/>
    <mergeCell ref="I117:I118"/>
    <mergeCell ref="AT117:AT118"/>
    <mergeCell ref="F95:F98"/>
    <mergeCell ref="F99:F102"/>
    <mergeCell ref="AT121:AT122"/>
    <mergeCell ref="AX113:AX114"/>
    <mergeCell ref="AW113:AW114"/>
    <mergeCell ref="AU109:AU110"/>
    <mergeCell ref="AV109:AV110"/>
    <mergeCell ref="AX265:AX299"/>
    <mergeCell ref="D267:D269"/>
    <mergeCell ref="E267:E268"/>
    <mergeCell ref="D270:D272"/>
    <mergeCell ref="E270:E271"/>
    <mergeCell ref="D274:D277"/>
    <mergeCell ref="E274:E275"/>
    <mergeCell ref="E276:E277"/>
    <mergeCell ref="D278:D279"/>
    <mergeCell ref="E278:E279"/>
    <mergeCell ref="D281:D282"/>
    <mergeCell ref="E281:E282"/>
    <mergeCell ref="D283:D285"/>
    <mergeCell ref="E283:E284"/>
    <mergeCell ref="H265:H299"/>
    <mergeCell ref="I265:I299"/>
    <mergeCell ref="AT265:AT299"/>
    <mergeCell ref="AV265:AV299"/>
    <mergeCell ref="AW265:AW299"/>
    <mergeCell ref="D287:D288"/>
    <mergeCell ref="E295:E296"/>
    <mergeCell ref="D265:D266"/>
    <mergeCell ref="G265:G299"/>
    <mergeCell ref="D111:D114"/>
    <mergeCell ref="E111:E114"/>
    <mergeCell ref="E127:E130"/>
    <mergeCell ref="F170:F172"/>
    <mergeCell ref="G170:G172"/>
    <mergeCell ref="E173:E175"/>
    <mergeCell ref="F173:F175"/>
    <mergeCell ref="G173:G175"/>
    <mergeCell ref="D243:D244"/>
    <mergeCell ref="E243:E244"/>
    <mergeCell ref="E176:E178"/>
    <mergeCell ref="F176:F178"/>
    <mergeCell ref="G176:G178"/>
    <mergeCell ref="F179:F181"/>
    <mergeCell ref="G179:G181"/>
    <mergeCell ref="E182:E184"/>
    <mergeCell ref="G188:G229"/>
    <mergeCell ref="E185:E187"/>
    <mergeCell ref="F185:F187"/>
    <mergeCell ref="G185:G187"/>
    <mergeCell ref="D167:D187"/>
    <mergeCell ref="F71:F74"/>
    <mergeCell ref="G79:G81"/>
    <mergeCell ref="D61:D63"/>
    <mergeCell ref="E91:E94"/>
    <mergeCell ref="E71:E74"/>
    <mergeCell ref="D67:D94"/>
    <mergeCell ref="E83:E86"/>
    <mergeCell ref="G71:G73"/>
    <mergeCell ref="E65:E66"/>
    <mergeCell ref="F65:F66"/>
    <mergeCell ref="G65:G66"/>
    <mergeCell ref="D64:D66"/>
    <mergeCell ref="E170:E172"/>
    <mergeCell ref="E159:E162"/>
    <mergeCell ref="G95:G97"/>
    <mergeCell ref="G99:G101"/>
    <mergeCell ref="G115:G117"/>
    <mergeCell ref="F119:F122"/>
    <mergeCell ref="G119:G121"/>
    <mergeCell ref="E87:E90"/>
    <mergeCell ref="F87:F90"/>
    <mergeCell ref="G87:G89"/>
    <mergeCell ref="F91:F94"/>
    <mergeCell ref="D119:D122"/>
    <mergeCell ref="E119:E122"/>
    <mergeCell ref="E179:E181"/>
    <mergeCell ref="F182:F184"/>
    <mergeCell ref="G182:G184"/>
    <mergeCell ref="D107:D110"/>
    <mergeCell ref="D103:D106"/>
    <mergeCell ref="D99:D102"/>
    <mergeCell ref="D95:D98"/>
    <mergeCell ref="E103:E106"/>
    <mergeCell ref="E107:E110"/>
    <mergeCell ref="D123:D126"/>
    <mergeCell ref="E139:E142"/>
    <mergeCell ref="E147:E150"/>
    <mergeCell ref="D115:D118"/>
    <mergeCell ref="E115:E118"/>
    <mergeCell ref="E95:E98"/>
    <mergeCell ref="E99:E102"/>
    <mergeCell ref="D127:D130"/>
    <mergeCell ref="E167:E169"/>
    <mergeCell ref="F167:F169"/>
    <mergeCell ref="G167:G169"/>
    <mergeCell ref="F159:F162"/>
    <mergeCell ref="G159:G161"/>
    <mergeCell ref="C3:AX3"/>
    <mergeCell ref="C5:E5"/>
    <mergeCell ref="C6:E6"/>
    <mergeCell ref="I17:I26"/>
    <mergeCell ref="E17:E26"/>
    <mergeCell ref="C17:C26"/>
    <mergeCell ref="F17:F26"/>
    <mergeCell ref="AY7:BA7"/>
    <mergeCell ref="C13:C14"/>
    <mergeCell ref="D13:D14"/>
    <mergeCell ref="E13:E14"/>
    <mergeCell ref="F13:F14"/>
    <mergeCell ref="G13:G14"/>
    <mergeCell ref="H13:H14"/>
    <mergeCell ref="I13:I14"/>
    <mergeCell ref="AT13:AT14"/>
    <mergeCell ref="AU13:AU14"/>
    <mergeCell ref="AV13:AV14"/>
    <mergeCell ref="AW13:AW14"/>
    <mergeCell ref="AX13:AX14"/>
    <mergeCell ref="J7:AM7"/>
    <mergeCell ref="AN7:AR7"/>
    <mergeCell ref="H17:H26"/>
    <mergeCell ref="AT17:AT26"/>
    <mergeCell ref="F27:F29"/>
    <mergeCell ref="G27:G29"/>
    <mergeCell ref="C49:C51"/>
    <mergeCell ref="E49:E51"/>
    <mergeCell ref="F49:F51"/>
    <mergeCell ref="G49:G51"/>
    <mergeCell ref="D16:D60"/>
    <mergeCell ref="C27:C32"/>
    <mergeCell ref="E27:E32"/>
    <mergeCell ref="C38:C41"/>
    <mergeCell ref="E38:E41"/>
    <mergeCell ref="F39:F41"/>
    <mergeCell ref="G39:G41"/>
    <mergeCell ref="AX188:AX229"/>
    <mergeCell ref="C190:C191"/>
    <mergeCell ref="D190:D192"/>
    <mergeCell ref="E190:E191"/>
    <mergeCell ref="C193:C194"/>
    <mergeCell ref="E193:E194"/>
    <mergeCell ref="D217:D220"/>
    <mergeCell ref="C225:C226"/>
    <mergeCell ref="D225:D226"/>
    <mergeCell ref="E225:E226"/>
    <mergeCell ref="D203:D205"/>
    <mergeCell ref="E217:E218"/>
    <mergeCell ref="C217:C218"/>
    <mergeCell ref="E222:E224"/>
    <mergeCell ref="D222:D224"/>
    <mergeCell ref="C222:C224"/>
    <mergeCell ref="AT188:AT229"/>
    <mergeCell ref="AW188:AW229"/>
    <mergeCell ref="C208:C209"/>
    <mergeCell ref="D208:D209"/>
    <mergeCell ref="E208:E209"/>
    <mergeCell ref="D193:D195"/>
    <mergeCell ref="E213:E214"/>
    <mergeCell ref="D213:D214"/>
    <mergeCell ref="C301:I301"/>
    <mergeCell ref="C210:C211"/>
    <mergeCell ref="D210:D212"/>
    <mergeCell ref="E210:E211"/>
    <mergeCell ref="C215:C216"/>
    <mergeCell ref="D215:D216"/>
    <mergeCell ref="E215:E216"/>
    <mergeCell ref="C197:C199"/>
    <mergeCell ref="E197:E199"/>
    <mergeCell ref="E203:E205"/>
    <mergeCell ref="C203:C205"/>
    <mergeCell ref="D206:D207"/>
    <mergeCell ref="C206:C207"/>
    <mergeCell ref="E206:E207"/>
    <mergeCell ref="E200:E202"/>
    <mergeCell ref="D197:D202"/>
    <mergeCell ref="H188:H229"/>
    <mergeCell ref="I188:I229"/>
    <mergeCell ref="D188:D189"/>
    <mergeCell ref="E287:E288"/>
    <mergeCell ref="D289:D291"/>
    <mergeCell ref="D293:D294"/>
    <mergeCell ref="E293:E294"/>
    <mergeCell ref="D295:D296"/>
    <mergeCell ref="I129:I130"/>
    <mergeCell ref="F111:F114"/>
    <mergeCell ref="G111:G113"/>
    <mergeCell ref="I113:I114"/>
    <mergeCell ref="I125:I126"/>
    <mergeCell ref="E155:E158"/>
    <mergeCell ref="F155:F158"/>
    <mergeCell ref="G155:G157"/>
    <mergeCell ref="H157:H158"/>
    <mergeCell ref="I157:I158"/>
    <mergeCell ref="G151:G153"/>
    <mergeCell ref="H153:H154"/>
    <mergeCell ref="I153:I154"/>
    <mergeCell ref="F147:F150"/>
    <mergeCell ref="G147:G149"/>
    <mergeCell ref="F127:F130"/>
    <mergeCell ref="F115:F118"/>
    <mergeCell ref="G127:G129"/>
    <mergeCell ref="H161:H162"/>
    <mergeCell ref="I161:I162"/>
    <mergeCell ref="E163:E166"/>
    <mergeCell ref="F163:F166"/>
    <mergeCell ref="C87:C90"/>
    <mergeCell ref="H93:H94"/>
    <mergeCell ref="I93:I94"/>
    <mergeCell ref="E42:E43"/>
    <mergeCell ref="C56:C58"/>
    <mergeCell ref="E56:E58"/>
    <mergeCell ref="F56:F58"/>
    <mergeCell ref="G56:G58"/>
    <mergeCell ref="E62:E63"/>
    <mergeCell ref="F62:F63"/>
    <mergeCell ref="G62:G63"/>
    <mergeCell ref="F83:F86"/>
    <mergeCell ref="G91:G93"/>
    <mergeCell ref="C95:C98"/>
    <mergeCell ref="C103:C106"/>
    <mergeCell ref="C107:C110"/>
    <mergeCell ref="H149:H150"/>
    <mergeCell ref="I149:I150"/>
    <mergeCell ref="E151:E154"/>
    <mergeCell ref="F151:F154"/>
    <mergeCell ref="C67:C70"/>
    <mergeCell ref="C42:C43"/>
    <mergeCell ref="AT52:AT54"/>
    <mergeCell ref="AU52:AU54"/>
    <mergeCell ref="AV52:AV54"/>
    <mergeCell ref="E67:E70"/>
    <mergeCell ref="C52:C54"/>
    <mergeCell ref="F67:F70"/>
    <mergeCell ref="G67:G69"/>
    <mergeCell ref="C62:C63"/>
    <mergeCell ref="AV56:AV58"/>
    <mergeCell ref="AT56:AT58"/>
    <mergeCell ref="AV49:AV51"/>
    <mergeCell ref="AU49:AU51"/>
    <mergeCell ref="AT49:AT51"/>
    <mergeCell ref="AT62:AX63"/>
    <mergeCell ref="AT65:AX66"/>
    <mergeCell ref="AT129:AT130"/>
    <mergeCell ref="AU129:AU130"/>
    <mergeCell ref="AV129:AV130"/>
    <mergeCell ref="H109:H110"/>
    <mergeCell ref="H105:H106"/>
    <mergeCell ref="H101:H102"/>
    <mergeCell ref="H97:H98"/>
    <mergeCell ref="H129:H130"/>
    <mergeCell ref="H125:H126"/>
    <mergeCell ref="H121:H122"/>
    <mergeCell ref="H117:H118"/>
    <mergeCell ref="I121:I122"/>
    <mergeCell ref="AU117:AU118"/>
    <mergeCell ref="AV117:AV118"/>
    <mergeCell ref="AV97:AV98"/>
    <mergeCell ref="AU97:AU98"/>
    <mergeCell ref="AT97:AT98"/>
    <mergeCell ref="AT101:AT102"/>
    <mergeCell ref="AU101:AU102"/>
    <mergeCell ref="AV101:AV102"/>
    <mergeCell ref="H113:H114"/>
    <mergeCell ref="I97:I98"/>
    <mergeCell ref="I101:I102"/>
    <mergeCell ref="I105:I106"/>
    <mergeCell ref="B188:B299"/>
    <mergeCell ref="AX129:AX130"/>
    <mergeCell ref="AW129:AW130"/>
    <mergeCell ref="AX125:AX126"/>
    <mergeCell ref="AW125:AW126"/>
    <mergeCell ref="AX121:AX122"/>
    <mergeCell ref="AW121:AW122"/>
    <mergeCell ref="AX117:AX118"/>
    <mergeCell ref="AW117:AW118"/>
    <mergeCell ref="C200:C202"/>
    <mergeCell ref="C213:C214"/>
    <mergeCell ref="AV188:AV229"/>
    <mergeCell ref="D131:D146"/>
    <mergeCell ref="F131:F134"/>
    <mergeCell ref="E131:E134"/>
    <mergeCell ref="G131:G133"/>
    <mergeCell ref="AW133:AW134"/>
    <mergeCell ref="AX133:AX134"/>
    <mergeCell ref="E135:E138"/>
    <mergeCell ref="F135:F138"/>
    <mergeCell ref="G135:G137"/>
    <mergeCell ref="H137:H138"/>
    <mergeCell ref="I137:I138"/>
    <mergeCell ref="AT137:AT138"/>
    <mergeCell ref="AU17:AU26"/>
    <mergeCell ref="AV17:AV26"/>
    <mergeCell ref="AW17:AW26"/>
    <mergeCell ref="AX17:AX26"/>
    <mergeCell ref="H42:H43"/>
    <mergeCell ref="AX49:AX51"/>
    <mergeCell ref="AW49:AW51"/>
    <mergeCell ref="E52:E54"/>
    <mergeCell ref="AW56:AW58"/>
    <mergeCell ref="AX56:AX58"/>
    <mergeCell ref="AW52:AW54"/>
    <mergeCell ref="AX52:AX54"/>
    <mergeCell ref="AU56:AU58"/>
    <mergeCell ref="AW39:AW41"/>
    <mergeCell ref="AX39:AX41"/>
    <mergeCell ref="AW27:AW29"/>
    <mergeCell ref="AX27:AX29"/>
    <mergeCell ref="F30:F32"/>
    <mergeCell ref="G30:G32"/>
    <mergeCell ref="AT30:AT32"/>
    <mergeCell ref="AU30:AU32"/>
    <mergeCell ref="AV30:AV32"/>
    <mergeCell ref="AW30:AW32"/>
    <mergeCell ref="AX30:AX32"/>
    <mergeCell ref="AU137:AU138"/>
    <mergeCell ref="AV137:AV138"/>
    <mergeCell ref="AW137:AW138"/>
    <mergeCell ref="AX137:AX138"/>
    <mergeCell ref="H133:H134"/>
    <mergeCell ref="I133:I134"/>
    <mergeCell ref="AT133:AT134"/>
    <mergeCell ref="AU133:AU134"/>
    <mergeCell ref="AV133:AV134"/>
    <mergeCell ref="AV141:AV142"/>
    <mergeCell ref="AW141:AW142"/>
    <mergeCell ref="AX141:AX142"/>
    <mergeCell ref="E143:E146"/>
    <mergeCell ref="F143:F146"/>
    <mergeCell ref="G143:G145"/>
    <mergeCell ref="H145:H146"/>
    <mergeCell ref="I145:I146"/>
    <mergeCell ref="AT145:AT146"/>
    <mergeCell ref="AU145:AU146"/>
    <mergeCell ref="AV145:AV146"/>
    <mergeCell ref="AW145:AW146"/>
    <mergeCell ref="AX145:AX146"/>
    <mergeCell ref="H141:H142"/>
    <mergeCell ref="I141:I142"/>
    <mergeCell ref="AT141:AT142"/>
    <mergeCell ref="AU141:AU142"/>
    <mergeCell ref="F139:F142"/>
    <mergeCell ref="G139:G141"/>
    <mergeCell ref="AT149:AT150"/>
    <mergeCell ref="AU149:AU150"/>
    <mergeCell ref="AV149:AV150"/>
    <mergeCell ref="AW149:AW150"/>
    <mergeCell ref="AX149:AX150"/>
    <mergeCell ref="AT153:AT154"/>
    <mergeCell ref="AU153:AU154"/>
    <mergeCell ref="AV153:AV154"/>
    <mergeCell ref="AW153:AW154"/>
    <mergeCell ref="AX153:AX154"/>
    <mergeCell ref="AT165:AT166"/>
    <mergeCell ref="AU165:AU166"/>
    <mergeCell ref="AV165:AV166"/>
    <mergeCell ref="AW165:AW166"/>
    <mergeCell ref="AX165:AX166"/>
    <mergeCell ref="AT157:AT158"/>
    <mergeCell ref="AU157:AU158"/>
    <mergeCell ref="AV157:AV158"/>
    <mergeCell ref="AW157:AW158"/>
    <mergeCell ref="AX157:AX158"/>
    <mergeCell ref="AT161:AT162"/>
    <mergeCell ref="AU161:AU162"/>
    <mergeCell ref="AV161:AV162"/>
    <mergeCell ref="AW161:AW162"/>
    <mergeCell ref="AX161:AX162"/>
    <mergeCell ref="C159:C162"/>
    <mergeCell ref="C163:C166"/>
    <mergeCell ref="D9:AM12"/>
    <mergeCell ref="C65:C66"/>
    <mergeCell ref="C131:C134"/>
    <mergeCell ref="C135:C138"/>
    <mergeCell ref="C139:C142"/>
    <mergeCell ref="C143:C146"/>
    <mergeCell ref="C147:C150"/>
    <mergeCell ref="C151:C154"/>
    <mergeCell ref="C155:C158"/>
    <mergeCell ref="G163:G165"/>
    <mergeCell ref="H165:H166"/>
    <mergeCell ref="I165:I166"/>
    <mergeCell ref="D147:D166"/>
    <mergeCell ref="C99:C102"/>
    <mergeCell ref="C127:C130"/>
    <mergeCell ref="C123:C126"/>
    <mergeCell ref="C119:C122"/>
    <mergeCell ref="C115:C118"/>
    <mergeCell ref="C111:C114"/>
    <mergeCell ref="C91:C94"/>
    <mergeCell ref="C71:C74"/>
    <mergeCell ref="C83:C86"/>
  </mergeCells>
  <pageMargins left="0" right="0" top="0" bottom="0" header="0.31496062992125984" footer="0.31496062992125984"/>
  <pageSetup paperSize="8" scale="30" fitToWidth="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AK320"/>
  <sheetViews>
    <sheetView showGridLines="0" showRowColHeaders="0" zoomScale="82" zoomScaleNormal="82" zoomScaleSheetLayoutView="50" workbookViewId="0">
      <selection activeCell="E24" sqref="E24"/>
    </sheetView>
  </sheetViews>
  <sheetFormatPr baseColWidth="10" defaultColWidth="11.42578125" defaultRowHeight="12.75" x14ac:dyDescent="0.25"/>
  <cols>
    <col min="1" max="1" width="23.28515625" style="421" customWidth="1"/>
    <col min="2" max="2" width="23.28515625" style="421" hidden="1" customWidth="1"/>
    <col min="3" max="3" width="47.85546875" style="422" customWidth="1"/>
    <col min="4" max="4" width="9.28515625" style="422" customWidth="1"/>
    <col min="5" max="5" width="10.7109375" style="422" customWidth="1"/>
    <col min="6" max="31" width="5.5703125" style="422" customWidth="1"/>
    <col min="32" max="32" width="12.5703125" style="422" customWidth="1"/>
    <col min="33" max="33" width="7.85546875" style="422" customWidth="1"/>
    <col min="34" max="34" width="12.140625" style="422" hidden="1" customWidth="1"/>
    <col min="35" max="35" width="11.5703125" style="422" hidden="1" customWidth="1"/>
    <col min="36" max="36" width="20.28515625" style="422" hidden="1" customWidth="1"/>
    <col min="37" max="37" width="20.28515625" style="422" customWidth="1"/>
    <col min="38" max="16384" width="11.42578125" style="422"/>
  </cols>
  <sheetData>
    <row r="2" spans="1:37" ht="27" x14ac:dyDescent="0.25">
      <c r="A2" s="423"/>
      <c r="B2" s="423"/>
      <c r="C2" s="585"/>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646"/>
      <c r="AD2" s="646"/>
      <c r="AE2" s="646"/>
      <c r="AF2" s="646"/>
      <c r="AG2" s="646"/>
      <c r="AH2" s="646"/>
      <c r="AI2" s="646"/>
      <c r="AJ2" s="646"/>
      <c r="AK2" s="646"/>
    </row>
    <row r="3" spans="1:37" ht="27" x14ac:dyDescent="0.25">
      <c r="A3" s="423"/>
      <c r="B3" s="423"/>
      <c r="C3" s="828" t="s">
        <v>974</v>
      </c>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row>
    <row r="4" spans="1:37" ht="15" x14ac:dyDescent="0.25">
      <c r="A4" s="423"/>
      <c r="B4" s="423"/>
      <c r="C4" s="647"/>
      <c r="D4" s="426"/>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c r="AK4" s="424"/>
    </row>
    <row r="5" spans="1:37" ht="18" x14ac:dyDescent="0.25">
      <c r="A5" s="423"/>
      <c r="B5" s="423"/>
      <c r="C5" s="423"/>
      <c r="D5" s="428"/>
      <c r="E5" s="428"/>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4"/>
      <c r="AG5" s="424"/>
      <c r="AH5" s="424"/>
      <c r="AI5" s="424"/>
      <c r="AJ5" s="424"/>
      <c r="AK5" s="424"/>
    </row>
    <row r="6" spans="1:37" ht="15" hidden="1" customHeight="1" x14ac:dyDescent="0.25">
      <c r="A6" s="423"/>
      <c r="B6" s="423"/>
      <c r="C6" s="427"/>
      <c r="D6" s="428"/>
      <c r="E6" s="428"/>
      <c r="F6" s="803"/>
      <c r="G6" s="804"/>
      <c r="H6" s="805" t="s">
        <v>63</v>
      </c>
      <c r="I6" s="803"/>
      <c r="J6" s="803"/>
      <c r="K6" s="803"/>
      <c r="L6" s="803"/>
      <c r="M6" s="803"/>
      <c r="N6" s="803"/>
      <c r="O6" s="803"/>
      <c r="P6" s="803"/>
      <c r="Q6" s="803"/>
      <c r="R6" s="803"/>
      <c r="S6" s="803"/>
      <c r="T6" s="803"/>
      <c r="U6" s="804"/>
      <c r="V6" s="805" t="s">
        <v>64</v>
      </c>
      <c r="W6" s="803"/>
      <c r="X6" s="803"/>
      <c r="Y6" s="803"/>
      <c r="Z6" s="803"/>
      <c r="AA6" s="803"/>
      <c r="AB6" s="803"/>
      <c r="AC6" s="803"/>
      <c r="AD6" s="803"/>
      <c r="AE6" s="803"/>
      <c r="AF6" s="424"/>
      <c r="AG6" s="423"/>
      <c r="AH6" s="424"/>
      <c r="AI6" s="424"/>
      <c r="AJ6" s="430"/>
      <c r="AK6" s="424"/>
    </row>
    <row r="7" spans="1:37" ht="18.75" hidden="1" thickBot="1" x14ac:dyDescent="0.3">
      <c r="A7" s="423"/>
      <c r="B7" s="423"/>
      <c r="C7" s="431"/>
      <c r="D7" s="432"/>
      <c r="E7" s="432"/>
      <c r="F7" s="807"/>
      <c r="G7" s="807"/>
      <c r="H7" s="807"/>
      <c r="I7" s="807"/>
      <c r="J7" s="807"/>
      <c r="K7" s="807"/>
      <c r="L7" s="807"/>
      <c r="M7" s="807"/>
      <c r="N7" s="807"/>
      <c r="O7" s="807"/>
      <c r="P7" s="807"/>
      <c r="Q7" s="807"/>
      <c r="R7" s="807"/>
      <c r="S7" s="807"/>
      <c r="T7" s="807"/>
      <c r="U7" s="807"/>
      <c r="V7" s="807"/>
      <c r="W7" s="807"/>
      <c r="X7" s="807"/>
      <c r="Y7" s="807"/>
      <c r="Z7" s="807"/>
      <c r="AA7" s="807"/>
      <c r="AB7" s="807"/>
      <c r="AC7" s="807"/>
      <c r="AD7" s="807"/>
      <c r="AE7" s="807"/>
      <c r="AF7" s="433"/>
      <c r="AG7" s="434"/>
      <c r="AH7" s="435"/>
      <c r="AI7" s="435"/>
      <c r="AJ7" s="436"/>
      <c r="AK7" s="424"/>
    </row>
    <row r="8" spans="1:37" ht="25.5" hidden="1" customHeight="1" x14ac:dyDescent="0.25">
      <c r="A8" s="808"/>
      <c r="B8" s="438"/>
      <c r="C8" s="810" t="s">
        <v>13</v>
      </c>
      <c r="D8" s="812" t="s">
        <v>839</v>
      </c>
      <c r="E8" s="800" t="s">
        <v>840</v>
      </c>
      <c r="F8" s="439" t="s">
        <v>17</v>
      </c>
      <c r="G8" s="440" t="s">
        <v>18</v>
      </c>
      <c r="H8" s="440" t="s">
        <v>19</v>
      </c>
      <c r="I8" s="439" t="s">
        <v>20</v>
      </c>
      <c r="J8" s="439" t="s">
        <v>21</v>
      </c>
      <c r="K8" s="439" t="s">
        <v>15</v>
      </c>
      <c r="L8" s="439" t="s">
        <v>16</v>
      </c>
      <c r="M8" s="439" t="s">
        <v>17</v>
      </c>
      <c r="N8" s="440" t="s">
        <v>18</v>
      </c>
      <c r="O8" s="440" t="s">
        <v>19</v>
      </c>
      <c r="P8" s="439" t="s">
        <v>20</v>
      </c>
      <c r="Q8" s="439" t="s">
        <v>21</v>
      </c>
      <c r="R8" s="439" t="s">
        <v>15</v>
      </c>
      <c r="S8" s="439" t="s">
        <v>16</v>
      </c>
      <c r="T8" s="439" t="s">
        <v>17</v>
      </c>
      <c r="U8" s="440" t="s">
        <v>18</v>
      </c>
      <c r="V8" s="440" t="s">
        <v>19</v>
      </c>
      <c r="W8" s="439" t="s">
        <v>20</v>
      </c>
      <c r="X8" s="439" t="s">
        <v>21</v>
      </c>
      <c r="Y8" s="439" t="s">
        <v>15</v>
      </c>
      <c r="Z8" s="439" t="s">
        <v>16</v>
      </c>
      <c r="AA8" s="439" t="s">
        <v>17</v>
      </c>
      <c r="AB8" s="440" t="s">
        <v>18</v>
      </c>
      <c r="AC8" s="440"/>
      <c r="AD8" s="440"/>
      <c r="AE8" s="440" t="s">
        <v>19</v>
      </c>
      <c r="AF8" s="441" t="s">
        <v>4</v>
      </c>
      <c r="AG8" s="785" t="s">
        <v>14</v>
      </c>
      <c r="AH8" s="789" t="s">
        <v>841</v>
      </c>
      <c r="AI8" s="787" t="s">
        <v>65</v>
      </c>
      <c r="AJ8" s="825" t="s">
        <v>842</v>
      </c>
      <c r="AK8" s="827" t="s">
        <v>843</v>
      </c>
    </row>
    <row r="9" spans="1:37" ht="15.75" hidden="1" customHeight="1" thickBot="1" x14ac:dyDescent="0.3">
      <c r="A9" s="809"/>
      <c r="B9" s="438"/>
      <c r="C9" s="811"/>
      <c r="D9" s="813"/>
      <c r="E9" s="801"/>
      <c r="F9" s="442">
        <v>6</v>
      </c>
      <c r="G9" s="443">
        <v>7</v>
      </c>
      <c r="H9" s="443">
        <v>8</v>
      </c>
      <c r="I9" s="442">
        <v>2</v>
      </c>
      <c r="J9" s="442">
        <v>3</v>
      </c>
      <c r="K9" s="442">
        <v>4</v>
      </c>
      <c r="L9" s="442">
        <v>5</v>
      </c>
      <c r="M9" s="442">
        <v>6</v>
      </c>
      <c r="N9" s="443">
        <v>7</v>
      </c>
      <c r="O9" s="443">
        <v>8</v>
      </c>
      <c r="P9" s="442">
        <v>9</v>
      </c>
      <c r="Q9" s="442">
        <v>10</v>
      </c>
      <c r="R9" s="442">
        <v>11</v>
      </c>
      <c r="S9" s="442">
        <v>12</v>
      </c>
      <c r="T9" s="442">
        <v>13</v>
      </c>
      <c r="U9" s="443">
        <v>14</v>
      </c>
      <c r="V9" s="443">
        <v>15</v>
      </c>
      <c r="W9" s="442">
        <v>9</v>
      </c>
      <c r="X9" s="442">
        <v>10</v>
      </c>
      <c r="Y9" s="442">
        <v>11</v>
      </c>
      <c r="Z9" s="442">
        <v>12</v>
      </c>
      <c r="AA9" s="442">
        <v>13</v>
      </c>
      <c r="AB9" s="443">
        <v>14</v>
      </c>
      <c r="AC9" s="443"/>
      <c r="AD9" s="443"/>
      <c r="AE9" s="443">
        <v>15</v>
      </c>
      <c r="AF9" s="444" t="s">
        <v>25</v>
      </c>
      <c r="AG9" s="786"/>
      <c r="AH9" s="790"/>
      <c r="AI9" s="788"/>
      <c r="AJ9" s="826"/>
      <c r="AK9" s="827"/>
    </row>
    <row r="10" spans="1:37" ht="15" hidden="1" x14ac:dyDescent="0.25">
      <c r="A10" s="445" t="s">
        <v>59</v>
      </c>
      <c r="B10" s="446"/>
      <c r="C10" s="447" t="s">
        <v>844</v>
      </c>
      <c r="D10" s="448"/>
      <c r="E10" s="449"/>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1"/>
      <c r="AG10" s="451"/>
      <c r="AH10" s="452"/>
      <c r="AI10" s="453"/>
      <c r="AJ10" s="453">
        <v>0.1</v>
      </c>
      <c r="AK10" s="651"/>
    </row>
    <row r="11" spans="1:37" s="455" customFormat="1" ht="15.75" hidden="1" x14ac:dyDescent="0.2">
      <c r="A11" s="794" t="s">
        <v>77</v>
      </c>
      <c r="B11" s="446" t="s">
        <v>47</v>
      </c>
      <c r="C11" s="456" t="s">
        <v>845</v>
      </c>
      <c r="D11" s="457">
        <v>0.27083333333333331</v>
      </c>
      <c r="E11" s="458" t="s">
        <v>846</v>
      </c>
      <c r="F11" s="459"/>
      <c r="G11" s="460"/>
      <c r="H11" s="460"/>
      <c r="I11" s="461"/>
      <c r="J11" s="459"/>
      <c r="K11" s="459"/>
      <c r="L11" s="459"/>
      <c r="M11" s="459"/>
      <c r="N11" s="460"/>
      <c r="O11" s="460"/>
      <c r="P11" s="459"/>
      <c r="Q11" s="459"/>
      <c r="R11" s="459"/>
      <c r="S11" s="459"/>
      <c r="T11" s="459"/>
      <c r="U11" s="460"/>
      <c r="V11" s="460"/>
      <c r="W11" s="459"/>
      <c r="X11" s="459"/>
      <c r="Y11" s="459"/>
      <c r="Z11" s="459"/>
      <c r="AA11" s="459"/>
      <c r="AB11" s="460"/>
      <c r="AC11" s="460"/>
      <c r="AD11" s="460"/>
      <c r="AE11" s="460"/>
      <c r="AF11" s="462">
        <f>+SUM(F11:AE11)</f>
        <v>0</v>
      </c>
      <c r="AG11" s="463">
        <v>30</v>
      </c>
      <c r="AH11" s="464">
        <f>7.5*30</f>
        <v>225</v>
      </c>
      <c r="AI11" s="465">
        <f>5.25*30</f>
        <v>157.5</v>
      </c>
      <c r="AJ11" s="648">
        <f>+AH11*AF11</f>
        <v>0</v>
      </c>
      <c r="AK11" s="652">
        <f>+AI11*AF11</f>
        <v>0</v>
      </c>
    </row>
    <row r="12" spans="1:37" s="455" customFormat="1" ht="15.75" hidden="1" x14ac:dyDescent="0.2">
      <c r="A12" s="795"/>
      <c r="B12" s="468"/>
      <c r="C12" s="469" t="s">
        <v>847</v>
      </c>
      <c r="D12" s="470">
        <v>0.54166666666666663</v>
      </c>
      <c r="E12" s="471" t="s">
        <v>846</v>
      </c>
      <c r="F12" s="472"/>
      <c r="G12" s="473"/>
      <c r="H12" s="473"/>
      <c r="I12" s="474"/>
      <c r="J12" s="472"/>
      <c r="K12" s="472"/>
      <c r="L12" s="472"/>
      <c r="M12" s="472"/>
      <c r="N12" s="473"/>
      <c r="O12" s="473"/>
      <c r="P12" s="472"/>
      <c r="Q12" s="472"/>
      <c r="R12" s="472"/>
      <c r="S12" s="472"/>
      <c r="T12" s="472"/>
      <c r="U12" s="473"/>
      <c r="V12" s="473"/>
      <c r="W12" s="472"/>
      <c r="X12" s="472"/>
      <c r="Y12" s="472"/>
      <c r="Z12" s="472"/>
      <c r="AA12" s="472"/>
      <c r="AB12" s="473"/>
      <c r="AC12" s="473"/>
      <c r="AD12" s="473"/>
      <c r="AE12" s="473"/>
      <c r="AF12" s="475">
        <f>+SUM(F12:AE12)</f>
        <v>0</v>
      </c>
      <c r="AG12" s="476">
        <v>30</v>
      </c>
      <c r="AH12" s="477">
        <v>225</v>
      </c>
      <c r="AI12" s="478">
        <v>157.5</v>
      </c>
      <c r="AJ12" s="649">
        <f>+AH12*AF12</f>
        <v>0</v>
      </c>
      <c r="AK12" s="652">
        <f>+AI12*AF12</f>
        <v>0</v>
      </c>
    </row>
    <row r="13" spans="1:37" s="455" customFormat="1" ht="16.5" hidden="1" thickBot="1" x14ac:dyDescent="0.25">
      <c r="A13" s="796"/>
      <c r="B13" s="481"/>
      <c r="C13" s="482" t="s">
        <v>848</v>
      </c>
      <c r="D13" s="483">
        <v>0.79166666666666663</v>
      </c>
      <c r="E13" s="484" t="s">
        <v>846</v>
      </c>
      <c r="F13" s="485"/>
      <c r="G13" s="486"/>
      <c r="H13" s="486"/>
      <c r="I13" s="487"/>
      <c r="J13" s="485"/>
      <c r="K13" s="485"/>
      <c r="L13" s="485"/>
      <c r="M13" s="485"/>
      <c r="N13" s="486"/>
      <c r="O13" s="486"/>
      <c r="P13" s="485"/>
      <c r="Q13" s="485"/>
      <c r="R13" s="485"/>
      <c r="S13" s="485"/>
      <c r="T13" s="485"/>
      <c r="U13" s="486"/>
      <c r="V13" s="486"/>
      <c r="W13" s="485"/>
      <c r="X13" s="485"/>
      <c r="Y13" s="485"/>
      <c r="Z13" s="485"/>
      <c r="AA13" s="485"/>
      <c r="AB13" s="486"/>
      <c r="AC13" s="486"/>
      <c r="AD13" s="486"/>
      <c r="AE13" s="486"/>
      <c r="AF13" s="488">
        <f>+SUM(F13:AE13)</f>
        <v>0</v>
      </c>
      <c r="AG13" s="489">
        <v>30</v>
      </c>
      <c r="AH13" s="490">
        <v>225</v>
      </c>
      <c r="AI13" s="491">
        <v>157.5</v>
      </c>
      <c r="AJ13" s="650">
        <f>+AH13*AF13</f>
        <v>0</v>
      </c>
      <c r="AK13" s="652">
        <f>+AI13*AF13</f>
        <v>0</v>
      </c>
    </row>
    <row r="14" spans="1:37" ht="15.75" hidden="1" thickBot="1" x14ac:dyDescent="0.3">
      <c r="A14" s="494"/>
      <c r="B14" s="494"/>
      <c r="C14" s="495" t="s">
        <v>849</v>
      </c>
      <c r="D14" s="496"/>
      <c r="E14" s="496"/>
      <c r="F14" s="497">
        <f t="shared" ref="F14:AB14" si="0">SUM(F11:F13)</f>
        <v>0</v>
      </c>
      <c r="G14" s="497">
        <f t="shared" si="0"/>
        <v>0</v>
      </c>
      <c r="H14" s="497">
        <f t="shared" si="0"/>
        <v>0</v>
      </c>
      <c r="I14" s="497">
        <f t="shared" si="0"/>
        <v>0</v>
      </c>
      <c r="J14" s="497">
        <f t="shared" si="0"/>
        <v>0</v>
      </c>
      <c r="K14" s="497">
        <f t="shared" si="0"/>
        <v>0</v>
      </c>
      <c r="L14" s="497">
        <f t="shared" si="0"/>
        <v>0</v>
      </c>
      <c r="M14" s="497">
        <f t="shared" si="0"/>
        <v>0</v>
      </c>
      <c r="N14" s="497">
        <f t="shared" si="0"/>
        <v>0</v>
      </c>
      <c r="O14" s="497">
        <f t="shared" si="0"/>
        <v>0</v>
      </c>
      <c r="P14" s="497">
        <f t="shared" si="0"/>
        <v>0</v>
      </c>
      <c r="Q14" s="497">
        <f t="shared" si="0"/>
        <v>0</v>
      </c>
      <c r="R14" s="497">
        <f t="shared" si="0"/>
        <v>0</v>
      </c>
      <c r="S14" s="497">
        <f t="shared" si="0"/>
        <v>0</v>
      </c>
      <c r="T14" s="497">
        <f t="shared" si="0"/>
        <v>0</v>
      </c>
      <c r="U14" s="497">
        <f t="shared" si="0"/>
        <v>0</v>
      </c>
      <c r="V14" s="497">
        <f t="shared" si="0"/>
        <v>0</v>
      </c>
      <c r="W14" s="497">
        <f t="shared" si="0"/>
        <v>0</v>
      </c>
      <c r="X14" s="497">
        <f t="shared" si="0"/>
        <v>0</v>
      </c>
      <c r="Y14" s="497">
        <f t="shared" si="0"/>
        <v>0</v>
      </c>
      <c r="Z14" s="497">
        <f t="shared" si="0"/>
        <v>0</v>
      </c>
      <c r="AA14" s="497">
        <f t="shared" si="0"/>
        <v>0</v>
      </c>
      <c r="AB14" s="497">
        <f t="shared" si="0"/>
        <v>0</v>
      </c>
      <c r="AC14" s="497"/>
      <c r="AD14" s="497"/>
      <c r="AE14" s="497">
        <f>SUM(AE11:AE13)</f>
        <v>0</v>
      </c>
      <c r="AF14" s="498">
        <f>SUM(AF11:AF13)</f>
        <v>0</v>
      </c>
      <c r="AG14" s="499"/>
      <c r="AH14" s="500"/>
      <c r="AI14" s="500"/>
      <c r="AJ14" s="501">
        <f>SUM(AJ11:AJ13)</f>
        <v>0</v>
      </c>
      <c r="AK14" s="653">
        <f>SUM(AK11:AK13)</f>
        <v>0</v>
      </c>
    </row>
    <row r="15" spans="1:37" s="508" customFormat="1" ht="18" hidden="1" customHeight="1" x14ac:dyDescent="0.25">
      <c r="A15" s="503"/>
      <c r="B15" s="503"/>
      <c r="C15" s="504"/>
      <c r="D15" s="424"/>
      <c r="E15" s="424"/>
      <c r="F15" s="503"/>
      <c r="G15" s="503"/>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5"/>
      <c r="AG15" s="424"/>
      <c r="AH15" s="506"/>
      <c r="AI15" s="506"/>
      <c r="AJ15" s="424"/>
      <c r="AK15" s="654"/>
    </row>
    <row r="16" spans="1:37" s="508" customFormat="1" ht="18" hidden="1" customHeight="1" x14ac:dyDescent="0.25">
      <c r="A16" s="503"/>
      <c r="B16" s="503"/>
      <c r="C16" s="504"/>
      <c r="D16" s="424"/>
      <c r="E16" s="424"/>
      <c r="F16" s="503"/>
      <c r="G16" s="503"/>
      <c r="H16" s="503"/>
      <c r="I16" s="503"/>
      <c r="J16" s="503"/>
      <c r="K16" s="503"/>
      <c r="L16" s="503"/>
      <c r="M16" s="503"/>
      <c r="N16" s="503"/>
      <c r="O16" s="503"/>
      <c r="P16" s="503"/>
      <c r="Q16" s="503"/>
      <c r="R16" s="503"/>
      <c r="S16" s="503"/>
      <c r="T16" s="503"/>
      <c r="U16" s="503"/>
      <c r="V16" s="503"/>
      <c r="W16" s="503"/>
      <c r="X16" s="503"/>
      <c r="Y16" s="503"/>
      <c r="Z16" s="503"/>
      <c r="AA16" s="503"/>
      <c r="AB16" s="503"/>
      <c r="AC16" s="503"/>
      <c r="AD16" s="503"/>
      <c r="AE16" s="503"/>
      <c r="AF16" s="509"/>
      <c r="AG16" s="424"/>
      <c r="AH16" s="424"/>
      <c r="AI16" s="424"/>
      <c r="AJ16" s="510"/>
      <c r="AK16" s="655"/>
    </row>
    <row r="17" spans="1:37" ht="15" customHeight="1" x14ac:dyDescent="0.25">
      <c r="A17" s="423"/>
      <c r="B17" s="423"/>
      <c r="C17" s="423"/>
      <c r="D17" s="428"/>
      <c r="E17" s="428"/>
      <c r="F17" s="797" t="s">
        <v>62</v>
      </c>
      <c r="G17" s="798"/>
      <c r="H17" s="799"/>
      <c r="I17" s="797" t="s">
        <v>63</v>
      </c>
      <c r="J17" s="798"/>
      <c r="K17" s="798"/>
      <c r="L17" s="798"/>
      <c r="M17" s="798"/>
      <c r="N17" s="798"/>
      <c r="O17" s="799"/>
      <c r="P17" s="797" t="s">
        <v>64</v>
      </c>
      <c r="Q17" s="798"/>
      <c r="R17" s="798"/>
      <c r="S17" s="798"/>
      <c r="T17" s="798"/>
      <c r="U17" s="798"/>
      <c r="V17" s="799"/>
      <c r="W17" s="797" t="s">
        <v>850</v>
      </c>
      <c r="X17" s="798"/>
      <c r="Y17" s="798"/>
      <c r="Z17" s="798"/>
      <c r="AA17" s="798"/>
      <c r="AB17" s="798"/>
      <c r="AC17" s="798"/>
      <c r="AD17" s="798"/>
      <c r="AE17" s="799"/>
      <c r="AF17" s="424"/>
      <c r="AG17" s="423"/>
      <c r="AH17" s="424"/>
      <c r="AI17" s="424"/>
      <c r="AJ17" s="430"/>
      <c r="AK17" s="424"/>
    </row>
    <row r="18" spans="1:37" ht="18.75" thickBot="1" x14ac:dyDescent="0.3">
      <c r="A18" s="423"/>
      <c r="B18" s="423"/>
      <c r="C18" s="423"/>
      <c r="D18" s="432"/>
      <c r="E18" s="432"/>
      <c r="F18" s="820" t="s">
        <v>88</v>
      </c>
      <c r="G18" s="821"/>
      <c r="H18" s="821"/>
      <c r="I18" s="821"/>
      <c r="J18" s="821"/>
      <c r="K18" s="821"/>
      <c r="L18" s="821"/>
      <c r="M18" s="821"/>
      <c r="N18" s="821"/>
      <c r="O18" s="821"/>
      <c r="P18" s="821"/>
      <c r="Q18" s="821"/>
      <c r="R18" s="821"/>
      <c r="S18" s="821"/>
      <c r="T18" s="821"/>
      <c r="U18" s="821"/>
      <c r="V18" s="821"/>
      <c r="W18" s="821"/>
      <c r="X18" s="821"/>
      <c r="Y18" s="821"/>
      <c r="Z18" s="821"/>
      <c r="AA18" s="821"/>
      <c r="AB18" s="821"/>
      <c r="AC18" s="821"/>
      <c r="AD18" s="821"/>
      <c r="AE18" s="822"/>
      <c r="AF18" s="433"/>
      <c r="AG18" s="434"/>
      <c r="AH18" s="435"/>
      <c r="AI18" s="435"/>
      <c r="AJ18" s="436"/>
      <c r="AK18" s="424"/>
    </row>
    <row r="19" spans="1:37" ht="25.5" customHeight="1" x14ac:dyDescent="0.25">
      <c r="A19" s="808"/>
      <c r="B19" s="438"/>
      <c r="C19" s="824" t="s">
        <v>13</v>
      </c>
      <c r="D19" s="812" t="s">
        <v>839</v>
      </c>
      <c r="E19" s="800" t="s">
        <v>840</v>
      </c>
      <c r="F19" s="512" t="s">
        <v>17</v>
      </c>
      <c r="G19" s="513" t="s">
        <v>18</v>
      </c>
      <c r="H19" s="513" t="s">
        <v>19</v>
      </c>
      <c r="I19" s="512" t="s">
        <v>20</v>
      </c>
      <c r="J19" s="512" t="s">
        <v>21</v>
      </c>
      <c r="K19" s="512" t="s">
        <v>15</v>
      </c>
      <c r="L19" s="512" t="s">
        <v>16</v>
      </c>
      <c r="M19" s="512" t="s">
        <v>17</v>
      </c>
      <c r="N19" s="513" t="s">
        <v>18</v>
      </c>
      <c r="O19" s="513" t="s">
        <v>19</v>
      </c>
      <c r="P19" s="512" t="s">
        <v>20</v>
      </c>
      <c r="Q19" s="512" t="s">
        <v>21</v>
      </c>
      <c r="R19" s="512" t="s">
        <v>15</v>
      </c>
      <c r="S19" s="512" t="s">
        <v>16</v>
      </c>
      <c r="T19" s="512" t="s">
        <v>17</v>
      </c>
      <c r="U19" s="513" t="s">
        <v>18</v>
      </c>
      <c r="V19" s="513" t="s">
        <v>19</v>
      </c>
      <c r="W19" s="512" t="s">
        <v>20</v>
      </c>
      <c r="X19" s="512" t="s">
        <v>21</v>
      </c>
      <c r="Y19" s="512" t="s">
        <v>15</v>
      </c>
      <c r="Z19" s="512" t="s">
        <v>16</v>
      </c>
      <c r="AA19" s="512" t="s">
        <v>17</v>
      </c>
      <c r="AB19" s="513" t="s">
        <v>18</v>
      </c>
      <c r="AC19" s="513" t="s">
        <v>19</v>
      </c>
      <c r="AD19" s="514" t="s">
        <v>20</v>
      </c>
      <c r="AE19" s="514" t="s">
        <v>21</v>
      </c>
      <c r="AF19" s="441" t="s">
        <v>4</v>
      </c>
      <c r="AG19" s="785" t="s">
        <v>14</v>
      </c>
      <c r="AH19" s="789" t="s">
        <v>841</v>
      </c>
      <c r="AI19" s="787" t="s">
        <v>65</v>
      </c>
      <c r="AJ19" s="785" t="s">
        <v>842</v>
      </c>
      <c r="AK19" s="823" t="s">
        <v>1028</v>
      </c>
    </row>
    <row r="20" spans="1:37" ht="15.75" thickBot="1" x14ac:dyDescent="0.3">
      <c r="A20" s="809"/>
      <c r="B20" s="438"/>
      <c r="C20" s="811"/>
      <c r="D20" s="813"/>
      <c r="E20" s="801"/>
      <c r="F20" s="442">
        <v>1</v>
      </c>
      <c r="G20" s="443">
        <v>2</v>
      </c>
      <c r="H20" s="443">
        <v>3</v>
      </c>
      <c r="I20" s="442">
        <v>4</v>
      </c>
      <c r="J20" s="442">
        <v>5</v>
      </c>
      <c r="K20" s="442">
        <v>6</v>
      </c>
      <c r="L20" s="442">
        <v>7</v>
      </c>
      <c r="M20" s="442">
        <v>8</v>
      </c>
      <c r="N20" s="443">
        <v>9</v>
      </c>
      <c r="O20" s="443">
        <v>10</v>
      </c>
      <c r="P20" s="442">
        <v>11</v>
      </c>
      <c r="Q20" s="442">
        <v>12</v>
      </c>
      <c r="R20" s="442">
        <v>13</v>
      </c>
      <c r="S20" s="442">
        <v>14</v>
      </c>
      <c r="T20" s="442">
        <v>15</v>
      </c>
      <c r="U20" s="443">
        <v>16</v>
      </c>
      <c r="V20" s="443">
        <v>17</v>
      </c>
      <c r="W20" s="442">
        <v>18</v>
      </c>
      <c r="X20" s="442">
        <v>19</v>
      </c>
      <c r="Y20" s="442">
        <v>20</v>
      </c>
      <c r="Z20" s="442">
        <v>21</v>
      </c>
      <c r="AA20" s="442">
        <v>22</v>
      </c>
      <c r="AB20" s="443">
        <v>23</v>
      </c>
      <c r="AC20" s="443">
        <v>24</v>
      </c>
      <c r="AD20" s="515">
        <v>25</v>
      </c>
      <c r="AE20" s="515">
        <v>26</v>
      </c>
      <c r="AF20" s="444" t="s">
        <v>25</v>
      </c>
      <c r="AG20" s="786"/>
      <c r="AH20" s="790"/>
      <c r="AI20" s="788"/>
      <c r="AJ20" s="786"/>
      <c r="AK20" s="786"/>
    </row>
    <row r="21" spans="1:37" ht="15.75" thickBot="1" x14ac:dyDescent="0.3">
      <c r="A21" s="516" t="s">
        <v>59</v>
      </c>
      <c r="B21" s="517"/>
      <c r="C21" s="518" t="s">
        <v>851</v>
      </c>
      <c r="D21" s="519"/>
      <c r="E21" s="520"/>
      <c r="F21" s="521"/>
      <c r="G21" s="521"/>
      <c r="H21" s="521"/>
      <c r="I21" s="521"/>
      <c r="J21" s="521"/>
      <c r="K21" s="521"/>
      <c r="L21" s="521"/>
      <c r="M21" s="521"/>
      <c r="N21" s="521"/>
      <c r="O21" s="521"/>
      <c r="P21" s="521"/>
      <c r="Q21" s="521"/>
      <c r="R21" s="521"/>
      <c r="S21" s="521"/>
      <c r="T21" s="521"/>
      <c r="U21" s="521"/>
      <c r="V21" s="521"/>
      <c r="W21" s="521"/>
      <c r="X21" s="521"/>
      <c r="Y21" s="521"/>
      <c r="Z21" s="521"/>
      <c r="AA21" s="521"/>
      <c r="AB21" s="521"/>
      <c r="AC21" s="521"/>
      <c r="AD21" s="521"/>
      <c r="AE21" s="521"/>
      <c r="AF21" s="522"/>
      <c r="AG21" s="522"/>
      <c r="AH21" s="523"/>
      <c r="AI21" s="524"/>
      <c r="AJ21" s="524">
        <v>0.1</v>
      </c>
      <c r="AK21" s="525"/>
    </row>
    <row r="22" spans="1:37" s="455" customFormat="1" ht="15.75" x14ac:dyDescent="0.2">
      <c r="A22" s="795" t="s">
        <v>37</v>
      </c>
      <c r="B22" s="468"/>
      <c r="C22" s="526" t="s">
        <v>852</v>
      </c>
      <c r="D22" s="527">
        <v>0.25</v>
      </c>
      <c r="E22" s="528" t="s">
        <v>846</v>
      </c>
      <c r="F22" s="529"/>
      <c r="G22" s="530"/>
      <c r="H22" s="530"/>
      <c r="I22" s="531"/>
      <c r="J22" s="529"/>
      <c r="K22" s="529"/>
      <c r="L22" s="529"/>
      <c r="M22" s="529"/>
      <c r="N22" s="530"/>
      <c r="O22" s="530"/>
      <c r="P22" s="529"/>
      <c r="Q22" s="529"/>
      <c r="R22" s="529"/>
      <c r="S22" s="529"/>
      <c r="T22" s="529"/>
      <c r="U22" s="530"/>
      <c r="V22" s="530"/>
      <c r="W22" s="529"/>
      <c r="X22" s="529">
        <v>2</v>
      </c>
      <c r="Y22" s="529">
        <v>2</v>
      </c>
      <c r="Z22" s="529">
        <v>3</v>
      </c>
      <c r="AA22" s="529">
        <v>3</v>
      </c>
      <c r="AB22" s="530"/>
      <c r="AC22" s="530"/>
      <c r="AD22" s="530">
        <v>1</v>
      </c>
      <c r="AE22" s="530">
        <v>1</v>
      </c>
      <c r="AF22" s="532">
        <f>+SUM(F22:AE22)</f>
        <v>12</v>
      </c>
      <c r="AG22" s="533">
        <v>30</v>
      </c>
      <c r="AH22" s="534">
        <v>180</v>
      </c>
      <c r="AI22" s="535">
        <v>120</v>
      </c>
      <c r="AJ22" s="536">
        <f>+AH22*AF22</f>
        <v>2160</v>
      </c>
      <c r="AK22" s="537">
        <f>+AI22*AF22</f>
        <v>1440</v>
      </c>
    </row>
    <row r="23" spans="1:37" s="455" customFormat="1" ht="15.75" x14ac:dyDescent="0.2">
      <c r="A23" s="795"/>
      <c r="B23" s="468"/>
      <c r="C23" s="469" t="s">
        <v>853</v>
      </c>
      <c r="D23" s="470">
        <v>0.52083333333333337</v>
      </c>
      <c r="E23" s="471" t="s">
        <v>846</v>
      </c>
      <c r="F23" s="472"/>
      <c r="G23" s="473"/>
      <c r="H23" s="473"/>
      <c r="I23" s="474"/>
      <c r="J23" s="472"/>
      <c r="K23" s="472"/>
      <c r="L23" s="472"/>
      <c r="M23" s="472"/>
      <c r="N23" s="473"/>
      <c r="O23" s="473"/>
      <c r="P23" s="472"/>
      <c r="Q23" s="472"/>
      <c r="R23" s="472"/>
      <c r="S23" s="472"/>
      <c r="T23" s="472"/>
      <c r="U23" s="473"/>
      <c r="V23" s="473"/>
      <c r="W23" s="472"/>
      <c r="X23" s="472">
        <v>2</v>
      </c>
      <c r="Y23" s="472">
        <v>2</v>
      </c>
      <c r="Z23" s="472">
        <v>3</v>
      </c>
      <c r="AA23" s="472">
        <v>3</v>
      </c>
      <c r="AB23" s="473"/>
      <c r="AC23" s="473"/>
      <c r="AD23" s="473">
        <v>1</v>
      </c>
      <c r="AE23" s="473">
        <v>1</v>
      </c>
      <c r="AF23" s="475">
        <f>+SUM(F23:AE23)</f>
        <v>12</v>
      </c>
      <c r="AG23" s="476">
        <v>30</v>
      </c>
      <c r="AH23" s="477">
        <v>180</v>
      </c>
      <c r="AI23" s="478">
        <v>120</v>
      </c>
      <c r="AJ23" s="479">
        <f>+AH23*AF23</f>
        <v>2160</v>
      </c>
      <c r="AK23" s="480">
        <f>+AI23*AF23</f>
        <v>1440</v>
      </c>
    </row>
    <row r="24" spans="1:37" s="455" customFormat="1" ht="15.75" x14ac:dyDescent="0.2">
      <c r="A24" s="795"/>
      <c r="B24" s="468"/>
      <c r="C24" s="469" t="s">
        <v>854</v>
      </c>
      <c r="D24" s="470">
        <v>0.79166666666666663</v>
      </c>
      <c r="E24" s="471" t="s">
        <v>846</v>
      </c>
      <c r="F24" s="472"/>
      <c r="G24" s="473"/>
      <c r="H24" s="473"/>
      <c r="I24" s="474"/>
      <c r="J24" s="472"/>
      <c r="K24" s="472"/>
      <c r="L24" s="472"/>
      <c r="M24" s="472"/>
      <c r="N24" s="473"/>
      <c r="O24" s="473"/>
      <c r="P24" s="472"/>
      <c r="Q24" s="472"/>
      <c r="R24" s="472"/>
      <c r="S24" s="472"/>
      <c r="T24" s="472"/>
      <c r="U24" s="473"/>
      <c r="V24" s="473"/>
      <c r="W24" s="472">
        <v>2</v>
      </c>
      <c r="X24" s="472">
        <v>2</v>
      </c>
      <c r="Y24" s="472">
        <v>2</v>
      </c>
      <c r="Z24" s="472">
        <v>2</v>
      </c>
      <c r="AA24" s="472">
        <v>2</v>
      </c>
      <c r="AB24" s="473"/>
      <c r="AC24" s="473"/>
      <c r="AD24" s="473">
        <v>1</v>
      </c>
      <c r="AE24" s="473">
        <v>1</v>
      </c>
      <c r="AF24" s="475">
        <f>+SUM(F24:AE24)</f>
        <v>12</v>
      </c>
      <c r="AG24" s="476">
        <v>30</v>
      </c>
      <c r="AH24" s="477">
        <v>180</v>
      </c>
      <c r="AI24" s="478">
        <v>120</v>
      </c>
      <c r="AJ24" s="479">
        <f>+AH24*AF24</f>
        <v>2160</v>
      </c>
      <c r="AK24" s="480">
        <f>+AI24*AF24</f>
        <v>1440</v>
      </c>
    </row>
    <row r="25" spans="1:37" s="455" customFormat="1" ht="15.75" x14ac:dyDescent="0.2">
      <c r="A25" s="795"/>
      <c r="B25" s="468" t="s">
        <v>46</v>
      </c>
      <c r="C25" s="469" t="s">
        <v>855</v>
      </c>
      <c r="D25" s="470">
        <v>0.79166666666666663</v>
      </c>
      <c r="E25" s="471" t="s">
        <v>18</v>
      </c>
      <c r="F25" s="472"/>
      <c r="G25" s="473"/>
      <c r="H25" s="473"/>
      <c r="I25" s="474"/>
      <c r="J25" s="472"/>
      <c r="K25" s="472"/>
      <c r="L25" s="472"/>
      <c r="M25" s="472"/>
      <c r="N25" s="473"/>
      <c r="O25" s="473"/>
      <c r="P25" s="472"/>
      <c r="Q25" s="472"/>
      <c r="R25" s="472"/>
      <c r="S25" s="472"/>
      <c r="T25" s="472"/>
      <c r="U25" s="473"/>
      <c r="V25" s="473"/>
      <c r="W25" s="472"/>
      <c r="X25" s="472"/>
      <c r="Y25" s="472"/>
      <c r="Z25" s="472"/>
      <c r="AA25" s="472"/>
      <c r="AB25" s="473">
        <v>2</v>
      </c>
      <c r="AC25" s="473"/>
      <c r="AD25" s="473"/>
      <c r="AE25" s="473"/>
      <c r="AF25" s="475">
        <f>+SUM(F25:AE25)</f>
        <v>2</v>
      </c>
      <c r="AG25" s="476">
        <v>30</v>
      </c>
      <c r="AH25" s="477">
        <v>180</v>
      </c>
      <c r="AI25" s="478">
        <v>120</v>
      </c>
      <c r="AJ25" s="479">
        <f>+AH25*AF25</f>
        <v>360</v>
      </c>
      <c r="AK25" s="480">
        <f>+AI25*AF25</f>
        <v>240</v>
      </c>
    </row>
    <row r="26" spans="1:37" s="455" customFormat="1" ht="16.5" thickBot="1" x14ac:dyDescent="0.25">
      <c r="A26" s="796"/>
      <c r="B26" s="481"/>
      <c r="C26" s="469" t="s">
        <v>856</v>
      </c>
      <c r="D26" s="470">
        <v>0.79166666666666663</v>
      </c>
      <c r="E26" s="471" t="s">
        <v>19</v>
      </c>
      <c r="F26" s="472"/>
      <c r="G26" s="473"/>
      <c r="H26" s="473"/>
      <c r="I26" s="474"/>
      <c r="J26" s="472"/>
      <c r="K26" s="472"/>
      <c r="L26" s="472"/>
      <c r="M26" s="472"/>
      <c r="N26" s="473"/>
      <c r="O26" s="473"/>
      <c r="P26" s="472"/>
      <c r="Q26" s="472"/>
      <c r="R26" s="472"/>
      <c r="S26" s="472"/>
      <c r="T26" s="472"/>
      <c r="U26" s="473"/>
      <c r="V26" s="473"/>
      <c r="W26" s="472"/>
      <c r="X26" s="472"/>
      <c r="Y26" s="472"/>
      <c r="Z26" s="472"/>
      <c r="AA26" s="472"/>
      <c r="AB26" s="473"/>
      <c r="AC26" s="473">
        <v>2</v>
      </c>
      <c r="AD26" s="473"/>
      <c r="AE26" s="473"/>
      <c r="AF26" s="475">
        <f>+SUM(F26:AE26)</f>
        <v>2</v>
      </c>
      <c r="AG26" s="476">
        <v>30</v>
      </c>
      <c r="AH26" s="477">
        <v>180</v>
      </c>
      <c r="AI26" s="478">
        <v>120</v>
      </c>
      <c r="AJ26" s="479">
        <f>+AH26*AF26</f>
        <v>360</v>
      </c>
      <c r="AK26" s="480">
        <f>+AI26*AF26</f>
        <v>240</v>
      </c>
    </row>
    <row r="27" spans="1:37" ht="15.75" thickBot="1" x14ac:dyDescent="0.3">
      <c r="A27" s="494"/>
      <c r="B27" s="494"/>
      <c r="C27" s="495" t="s">
        <v>857</v>
      </c>
      <c r="D27" s="496"/>
      <c r="E27" s="496"/>
      <c r="F27" s="497">
        <f t="shared" ref="F27:AB27" si="1">SUM(F22:F26)</f>
        <v>0</v>
      </c>
      <c r="G27" s="497">
        <f t="shared" si="1"/>
        <v>0</v>
      </c>
      <c r="H27" s="497">
        <f t="shared" si="1"/>
        <v>0</v>
      </c>
      <c r="I27" s="497">
        <f t="shared" si="1"/>
        <v>0</v>
      </c>
      <c r="J27" s="497">
        <f t="shared" si="1"/>
        <v>0</v>
      </c>
      <c r="K27" s="497">
        <f t="shared" si="1"/>
        <v>0</v>
      </c>
      <c r="L27" s="497">
        <f t="shared" si="1"/>
        <v>0</v>
      </c>
      <c r="M27" s="497">
        <f t="shared" si="1"/>
        <v>0</v>
      </c>
      <c r="N27" s="497">
        <f t="shared" si="1"/>
        <v>0</v>
      </c>
      <c r="O27" s="497">
        <f t="shared" si="1"/>
        <v>0</v>
      </c>
      <c r="P27" s="497">
        <f t="shared" si="1"/>
        <v>0</v>
      </c>
      <c r="Q27" s="497">
        <f t="shared" si="1"/>
        <v>0</v>
      </c>
      <c r="R27" s="497">
        <f t="shared" si="1"/>
        <v>0</v>
      </c>
      <c r="S27" s="497">
        <f t="shared" si="1"/>
        <v>0</v>
      </c>
      <c r="T27" s="497">
        <f t="shared" si="1"/>
        <v>0</v>
      </c>
      <c r="U27" s="497">
        <f t="shared" si="1"/>
        <v>0</v>
      </c>
      <c r="V27" s="497">
        <f t="shared" si="1"/>
        <v>0</v>
      </c>
      <c r="W27" s="497">
        <f t="shared" si="1"/>
        <v>2</v>
      </c>
      <c r="X27" s="497">
        <f t="shared" si="1"/>
        <v>6</v>
      </c>
      <c r="Y27" s="497">
        <f t="shared" si="1"/>
        <v>6</v>
      </c>
      <c r="Z27" s="497">
        <f t="shared" si="1"/>
        <v>8</v>
      </c>
      <c r="AA27" s="497">
        <f t="shared" si="1"/>
        <v>8</v>
      </c>
      <c r="AB27" s="497">
        <f t="shared" si="1"/>
        <v>2</v>
      </c>
      <c r="AC27" s="497"/>
      <c r="AD27" s="497"/>
      <c r="AE27" s="497">
        <f>SUM(AE22:AE26)</f>
        <v>3</v>
      </c>
      <c r="AF27" s="498">
        <f>SUM(AF22:AF26)</f>
        <v>40</v>
      </c>
      <c r="AG27" s="499"/>
      <c r="AH27" s="500"/>
      <c r="AI27" s="500"/>
      <c r="AJ27" s="501">
        <f>SUM(AJ22:AJ26)</f>
        <v>7200</v>
      </c>
      <c r="AK27" s="502">
        <f>SUM(AK22:AK26)</f>
        <v>4800</v>
      </c>
    </row>
    <row r="28" spans="1:37" ht="15" x14ac:dyDescent="0.25">
      <c r="A28" s="538"/>
      <c r="B28" s="538"/>
      <c r="C28" s="539"/>
      <c r="D28" s="540"/>
      <c r="E28" s="540"/>
      <c r="F28" s="541"/>
      <c r="G28" s="541"/>
      <c r="H28" s="541"/>
      <c r="I28" s="541"/>
      <c r="J28" s="541"/>
      <c r="K28" s="541"/>
      <c r="L28" s="541"/>
      <c r="M28" s="541"/>
      <c r="N28" s="541"/>
      <c r="O28" s="541"/>
      <c r="P28" s="541"/>
      <c r="Q28" s="541"/>
      <c r="R28" s="541"/>
      <c r="S28" s="541"/>
      <c r="T28" s="541"/>
      <c r="U28" s="541"/>
      <c r="V28" s="541"/>
      <c r="W28" s="541"/>
      <c r="X28" s="541"/>
      <c r="Y28" s="541"/>
      <c r="Z28" s="541"/>
      <c r="AA28" s="541"/>
      <c r="AB28" s="541"/>
      <c r="AC28" s="541"/>
      <c r="AD28" s="541"/>
      <c r="AE28" s="541"/>
      <c r="AF28" s="542"/>
      <c r="AG28" s="543"/>
      <c r="AH28" s="544"/>
      <c r="AI28" s="544"/>
      <c r="AJ28" s="545"/>
      <c r="AK28" s="546"/>
    </row>
    <row r="29" spans="1:37" ht="15" x14ac:dyDescent="0.25">
      <c r="A29" s="538"/>
      <c r="B29" s="538"/>
      <c r="C29" s="539"/>
      <c r="D29" s="540"/>
      <c r="E29" s="540"/>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2"/>
      <c r="AG29" s="543"/>
      <c r="AH29" s="544"/>
      <c r="AI29" s="544"/>
      <c r="AJ29" s="545"/>
      <c r="AK29" s="546"/>
    </row>
    <row r="30" spans="1:37" ht="15" customHeight="1" x14ac:dyDescent="0.25">
      <c r="A30" s="423"/>
      <c r="B30" s="423"/>
      <c r="C30" s="427"/>
      <c r="D30" s="428"/>
      <c r="E30" s="428"/>
      <c r="F30" s="797" t="s">
        <v>62</v>
      </c>
      <c r="G30" s="798"/>
      <c r="H30" s="799"/>
      <c r="I30" s="797" t="s">
        <v>63</v>
      </c>
      <c r="J30" s="798"/>
      <c r="K30" s="798"/>
      <c r="L30" s="798"/>
      <c r="M30" s="798"/>
      <c r="N30" s="798"/>
      <c r="O30" s="799"/>
      <c r="P30" s="797" t="s">
        <v>64</v>
      </c>
      <c r="Q30" s="798"/>
      <c r="R30" s="798"/>
      <c r="S30" s="798"/>
      <c r="T30" s="798"/>
      <c r="U30" s="798"/>
      <c r="V30" s="799"/>
      <c r="W30" s="797" t="s">
        <v>850</v>
      </c>
      <c r="X30" s="798"/>
      <c r="Y30" s="798"/>
      <c r="Z30" s="798"/>
      <c r="AA30" s="798"/>
      <c r="AB30" s="798"/>
      <c r="AC30" s="798"/>
      <c r="AD30" s="798"/>
      <c r="AE30" s="799"/>
      <c r="AF30" s="424"/>
      <c r="AG30" s="423"/>
      <c r="AH30" s="424"/>
      <c r="AI30" s="424"/>
      <c r="AJ30" s="430"/>
      <c r="AK30" s="425"/>
    </row>
    <row r="31" spans="1:37" ht="18.75" thickBot="1" x14ac:dyDescent="0.3">
      <c r="A31" s="423"/>
      <c r="B31" s="423"/>
      <c r="C31" s="431"/>
      <c r="D31" s="432"/>
      <c r="E31" s="432"/>
      <c r="F31" s="820" t="s">
        <v>88</v>
      </c>
      <c r="G31" s="821"/>
      <c r="H31" s="821"/>
      <c r="I31" s="821"/>
      <c r="J31" s="821"/>
      <c r="K31" s="821"/>
      <c r="L31" s="821"/>
      <c r="M31" s="821"/>
      <c r="N31" s="821"/>
      <c r="O31" s="821"/>
      <c r="P31" s="821"/>
      <c r="Q31" s="821"/>
      <c r="R31" s="821"/>
      <c r="S31" s="821"/>
      <c r="T31" s="821"/>
      <c r="U31" s="821"/>
      <c r="V31" s="821"/>
      <c r="W31" s="821"/>
      <c r="X31" s="821"/>
      <c r="Y31" s="821"/>
      <c r="Z31" s="821"/>
      <c r="AA31" s="821"/>
      <c r="AB31" s="821"/>
      <c r="AC31" s="821"/>
      <c r="AD31" s="821"/>
      <c r="AE31" s="822"/>
      <c r="AF31" s="433"/>
      <c r="AG31" s="434"/>
      <c r="AH31" s="435"/>
      <c r="AI31" s="435"/>
      <c r="AJ31" s="436"/>
      <c r="AK31" s="437"/>
    </row>
    <row r="32" spans="1:37" ht="25.5" customHeight="1" x14ac:dyDescent="0.25">
      <c r="A32" s="808"/>
      <c r="B32" s="438"/>
      <c r="C32" s="810" t="s">
        <v>13</v>
      </c>
      <c r="D32" s="812" t="s">
        <v>839</v>
      </c>
      <c r="E32" s="800" t="s">
        <v>840</v>
      </c>
      <c r="F32" s="512" t="s">
        <v>17</v>
      </c>
      <c r="G32" s="513" t="s">
        <v>18</v>
      </c>
      <c r="H32" s="513" t="s">
        <v>19</v>
      </c>
      <c r="I32" s="512" t="s">
        <v>20</v>
      </c>
      <c r="J32" s="512" t="s">
        <v>21</v>
      </c>
      <c r="K32" s="512" t="s">
        <v>15</v>
      </c>
      <c r="L32" s="512" t="s">
        <v>16</v>
      </c>
      <c r="M32" s="512" t="s">
        <v>17</v>
      </c>
      <c r="N32" s="513" t="s">
        <v>18</v>
      </c>
      <c r="O32" s="513" t="s">
        <v>19</v>
      </c>
      <c r="P32" s="512" t="s">
        <v>20</v>
      </c>
      <c r="Q32" s="512" t="s">
        <v>21</v>
      </c>
      <c r="R32" s="512" t="s">
        <v>15</v>
      </c>
      <c r="S32" s="512" t="s">
        <v>16</v>
      </c>
      <c r="T32" s="512" t="s">
        <v>17</v>
      </c>
      <c r="U32" s="513" t="s">
        <v>18</v>
      </c>
      <c r="V32" s="513" t="s">
        <v>19</v>
      </c>
      <c r="W32" s="512" t="s">
        <v>20</v>
      </c>
      <c r="X32" s="512" t="s">
        <v>21</v>
      </c>
      <c r="Y32" s="512" t="s">
        <v>15</v>
      </c>
      <c r="Z32" s="512" t="s">
        <v>16</v>
      </c>
      <c r="AA32" s="512" t="s">
        <v>17</v>
      </c>
      <c r="AB32" s="513" t="s">
        <v>18</v>
      </c>
      <c r="AC32" s="513" t="s">
        <v>19</v>
      </c>
      <c r="AD32" s="514" t="s">
        <v>20</v>
      </c>
      <c r="AE32" s="514" t="s">
        <v>21</v>
      </c>
      <c r="AF32" s="441" t="s">
        <v>4</v>
      </c>
      <c r="AG32" s="785" t="s">
        <v>14</v>
      </c>
      <c r="AH32" s="789" t="s">
        <v>841</v>
      </c>
      <c r="AI32" s="787" t="s">
        <v>65</v>
      </c>
      <c r="AJ32" s="785" t="s">
        <v>842</v>
      </c>
      <c r="AK32" s="785" t="s">
        <v>1028</v>
      </c>
    </row>
    <row r="33" spans="1:37" ht="15.75" thickBot="1" x14ac:dyDescent="0.3">
      <c r="A33" s="809"/>
      <c r="B33" s="438"/>
      <c r="C33" s="811"/>
      <c r="D33" s="813"/>
      <c r="E33" s="801"/>
      <c r="F33" s="442">
        <v>1</v>
      </c>
      <c r="G33" s="443">
        <v>2</v>
      </c>
      <c r="H33" s="443">
        <v>3</v>
      </c>
      <c r="I33" s="442">
        <v>4</v>
      </c>
      <c r="J33" s="442">
        <v>5</v>
      </c>
      <c r="K33" s="442">
        <v>6</v>
      </c>
      <c r="L33" s="442">
        <v>7</v>
      </c>
      <c r="M33" s="442">
        <v>8</v>
      </c>
      <c r="N33" s="443">
        <v>9</v>
      </c>
      <c r="O33" s="443">
        <v>10</v>
      </c>
      <c r="P33" s="442">
        <v>11</v>
      </c>
      <c r="Q33" s="442">
        <v>12</v>
      </c>
      <c r="R33" s="442">
        <v>13</v>
      </c>
      <c r="S33" s="442">
        <v>14</v>
      </c>
      <c r="T33" s="442">
        <v>15</v>
      </c>
      <c r="U33" s="443">
        <v>16</v>
      </c>
      <c r="V33" s="443">
        <v>17</v>
      </c>
      <c r="W33" s="442">
        <v>18</v>
      </c>
      <c r="X33" s="442">
        <v>19</v>
      </c>
      <c r="Y33" s="442">
        <v>20</v>
      </c>
      <c r="Z33" s="442">
        <v>21</v>
      </c>
      <c r="AA33" s="442">
        <v>22</v>
      </c>
      <c r="AB33" s="443">
        <v>23</v>
      </c>
      <c r="AC33" s="443">
        <v>24</v>
      </c>
      <c r="AD33" s="515">
        <v>25</v>
      </c>
      <c r="AE33" s="515">
        <v>26</v>
      </c>
      <c r="AF33" s="444" t="s">
        <v>25</v>
      </c>
      <c r="AG33" s="786"/>
      <c r="AH33" s="790"/>
      <c r="AI33" s="788"/>
      <c r="AJ33" s="786"/>
      <c r="AK33" s="786"/>
    </row>
    <row r="34" spans="1:37" ht="15.75" thickBot="1" x14ac:dyDescent="0.3">
      <c r="A34" s="516" t="s">
        <v>59</v>
      </c>
      <c r="B34" s="517"/>
      <c r="C34" s="518" t="s">
        <v>858</v>
      </c>
      <c r="D34" s="519"/>
      <c r="E34" s="520"/>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2"/>
      <c r="AG34" s="522"/>
      <c r="AH34" s="523"/>
      <c r="AI34" s="524"/>
      <c r="AJ34" s="524">
        <v>0.1</v>
      </c>
      <c r="AK34" s="525"/>
    </row>
    <row r="35" spans="1:37" s="455" customFormat="1" ht="15.75" x14ac:dyDescent="0.2">
      <c r="A35" s="795" t="s">
        <v>37</v>
      </c>
      <c r="B35" s="468"/>
      <c r="C35" s="526" t="s">
        <v>859</v>
      </c>
      <c r="D35" s="527">
        <v>0.29166666666666669</v>
      </c>
      <c r="E35" s="528" t="s">
        <v>846</v>
      </c>
      <c r="F35" s="529"/>
      <c r="G35" s="530"/>
      <c r="H35" s="530"/>
      <c r="I35" s="531"/>
      <c r="J35" s="529"/>
      <c r="K35" s="529"/>
      <c r="L35" s="529"/>
      <c r="M35" s="529"/>
      <c r="N35" s="530"/>
      <c r="O35" s="530"/>
      <c r="P35" s="529"/>
      <c r="Q35" s="529"/>
      <c r="R35" s="529"/>
      <c r="S35" s="529"/>
      <c r="T35" s="529"/>
      <c r="U35" s="530"/>
      <c r="V35" s="530"/>
      <c r="W35" s="529"/>
      <c r="X35" s="529">
        <v>2</v>
      </c>
      <c r="Y35" s="529">
        <v>2</v>
      </c>
      <c r="Z35" s="529">
        <v>3</v>
      </c>
      <c r="AA35" s="529">
        <v>3</v>
      </c>
      <c r="AB35" s="530"/>
      <c r="AC35" s="530"/>
      <c r="AD35" s="530">
        <v>1</v>
      </c>
      <c r="AE35" s="530"/>
      <c r="AF35" s="532">
        <f>+SUM(F35:AE35)</f>
        <v>11</v>
      </c>
      <c r="AG35" s="533">
        <v>30</v>
      </c>
      <c r="AH35" s="534">
        <f>4.3*30</f>
        <v>129</v>
      </c>
      <c r="AI35" s="535">
        <v>90.3</v>
      </c>
      <c r="AJ35" s="536">
        <f>+AH35*AF35</f>
        <v>1419</v>
      </c>
      <c r="AK35" s="537">
        <f>+AI35*AF35</f>
        <v>993.3</v>
      </c>
    </row>
    <row r="36" spans="1:37" s="455" customFormat="1" ht="15.75" x14ac:dyDescent="0.2">
      <c r="A36" s="795"/>
      <c r="B36" s="468" t="s">
        <v>860</v>
      </c>
      <c r="C36" s="526" t="s">
        <v>861</v>
      </c>
      <c r="D36" s="470">
        <v>0.54166666666666663</v>
      </c>
      <c r="E36" s="471" t="s">
        <v>846</v>
      </c>
      <c r="F36" s="472"/>
      <c r="G36" s="473"/>
      <c r="H36" s="473"/>
      <c r="I36" s="474"/>
      <c r="J36" s="472"/>
      <c r="K36" s="472"/>
      <c r="L36" s="472"/>
      <c r="M36" s="472"/>
      <c r="N36" s="473"/>
      <c r="O36" s="473"/>
      <c r="P36" s="472"/>
      <c r="Q36" s="472"/>
      <c r="R36" s="472"/>
      <c r="S36" s="472"/>
      <c r="T36" s="472"/>
      <c r="U36" s="473"/>
      <c r="V36" s="473"/>
      <c r="W36" s="472"/>
      <c r="X36" s="472">
        <v>2</v>
      </c>
      <c r="Y36" s="472">
        <v>2</v>
      </c>
      <c r="Z36" s="472">
        <v>3</v>
      </c>
      <c r="AA36" s="472">
        <v>3</v>
      </c>
      <c r="AB36" s="473"/>
      <c r="AC36" s="473"/>
      <c r="AD36" s="473"/>
      <c r="AE36" s="473">
        <v>1</v>
      </c>
      <c r="AF36" s="475">
        <f>+SUM(F36:AE36)</f>
        <v>11</v>
      </c>
      <c r="AG36" s="476">
        <v>30</v>
      </c>
      <c r="AH36" s="477">
        <v>129</v>
      </c>
      <c r="AI36" s="478">
        <v>90.3</v>
      </c>
      <c r="AJ36" s="479">
        <f>+AH36*AF36</f>
        <v>1419</v>
      </c>
      <c r="AK36" s="480">
        <f>+AI36*AF36</f>
        <v>993.3</v>
      </c>
    </row>
    <row r="37" spans="1:37" s="455" customFormat="1" ht="16.5" thickBot="1" x14ac:dyDescent="0.25">
      <c r="A37" s="795"/>
      <c r="B37" s="468"/>
      <c r="C37" s="526" t="s">
        <v>862</v>
      </c>
      <c r="D37" s="470">
        <v>0.79166666666666663</v>
      </c>
      <c r="E37" s="471" t="s">
        <v>846</v>
      </c>
      <c r="F37" s="472"/>
      <c r="G37" s="473"/>
      <c r="H37" s="473"/>
      <c r="I37" s="474"/>
      <c r="J37" s="472"/>
      <c r="K37" s="472"/>
      <c r="L37" s="472"/>
      <c r="M37" s="472"/>
      <c r="N37" s="473"/>
      <c r="O37" s="473"/>
      <c r="P37" s="472"/>
      <c r="Q37" s="472"/>
      <c r="R37" s="472"/>
      <c r="S37" s="472"/>
      <c r="T37" s="472"/>
      <c r="U37" s="473"/>
      <c r="V37" s="473"/>
      <c r="W37" s="472">
        <v>2</v>
      </c>
      <c r="X37" s="472">
        <v>2</v>
      </c>
      <c r="Y37" s="472">
        <v>2</v>
      </c>
      <c r="Z37" s="472">
        <v>2</v>
      </c>
      <c r="AA37" s="472">
        <v>2</v>
      </c>
      <c r="AB37" s="473"/>
      <c r="AC37" s="473"/>
      <c r="AD37" s="473">
        <v>1</v>
      </c>
      <c r="AE37" s="473"/>
      <c r="AF37" s="475">
        <f>+SUM(F37:AE37)</f>
        <v>11</v>
      </c>
      <c r="AG37" s="476">
        <v>30</v>
      </c>
      <c r="AH37" s="477">
        <f>4.94*30</f>
        <v>148.20000000000002</v>
      </c>
      <c r="AI37" s="478">
        <v>103.74</v>
      </c>
      <c r="AJ37" s="479">
        <v>0</v>
      </c>
      <c r="AK37" s="480">
        <v>1141.1400000000001</v>
      </c>
    </row>
    <row r="38" spans="1:37" ht="15.75" thickBot="1" x14ac:dyDescent="0.3">
      <c r="A38" s="494"/>
      <c r="B38" s="494"/>
      <c r="C38" s="495" t="s">
        <v>863</v>
      </c>
      <c r="D38" s="496"/>
      <c r="E38" s="496"/>
      <c r="F38" s="497">
        <f t="shared" ref="F38:AB38" si="2">SUM(F35:F37)</f>
        <v>0</v>
      </c>
      <c r="G38" s="497">
        <f t="shared" si="2"/>
        <v>0</v>
      </c>
      <c r="H38" s="497">
        <f t="shared" si="2"/>
        <v>0</v>
      </c>
      <c r="I38" s="497">
        <f t="shared" si="2"/>
        <v>0</v>
      </c>
      <c r="J38" s="497">
        <f t="shared" si="2"/>
        <v>0</v>
      </c>
      <c r="K38" s="497">
        <f t="shared" si="2"/>
        <v>0</v>
      </c>
      <c r="L38" s="497">
        <f t="shared" si="2"/>
        <v>0</v>
      </c>
      <c r="M38" s="497">
        <f t="shared" si="2"/>
        <v>0</v>
      </c>
      <c r="N38" s="497">
        <f t="shared" si="2"/>
        <v>0</v>
      </c>
      <c r="O38" s="497">
        <f t="shared" si="2"/>
        <v>0</v>
      </c>
      <c r="P38" s="497">
        <f t="shared" si="2"/>
        <v>0</v>
      </c>
      <c r="Q38" s="497">
        <f t="shared" si="2"/>
        <v>0</v>
      </c>
      <c r="R38" s="497">
        <f t="shared" si="2"/>
        <v>0</v>
      </c>
      <c r="S38" s="497">
        <f t="shared" si="2"/>
        <v>0</v>
      </c>
      <c r="T38" s="497">
        <f t="shared" si="2"/>
        <v>0</v>
      </c>
      <c r="U38" s="497">
        <f t="shared" si="2"/>
        <v>0</v>
      </c>
      <c r="V38" s="497">
        <f t="shared" si="2"/>
        <v>0</v>
      </c>
      <c r="W38" s="497">
        <f t="shared" si="2"/>
        <v>2</v>
      </c>
      <c r="X38" s="497">
        <f t="shared" si="2"/>
        <v>6</v>
      </c>
      <c r="Y38" s="497">
        <f t="shared" si="2"/>
        <v>6</v>
      </c>
      <c r="Z38" s="497">
        <f t="shared" si="2"/>
        <v>8</v>
      </c>
      <c r="AA38" s="497">
        <f t="shared" si="2"/>
        <v>8</v>
      </c>
      <c r="AB38" s="497">
        <f t="shared" si="2"/>
        <v>0</v>
      </c>
      <c r="AC38" s="497"/>
      <c r="AD38" s="497"/>
      <c r="AE38" s="497">
        <f>SUM(AE35:AE37)</f>
        <v>1</v>
      </c>
      <c r="AF38" s="498">
        <f>SUM(AF35:AF37)</f>
        <v>33</v>
      </c>
      <c r="AG38" s="499"/>
      <c r="AH38" s="500"/>
      <c r="AI38" s="500"/>
      <c r="AJ38" s="501">
        <f>SUM(AJ35:AJ37)</f>
        <v>2838</v>
      </c>
      <c r="AK38" s="502">
        <f>SUM(AK35:AK37)</f>
        <v>3127.74</v>
      </c>
    </row>
    <row r="39" spans="1:37" ht="15" x14ac:dyDescent="0.25">
      <c r="A39" s="538"/>
      <c r="B39" s="538"/>
      <c r="C39" s="539"/>
      <c r="D39" s="540"/>
      <c r="E39" s="540"/>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2"/>
      <c r="AG39" s="543"/>
      <c r="AH39" s="544"/>
      <c r="AI39" s="544"/>
      <c r="AJ39" s="545"/>
      <c r="AK39" s="546"/>
    </row>
    <row r="40" spans="1:37" ht="15" x14ac:dyDescent="0.25">
      <c r="A40" s="538"/>
      <c r="B40" s="538"/>
      <c r="C40" s="539"/>
      <c r="D40" s="540"/>
      <c r="E40" s="540"/>
      <c r="F40" s="541"/>
      <c r="G40" s="541"/>
      <c r="H40" s="541"/>
      <c r="I40" s="541"/>
      <c r="J40" s="541"/>
      <c r="K40" s="541"/>
      <c r="L40" s="541"/>
      <c r="M40" s="541"/>
      <c r="N40" s="541"/>
      <c r="O40" s="541"/>
      <c r="P40" s="541"/>
      <c r="Q40" s="541"/>
      <c r="R40" s="541"/>
      <c r="S40" s="541"/>
      <c r="T40" s="541"/>
      <c r="U40" s="541"/>
      <c r="V40" s="541"/>
      <c r="W40" s="541"/>
      <c r="X40" s="541"/>
      <c r="Y40" s="541"/>
      <c r="Z40" s="541"/>
      <c r="AA40" s="541"/>
      <c r="AB40" s="541"/>
      <c r="AC40" s="541"/>
      <c r="AD40" s="541"/>
      <c r="AE40" s="541"/>
      <c r="AF40" s="542"/>
      <c r="AG40" s="543"/>
      <c r="AH40" s="544"/>
      <c r="AI40" s="544"/>
      <c r="AJ40" s="545"/>
      <c r="AK40" s="546"/>
    </row>
    <row r="41" spans="1:37" ht="15" customHeight="1" x14ac:dyDescent="0.25">
      <c r="A41" s="423"/>
      <c r="B41" s="423"/>
      <c r="C41" s="427"/>
      <c r="D41" s="428"/>
      <c r="E41" s="428"/>
      <c r="F41" s="797" t="s">
        <v>62</v>
      </c>
      <c r="G41" s="798"/>
      <c r="H41" s="799"/>
      <c r="I41" s="797" t="s">
        <v>63</v>
      </c>
      <c r="J41" s="798"/>
      <c r="K41" s="798"/>
      <c r="L41" s="798"/>
      <c r="M41" s="798"/>
      <c r="N41" s="798"/>
      <c r="O41" s="799"/>
      <c r="P41" s="797" t="s">
        <v>64</v>
      </c>
      <c r="Q41" s="798"/>
      <c r="R41" s="798"/>
      <c r="S41" s="798"/>
      <c r="T41" s="798"/>
      <c r="U41" s="798"/>
      <c r="V41" s="799"/>
      <c r="W41" s="797" t="s">
        <v>850</v>
      </c>
      <c r="X41" s="798"/>
      <c r="Y41" s="798"/>
      <c r="Z41" s="798"/>
      <c r="AA41" s="798"/>
      <c r="AB41" s="798"/>
      <c r="AC41" s="798"/>
      <c r="AD41" s="798"/>
      <c r="AE41" s="799"/>
      <c r="AF41" s="424"/>
      <c r="AG41" s="423"/>
      <c r="AH41" s="424"/>
      <c r="AI41" s="424"/>
      <c r="AJ41" s="430"/>
      <c r="AK41" s="425"/>
    </row>
    <row r="42" spans="1:37" ht="18.75" thickBot="1" x14ac:dyDescent="0.3">
      <c r="A42" s="423"/>
      <c r="B42" s="423"/>
      <c r="C42" s="431"/>
      <c r="D42" s="432"/>
      <c r="E42" s="432"/>
      <c r="F42" s="820" t="s">
        <v>88</v>
      </c>
      <c r="G42" s="821"/>
      <c r="H42" s="821"/>
      <c r="I42" s="821"/>
      <c r="J42" s="821"/>
      <c r="K42" s="821"/>
      <c r="L42" s="821"/>
      <c r="M42" s="821"/>
      <c r="N42" s="821"/>
      <c r="O42" s="821"/>
      <c r="P42" s="821"/>
      <c r="Q42" s="821"/>
      <c r="R42" s="821"/>
      <c r="S42" s="821"/>
      <c r="T42" s="821"/>
      <c r="U42" s="821"/>
      <c r="V42" s="821"/>
      <c r="W42" s="821"/>
      <c r="X42" s="821"/>
      <c r="Y42" s="821"/>
      <c r="Z42" s="821"/>
      <c r="AA42" s="821"/>
      <c r="AB42" s="821"/>
      <c r="AC42" s="821"/>
      <c r="AD42" s="821"/>
      <c r="AE42" s="822"/>
      <c r="AF42" s="433"/>
      <c r="AG42" s="434"/>
      <c r="AH42" s="435"/>
      <c r="AI42" s="435"/>
      <c r="AJ42" s="436"/>
      <c r="AK42" s="437"/>
    </row>
    <row r="43" spans="1:37" ht="25.5" customHeight="1" x14ac:dyDescent="0.25">
      <c r="A43" s="808"/>
      <c r="B43" s="438"/>
      <c r="C43" s="810" t="s">
        <v>13</v>
      </c>
      <c r="D43" s="812" t="s">
        <v>839</v>
      </c>
      <c r="E43" s="800" t="s">
        <v>840</v>
      </c>
      <c r="F43" s="512" t="s">
        <v>17</v>
      </c>
      <c r="G43" s="513" t="s">
        <v>18</v>
      </c>
      <c r="H43" s="513" t="s">
        <v>19</v>
      </c>
      <c r="I43" s="512" t="s">
        <v>20</v>
      </c>
      <c r="J43" s="512" t="s">
        <v>21</v>
      </c>
      <c r="K43" s="512" t="s">
        <v>15</v>
      </c>
      <c r="L43" s="512" t="s">
        <v>16</v>
      </c>
      <c r="M43" s="512" t="s">
        <v>17</v>
      </c>
      <c r="N43" s="513" t="s">
        <v>18</v>
      </c>
      <c r="O43" s="513" t="s">
        <v>19</v>
      </c>
      <c r="P43" s="512" t="s">
        <v>20</v>
      </c>
      <c r="Q43" s="512" t="s">
        <v>21</v>
      </c>
      <c r="R43" s="512" t="s">
        <v>15</v>
      </c>
      <c r="S43" s="512" t="s">
        <v>16</v>
      </c>
      <c r="T43" s="512" t="s">
        <v>17</v>
      </c>
      <c r="U43" s="513" t="s">
        <v>18</v>
      </c>
      <c r="V43" s="513" t="s">
        <v>19</v>
      </c>
      <c r="W43" s="512" t="s">
        <v>20</v>
      </c>
      <c r="X43" s="512" t="s">
        <v>21</v>
      </c>
      <c r="Y43" s="512" t="s">
        <v>15</v>
      </c>
      <c r="Z43" s="512" t="s">
        <v>16</v>
      </c>
      <c r="AA43" s="512" t="s">
        <v>17</v>
      </c>
      <c r="AB43" s="513" t="s">
        <v>18</v>
      </c>
      <c r="AC43" s="513" t="s">
        <v>19</v>
      </c>
      <c r="AD43" s="514" t="s">
        <v>20</v>
      </c>
      <c r="AE43" s="514" t="s">
        <v>21</v>
      </c>
      <c r="AF43" s="441" t="s">
        <v>4</v>
      </c>
      <c r="AG43" s="785" t="s">
        <v>14</v>
      </c>
      <c r="AH43" s="789" t="s">
        <v>841</v>
      </c>
      <c r="AI43" s="787" t="s">
        <v>65</v>
      </c>
      <c r="AJ43" s="785" t="s">
        <v>842</v>
      </c>
      <c r="AK43" s="785" t="s">
        <v>1030</v>
      </c>
    </row>
    <row r="44" spans="1:37" ht="15.75" thickBot="1" x14ac:dyDescent="0.3">
      <c r="A44" s="809"/>
      <c r="B44" s="438"/>
      <c r="C44" s="811"/>
      <c r="D44" s="813"/>
      <c r="E44" s="801"/>
      <c r="F44" s="442">
        <v>1</v>
      </c>
      <c r="G44" s="443">
        <v>2</v>
      </c>
      <c r="H44" s="443">
        <v>3</v>
      </c>
      <c r="I44" s="442">
        <v>4</v>
      </c>
      <c r="J44" s="442">
        <v>5</v>
      </c>
      <c r="K44" s="442">
        <v>6</v>
      </c>
      <c r="L44" s="442">
        <v>7</v>
      </c>
      <c r="M44" s="442">
        <v>8</v>
      </c>
      <c r="N44" s="443">
        <v>9</v>
      </c>
      <c r="O44" s="443">
        <v>10</v>
      </c>
      <c r="P44" s="442">
        <v>11</v>
      </c>
      <c r="Q44" s="442">
        <v>12</v>
      </c>
      <c r="R44" s="442">
        <v>13</v>
      </c>
      <c r="S44" s="442">
        <v>14</v>
      </c>
      <c r="T44" s="442">
        <v>15</v>
      </c>
      <c r="U44" s="443">
        <v>16</v>
      </c>
      <c r="V44" s="443">
        <v>17</v>
      </c>
      <c r="W44" s="442">
        <v>18</v>
      </c>
      <c r="X44" s="442">
        <v>19</v>
      </c>
      <c r="Y44" s="442">
        <v>20</v>
      </c>
      <c r="Z44" s="442">
        <v>21</v>
      </c>
      <c r="AA44" s="442">
        <v>22</v>
      </c>
      <c r="AB44" s="443">
        <v>23</v>
      </c>
      <c r="AC44" s="443">
        <v>24</v>
      </c>
      <c r="AD44" s="515">
        <v>25</v>
      </c>
      <c r="AE44" s="515">
        <v>26</v>
      </c>
      <c r="AF44" s="444" t="s">
        <v>25</v>
      </c>
      <c r="AG44" s="786"/>
      <c r="AH44" s="790"/>
      <c r="AI44" s="788"/>
      <c r="AJ44" s="786"/>
      <c r="AK44" s="786"/>
    </row>
    <row r="45" spans="1:37" ht="15.75" thickBot="1" x14ac:dyDescent="0.3">
      <c r="A45" s="516" t="s">
        <v>59</v>
      </c>
      <c r="B45" s="517"/>
      <c r="C45" s="518" t="s">
        <v>864</v>
      </c>
      <c r="D45" s="519"/>
      <c r="E45" s="520"/>
      <c r="F45" s="521"/>
      <c r="G45" s="521"/>
      <c r="H45" s="521"/>
      <c r="I45" s="521"/>
      <c r="J45" s="521"/>
      <c r="K45" s="521"/>
      <c r="L45" s="521"/>
      <c r="M45" s="521"/>
      <c r="N45" s="521"/>
      <c r="O45" s="521"/>
      <c r="P45" s="521"/>
      <c r="Q45" s="521"/>
      <c r="R45" s="521"/>
      <c r="S45" s="521"/>
      <c r="T45" s="521"/>
      <c r="U45" s="521"/>
      <c r="V45" s="521"/>
      <c r="W45" s="521"/>
      <c r="X45" s="521"/>
      <c r="Y45" s="521"/>
      <c r="Z45" s="521"/>
      <c r="AA45" s="521"/>
      <c r="AB45" s="521"/>
      <c r="AC45" s="521"/>
      <c r="AD45" s="521"/>
      <c r="AE45" s="521"/>
      <c r="AF45" s="522"/>
      <c r="AG45" s="522"/>
      <c r="AH45" s="523"/>
      <c r="AI45" s="524"/>
      <c r="AJ45" s="524">
        <v>0.1</v>
      </c>
      <c r="AK45" s="525"/>
    </row>
    <row r="46" spans="1:37" s="455" customFormat="1" ht="15.75" x14ac:dyDescent="0.2">
      <c r="A46" s="806" t="s">
        <v>865</v>
      </c>
      <c r="B46" s="468"/>
      <c r="C46" s="526" t="s">
        <v>866</v>
      </c>
      <c r="D46" s="527">
        <v>0.27083333333333331</v>
      </c>
      <c r="E46" s="528" t="s">
        <v>846</v>
      </c>
      <c r="F46" s="529"/>
      <c r="G46" s="530"/>
      <c r="H46" s="530"/>
      <c r="I46" s="531"/>
      <c r="J46" s="529"/>
      <c r="K46" s="529"/>
      <c r="L46" s="529"/>
      <c r="M46" s="529"/>
      <c r="N46" s="530"/>
      <c r="O46" s="530"/>
      <c r="P46" s="529"/>
      <c r="Q46" s="529"/>
      <c r="R46" s="529"/>
      <c r="S46" s="529"/>
      <c r="T46" s="529"/>
      <c r="U46" s="530"/>
      <c r="V46" s="530"/>
      <c r="W46" s="529"/>
      <c r="X46" s="529">
        <v>3</v>
      </c>
      <c r="Y46" s="529">
        <v>4</v>
      </c>
      <c r="Z46" s="529">
        <v>4</v>
      </c>
      <c r="AA46" s="529">
        <v>4</v>
      </c>
      <c r="AB46" s="530"/>
      <c r="AC46" s="530"/>
      <c r="AD46" s="530">
        <v>1</v>
      </c>
      <c r="AE46" s="530"/>
      <c r="AF46" s="532">
        <f>+SUM(F46:AE46)</f>
        <v>16</v>
      </c>
      <c r="AG46" s="533">
        <v>30</v>
      </c>
      <c r="AH46" s="534">
        <v>270</v>
      </c>
      <c r="AI46" s="535">
        <v>250</v>
      </c>
      <c r="AJ46" s="536">
        <f>+AH46*AF46</f>
        <v>4320</v>
      </c>
      <c r="AK46" s="537">
        <f>+AI46*AF46</f>
        <v>4000</v>
      </c>
    </row>
    <row r="47" spans="1:37" s="455" customFormat="1" ht="15.75" x14ac:dyDescent="0.2">
      <c r="A47" s="795"/>
      <c r="B47" s="468"/>
      <c r="C47" s="469" t="s">
        <v>867</v>
      </c>
      <c r="D47" s="470">
        <v>0.5</v>
      </c>
      <c r="E47" s="471" t="s">
        <v>846</v>
      </c>
      <c r="F47" s="472"/>
      <c r="G47" s="473"/>
      <c r="H47" s="473"/>
      <c r="I47" s="474"/>
      <c r="J47" s="472"/>
      <c r="K47" s="472"/>
      <c r="L47" s="472"/>
      <c r="M47" s="472"/>
      <c r="N47" s="473"/>
      <c r="O47" s="473"/>
      <c r="P47" s="472"/>
      <c r="Q47" s="472"/>
      <c r="R47" s="472"/>
      <c r="S47" s="472"/>
      <c r="T47" s="472"/>
      <c r="U47" s="473"/>
      <c r="V47" s="473"/>
      <c r="W47" s="472"/>
      <c r="X47" s="472">
        <v>3</v>
      </c>
      <c r="Y47" s="472">
        <v>4</v>
      </c>
      <c r="Z47" s="472">
        <v>4</v>
      </c>
      <c r="AA47" s="472">
        <v>4</v>
      </c>
      <c r="AB47" s="473"/>
      <c r="AC47" s="473"/>
      <c r="AD47" s="473"/>
      <c r="AE47" s="473">
        <v>1</v>
      </c>
      <c r="AF47" s="475">
        <f>+SUM(F47:AE47)</f>
        <v>16</v>
      </c>
      <c r="AG47" s="476">
        <v>30</v>
      </c>
      <c r="AH47" s="477">
        <v>270</v>
      </c>
      <c r="AI47" s="478">
        <v>250</v>
      </c>
      <c r="AJ47" s="479">
        <f>+AH47*AF47</f>
        <v>4320</v>
      </c>
      <c r="AK47" s="480">
        <f>+AI47*AF47</f>
        <v>4000</v>
      </c>
    </row>
    <row r="48" spans="1:37" s="455" customFormat="1" ht="15.75" x14ac:dyDescent="0.2">
      <c r="A48" s="795"/>
      <c r="B48" s="468"/>
      <c r="C48" s="469" t="s">
        <v>868</v>
      </c>
      <c r="D48" s="470">
        <v>0.29166666666666669</v>
      </c>
      <c r="E48" s="471" t="s">
        <v>846</v>
      </c>
      <c r="F48" s="472"/>
      <c r="G48" s="473"/>
      <c r="H48" s="473"/>
      <c r="I48" s="474"/>
      <c r="J48" s="472"/>
      <c r="K48" s="472"/>
      <c r="L48" s="472"/>
      <c r="M48" s="472"/>
      <c r="N48" s="473"/>
      <c r="O48" s="473"/>
      <c r="P48" s="472"/>
      <c r="Q48" s="472"/>
      <c r="R48" s="472"/>
      <c r="S48" s="472"/>
      <c r="T48" s="472"/>
      <c r="U48" s="473"/>
      <c r="V48" s="473"/>
      <c r="W48" s="472">
        <v>3</v>
      </c>
      <c r="X48" s="472">
        <v>3</v>
      </c>
      <c r="Y48" s="472">
        <v>3</v>
      </c>
      <c r="Z48" s="472">
        <v>3</v>
      </c>
      <c r="AA48" s="472">
        <v>3</v>
      </c>
      <c r="AB48" s="473"/>
      <c r="AC48" s="473"/>
      <c r="AD48" s="473">
        <v>1</v>
      </c>
      <c r="AE48" s="473"/>
      <c r="AF48" s="475">
        <f>+SUM(F48:AE48)</f>
        <v>16</v>
      </c>
      <c r="AG48" s="476">
        <v>30</v>
      </c>
      <c r="AH48" s="477">
        <v>270</v>
      </c>
      <c r="AI48" s="478">
        <v>250</v>
      </c>
      <c r="AJ48" s="479">
        <f>+AH48*AF48</f>
        <v>4320</v>
      </c>
      <c r="AK48" s="480">
        <f>+AI48*AF48</f>
        <v>4000</v>
      </c>
    </row>
    <row r="49" spans="1:37" s="455" customFormat="1" ht="15.75" x14ac:dyDescent="0.2">
      <c r="A49" s="795"/>
      <c r="B49" s="468"/>
      <c r="C49" s="469" t="s">
        <v>869</v>
      </c>
      <c r="D49" s="470">
        <v>0.79166666666666663</v>
      </c>
      <c r="E49" s="471" t="s">
        <v>19</v>
      </c>
      <c r="F49" s="472"/>
      <c r="G49" s="473"/>
      <c r="H49" s="473"/>
      <c r="I49" s="474"/>
      <c r="J49" s="472"/>
      <c r="K49" s="472"/>
      <c r="L49" s="472"/>
      <c r="M49" s="472"/>
      <c r="N49" s="473"/>
      <c r="O49" s="473"/>
      <c r="P49" s="472"/>
      <c r="Q49" s="472"/>
      <c r="R49" s="472"/>
      <c r="S49" s="472"/>
      <c r="T49" s="472"/>
      <c r="U49" s="473"/>
      <c r="V49" s="473"/>
      <c r="W49" s="472"/>
      <c r="X49" s="472"/>
      <c r="Y49" s="472"/>
      <c r="Z49" s="472"/>
      <c r="AA49" s="472"/>
      <c r="AB49" s="473"/>
      <c r="AC49" s="473">
        <v>3</v>
      </c>
      <c r="AD49" s="473"/>
      <c r="AE49" s="473"/>
      <c r="AF49" s="475">
        <v>3</v>
      </c>
      <c r="AG49" s="476">
        <v>30</v>
      </c>
      <c r="AH49" s="477">
        <v>270</v>
      </c>
      <c r="AI49" s="478">
        <v>250</v>
      </c>
      <c r="AJ49" s="479">
        <v>810</v>
      </c>
      <c r="AK49" s="480">
        <v>750</v>
      </c>
    </row>
    <row r="50" spans="1:37" s="455" customFormat="1" ht="15.75" x14ac:dyDescent="0.2">
      <c r="A50" s="795"/>
      <c r="B50" s="468"/>
      <c r="C50" s="469" t="s">
        <v>870</v>
      </c>
      <c r="D50" s="470">
        <v>0.79166666666666663</v>
      </c>
      <c r="E50" s="471" t="s">
        <v>846</v>
      </c>
      <c r="F50" s="472"/>
      <c r="G50" s="473"/>
      <c r="H50" s="473"/>
      <c r="I50" s="474"/>
      <c r="J50" s="472"/>
      <c r="K50" s="472"/>
      <c r="L50" s="472"/>
      <c r="M50" s="472"/>
      <c r="N50" s="473"/>
      <c r="O50" s="473"/>
      <c r="P50" s="472"/>
      <c r="Q50" s="472"/>
      <c r="R50" s="472"/>
      <c r="S50" s="472"/>
      <c r="T50" s="472"/>
      <c r="U50" s="473"/>
      <c r="V50" s="473"/>
      <c r="W50" s="472">
        <v>3</v>
      </c>
      <c r="X50" s="472">
        <v>3</v>
      </c>
      <c r="Y50" s="472">
        <v>3</v>
      </c>
      <c r="Z50" s="472">
        <v>3</v>
      </c>
      <c r="AA50" s="472">
        <v>3</v>
      </c>
      <c r="AB50" s="473"/>
      <c r="AC50" s="473"/>
      <c r="AD50" s="473">
        <v>3</v>
      </c>
      <c r="AE50" s="473">
        <v>3</v>
      </c>
      <c r="AF50" s="475">
        <v>21</v>
      </c>
      <c r="AG50" s="476"/>
      <c r="AH50" s="477"/>
      <c r="AI50" s="478"/>
      <c r="AJ50" s="479"/>
      <c r="AK50" s="480"/>
    </row>
    <row r="51" spans="1:37" s="455" customFormat="1" ht="16.5" thickBot="1" x14ac:dyDescent="0.25">
      <c r="A51" s="796"/>
      <c r="B51" s="481"/>
      <c r="C51" s="469" t="s">
        <v>870</v>
      </c>
      <c r="D51" s="470">
        <v>0.79166666666666663</v>
      </c>
      <c r="E51" s="471" t="s">
        <v>846</v>
      </c>
      <c r="F51" s="472"/>
      <c r="G51" s="473"/>
      <c r="H51" s="473"/>
      <c r="I51" s="474"/>
      <c r="J51" s="472"/>
      <c r="K51" s="472"/>
      <c r="L51" s="472"/>
      <c r="M51" s="472"/>
      <c r="N51" s="473"/>
      <c r="O51" s="473"/>
      <c r="P51" s="472"/>
      <c r="Q51" s="472"/>
      <c r="R51" s="472"/>
      <c r="S51" s="472"/>
      <c r="T51" s="472"/>
      <c r="U51" s="473"/>
      <c r="V51" s="473"/>
      <c r="W51" s="472"/>
      <c r="X51" s="472"/>
      <c r="Y51" s="472">
        <v>4</v>
      </c>
      <c r="Z51" s="472">
        <v>4</v>
      </c>
      <c r="AA51" s="472">
        <v>4</v>
      </c>
      <c r="AB51" s="473"/>
      <c r="AC51" s="473"/>
      <c r="AD51" s="473">
        <v>3</v>
      </c>
      <c r="AE51" s="473"/>
      <c r="AF51" s="475">
        <f>+SUM(F51:AE51)</f>
        <v>15</v>
      </c>
      <c r="AG51" s="476">
        <v>30</v>
      </c>
      <c r="AH51" s="477">
        <v>0</v>
      </c>
      <c r="AI51" s="478">
        <v>0</v>
      </c>
      <c r="AJ51" s="479">
        <v>0</v>
      </c>
      <c r="AK51" s="480">
        <f>+AI51*AF51</f>
        <v>0</v>
      </c>
    </row>
    <row r="52" spans="1:37" ht="15.75" thickBot="1" x14ac:dyDescent="0.3">
      <c r="A52" s="494"/>
      <c r="B52" s="494"/>
      <c r="C52" s="495" t="s">
        <v>871</v>
      </c>
      <c r="D52" s="496"/>
      <c r="E52" s="496"/>
      <c r="F52" s="497">
        <f t="shared" ref="F52:AB52" si="3">SUM(F46:F51)</f>
        <v>0</v>
      </c>
      <c r="G52" s="497">
        <f t="shared" si="3"/>
        <v>0</v>
      </c>
      <c r="H52" s="497">
        <f t="shared" si="3"/>
        <v>0</v>
      </c>
      <c r="I52" s="497">
        <f t="shared" si="3"/>
        <v>0</v>
      </c>
      <c r="J52" s="497">
        <f t="shared" si="3"/>
        <v>0</v>
      </c>
      <c r="K52" s="497">
        <f t="shared" si="3"/>
        <v>0</v>
      </c>
      <c r="L52" s="497">
        <f t="shared" si="3"/>
        <v>0</v>
      </c>
      <c r="M52" s="497">
        <f t="shared" si="3"/>
        <v>0</v>
      </c>
      <c r="N52" s="497">
        <f t="shared" si="3"/>
        <v>0</v>
      </c>
      <c r="O52" s="497">
        <f t="shared" si="3"/>
        <v>0</v>
      </c>
      <c r="P52" s="497">
        <f t="shared" si="3"/>
        <v>0</v>
      </c>
      <c r="Q52" s="497">
        <f t="shared" si="3"/>
        <v>0</v>
      </c>
      <c r="R52" s="497">
        <f t="shared" si="3"/>
        <v>0</v>
      </c>
      <c r="S52" s="497">
        <f t="shared" si="3"/>
        <v>0</v>
      </c>
      <c r="T52" s="497">
        <f t="shared" si="3"/>
        <v>0</v>
      </c>
      <c r="U52" s="497">
        <f t="shared" si="3"/>
        <v>0</v>
      </c>
      <c r="V52" s="497">
        <f t="shared" si="3"/>
        <v>0</v>
      </c>
      <c r="W52" s="497">
        <f t="shared" si="3"/>
        <v>6</v>
      </c>
      <c r="X52" s="497">
        <f t="shared" si="3"/>
        <v>12</v>
      </c>
      <c r="Y52" s="497">
        <f t="shared" si="3"/>
        <v>18</v>
      </c>
      <c r="Z52" s="497">
        <f t="shared" si="3"/>
        <v>18</v>
      </c>
      <c r="AA52" s="497">
        <f t="shared" si="3"/>
        <v>18</v>
      </c>
      <c r="AB52" s="497">
        <f t="shared" si="3"/>
        <v>0</v>
      </c>
      <c r="AC52" s="497"/>
      <c r="AD52" s="497"/>
      <c r="AE52" s="497">
        <f>SUM(AE46:AE51)</f>
        <v>4</v>
      </c>
      <c r="AF52" s="498">
        <f>SUM(AF46:AF51)</f>
        <v>87</v>
      </c>
      <c r="AG52" s="499"/>
      <c r="AH52" s="500"/>
      <c r="AI52" s="500"/>
      <c r="AJ52" s="501">
        <f>SUM(AJ46:AJ51)</f>
        <v>13770</v>
      </c>
      <c r="AK52" s="502">
        <f>SUM(AK46:AK51)</f>
        <v>12750</v>
      </c>
    </row>
    <row r="53" spans="1:37" ht="15" x14ac:dyDescent="0.25">
      <c r="A53" s="538"/>
      <c r="B53" s="538"/>
      <c r="C53" s="539"/>
      <c r="D53" s="540"/>
      <c r="E53" s="540"/>
      <c r="F53" s="541"/>
      <c r="G53" s="541"/>
      <c r="H53" s="541"/>
      <c r="I53" s="541"/>
      <c r="J53" s="541"/>
      <c r="K53" s="541"/>
      <c r="L53" s="541"/>
      <c r="M53" s="541"/>
      <c r="N53" s="541"/>
      <c r="O53" s="541"/>
      <c r="P53" s="541"/>
      <c r="Q53" s="541"/>
      <c r="R53" s="541"/>
      <c r="S53" s="541"/>
      <c r="T53" s="541"/>
      <c r="U53" s="541"/>
      <c r="V53" s="541"/>
      <c r="W53" s="541"/>
      <c r="X53" s="541"/>
      <c r="Y53" s="541"/>
      <c r="Z53" s="541"/>
      <c r="AA53" s="541"/>
      <c r="AB53" s="541"/>
      <c r="AC53" s="541"/>
      <c r="AD53" s="541"/>
      <c r="AE53" s="541"/>
      <c r="AF53" s="542"/>
      <c r="AG53" s="543"/>
      <c r="AH53" s="544"/>
      <c r="AI53" s="544"/>
      <c r="AJ53" s="545"/>
      <c r="AK53" s="546"/>
    </row>
    <row r="54" spans="1:37" ht="15" x14ac:dyDescent="0.25">
      <c r="A54" s="538"/>
      <c r="B54" s="538"/>
      <c r="C54" s="539"/>
      <c r="D54" s="540"/>
      <c r="E54" s="540"/>
      <c r="F54" s="541"/>
      <c r="G54" s="541"/>
      <c r="H54" s="541"/>
      <c r="I54" s="541"/>
      <c r="J54" s="541"/>
      <c r="K54" s="541"/>
      <c r="L54" s="541"/>
      <c r="M54" s="541"/>
      <c r="N54" s="541"/>
      <c r="O54" s="541"/>
      <c r="P54" s="541"/>
      <c r="Q54" s="541"/>
      <c r="R54" s="541"/>
      <c r="S54" s="541"/>
      <c r="T54" s="541"/>
      <c r="U54" s="541"/>
      <c r="V54" s="541"/>
      <c r="W54" s="541"/>
      <c r="X54" s="541"/>
      <c r="Y54" s="541"/>
      <c r="Z54" s="541"/>
      <c r="AA54" s="541"/>
      <c r="AB54" s="541"/>
      <c r="AC54" s="541"/>
      <c r="AD54" s="541"/>
      <c r="AE54" s="541"/>
      <c r="AF54" s="542"/>
      <c r="AG54" s="543"/>
      <c r="AH54" s="544"/>
      <c r="AI54" s="544"/>
      <c r="AJ54" s="545"/>
      <c r="AK54" s="546"/>
    </row>
    <row r="55" spans="1:37" ht="15" hidden="1" customHeight="1" x14ac:dyDescent="0.25">
      <c r="A55" s="423"/>
      <c r="B55" s="423"/>
      <c r="C55" s="427"/>
      <c r="D55" s="428"/>
      <c r="E55" s="428"/>
      <c r="F55" s="803"/>
      <c r="G55" s="804"/>
      <c r="H55" s="805" t="s">
        <v>63</v>
      </c>
      <c r="I55" s="803"/>
      <c r="J55" s="803"/>
      <c r="K55" s="803"/>
      <c r="L55" s="803"/>
      <c r="M55" s="803"/>
      <c r="N55" s="803"/>
      <c r="O55" s="803"/>
      <c r="P55" s="803"/>
      <c r="Q55" s="803"/>
      <c r="R55" s="803"/>
      <c r="S55" s="803"/>
      <c r="T55" s="803"/>
      <c r="U55" s="804"/>
      <c r="V55" s="805" t="s">
        <v>64</v>
      </c>
      <c r="W55" s="803"/>
      <c r="X55" s="803"/>
      <c r="Y55" s="803"/>
      <c r="Z55" s="803"/>
      <c r="AA55" s="803"/>
      <c r="AB55" s="803"/>
      <c r="AC55" s="803"/>
      <c r="AD55" s="803"/>
      <c r="AE55" s="803"/>
      <c r="AF55" s="424"/>
      <c r="AG55" s="423"/>
      <c r="AH55" s="424"/>
      <c r="AI55" s="424"/>
      <c r="AJ55" s="430"/>
      <c r="AK55" s="425"/>
    </row>
    <row r="56" spans="1:37" ht="18.75" hidden="1" thickBot="1" x14ac:dyDescent="0.3">
      <c r="A56" s="423"/>
      <c r="B56" s="423"/>
      <c r="C56" s="431"/>
      <c r="D56" s="432"/>
      <c r="E56" s="432"/>
      <c r="F56" s="807"/>
      <c r="G56" s="807"/>
      <c r="H56" s="807"/>
      <c r="I56" s="807"/>
      <c r="J56" s="807"/>
      <c r="K56" s="807"/>
      <c r="L56" s="807"/>
      <c r="M56" s="807"/>
      <c r="N56" s="807"/>
      <c r="O56" s="807"/>
      <c r="P56" s="807"/>
      <c r="Q56" s="807"/>
      <c r="R56" s="807"/>
      <c r="S56" s="807"/>
      <c r="T56" s="807"/>
      <c r="U56" s="807"/>
      <c r="V56" s="807"/>
      <c r="W56" s="807"/>
      <c r="X56" s="807"/>
      <c r="Y56" s="807"/>
      <c r="Z56" s="807"/>
      <c r="AA56" s="807"/>
      <c r="AB56" s="807"/>
      <c r="AC56" s="807"/>
      <c r="AD56" s="807"/>
      <c r="AE56" s="807"/>
      <c r="AF56" s="433"/>
      <c r="AG56" s="434"/>
      <c r="AH56" s="435"/>
      <c r="AI56" s="435"/>
      <c r="AJ56" s="436"/>
      <c r="AK56" s="437"/>
    </row>
    <row r="57" spans="1:37" ht="25.5" hidden="1" customHeight="1" x14ac:dyDescent="0.25">
      <c r="A57" s="808"/>
      <c r="B57" s="438"/>
      <c r="C57" s="810" t="s">
        <v>13</v>
      </c>
      <c r="D57" s="812" t="s">
        <v>839</v>
      </c>
      <c r="E57" s="800" t="s">
        <v>840</v>
      </c>
      <c r="F57" s="439" t="s">
        <v>17</v>
      </c>
      <c r="G57" s="440" t="s">
        <v>18</v>
      </c>
      <c r="H57" s="440" t="s">
        <v>19</v>
      </c>
      <c r="I57" s="439" t="s">
        <v>20</v>
      </c>
      <c r="J57" s="439" t="s">
        <v>21</v>
      </c>
      <c r="K57" s="439" t="s">
        <v>15</v>
      </c>
      <c r="L57" s="439" t="s">
        <v>16</v>
      </c>
      <c r="M57" s="439" t="s">
        <v>17</v>
      </c>
      <c r="N57" s="440" t="s">
        <v>18</v>
      </c>
      <c r="O57" s="440" t="s">
        <v>19</v>
      </c>
      <c r="P57" s="439" t="s">
        <v>20</v>
      </c>
      <c r="Q57" s="439" t="s">
        <v>21</v>
      </c>
      <c r="R57" s="439" t="s">
        <v>15</v>
      </c>
      <c r="S57" s="439" t="s">
        <v>16</v>
      </c>
      <c r="T57" s="439" t="s">
        <v>17</v>
      </c>
      <c r="U57" s="440" t="s">
        <v>18</v>
      </c>
      <c r="V57" s="440" t="s">
        <v>19</v>
      </c>
      <c r="W57" s="439" t="s">
        <v>20</v>
      </c>
      <c r="X57" s="439" t="s">
        <v>21</v>
      </c>
      <c r="Y57" s="439" t="s">
        <v>15</v>
      </c>
      <c r="Z57" s="439" t="s">
        <v>16</v>
      </c>
      <c r="AA57" s="439" t="s">
        <v>17</v>
      </c>
      <c r="AB57" s="440" t="s">
        <v>18</v>
      </c>
      <c r="AC57" s="440"/>
      <c r="AD57" s="440"/>
      <c r="AE57" s="440" t="s">
        <v>19</v>
      </c>
      <c r="AF57" s="441" t="s">
        <v>4</v>
      </c>
      <c r="AG57" s="785" t="s">
        <v>14</v>
      </c>
      <c r="AH57" s="789" t="s">
        <v>841</v>
      </c>
      <c r="AI57" s="787" t="s">
        <v>65</v>
      </c>
      <c r="AJ57" s="785" t="s">
        <v>842</v>
      </c>
      <c r="AK57" s="785" t="s">
        <v>843</v>
      </c>
    </row>
    <row r="58" spans="1:37" ht="15.75" hidden="1" customHeight="1" thickBot="1" x14ac:dyDescent="0.3">
      <c r="A58" s="809"/>
      <c r="B58" s="438"/>
      <c r="C58" s="811"/>
      <c r="D58" s="813"/>
      <c r="E58" s="801"/>
      <c r="F58" s="442">
        <v>6</v>
      </c>
      <c r="G58" s="443">
        <v>7</v>
      </c>
      <c r="H58" s="443">
        <v>8</v>
      </c>
      <c r="I58" s="442">
        <v>2</v>
      </c>
      <c r="J58" s="442">
        <v>3</v>
      </c>
      <c r="K58" s="442">
        <v>4</v>
      </c>
      <c r="L58" s="442">
        <v>5</v>
      </c>
      <c r="M58" s="442">
        <v>6</v>
      </c>
      <c r="N58" s="443">
        <v>7</v>
      </c>
      <c r="O58" s="443">
        <v>8</v>
      </c>
      <c r="P58" s="442">
        <v>9</v>
      </c>
      <c r="Q58" s="442">
        <v>10</v>
      </c>
      <c r="R58" s="442">
        <v>11</v>
      </c>
      <c r="S58" s="442">
        <v>12</v>
      </c>
      <c r="T58" s="442">
        <v>13</v>
      </c>
      <c r="U58" s="443">
        <v>14</v>
      </c>
      <c r="V58" s="443">
        <v>15</v>
      </c>
      <c r="W58" s="442">
        <v>9</v>
      </c>
      <c r="X58" s="442">
        <v>10</v>
      </c>
      <c r="Y58" s="442">
        <v>11</v>
      </c>
      <c r="Z58" s="442">
        <v>12</v>
      </c>
      <c r="AA58" s="442">
        <v>13</v>
      </c>
      <c r="AB58" s="443">
        <v>14</v>
      </c>
      <c r="AC58" s="443"/>
      <c r="AD58" s="443"/>
      <c r="AE58" s="443">
        <v>15</v>
      </c>
      <c r="AF58" s="444" t="s">
        <v>25</v>
      </c>
      <c r="AG58" s="786"/>
      <c r="AH58" s="790"/>
      <c r="AI58" s="788"/>
      <c r="AJ58" s="786"/>
      <c r="AK58" s="786"/>
    </row>
    <row r="59" spans="1:37" ht="15.75" hidden="1" thickBot="1" x14ac:dyDescent="0.3">
      <c r="A59" s="516" t="s">
        <v>59</v>
      </c>
      <c r="B59" s="517"/>
      <c r="C59" s="518" t="s">
        <v>872</v>
      </c>
      <c r="D59" s="519"/>
      <c r="E59" s="520"/>
      <c r="F59" s="521"/>
      <c r="G59" s="521"/>
      <c r="H59" s="521"/>
      <c r="I59" s="521"/>
      <c r="J59" s="521"/>
      <c r="K59" s="521"/>
      <c r="L59" s="521"/>
      <c r="M59" s="521"/>
      <c r="N59" s="521"/>
      <c r="O59" s="521"/>
      <c r="P59" s="521"/>
      <c r="Q59" s="521"/>
      <c r="R59" s="521"/>
      <c r="S59" s="521"/>
      <c r="T59" s="521"/>
      <c r="U59" s="521"/>
      <c r="V59" s="521"/>
      <c r="W59" s="521"/>
      <c r="X59" s="521"/>
      <c r="Y59" s="521"/>
      <c r="Z59" s="521"/>
      <c r="AA59" s="521"/>
      <c r="AB59" s="521"/>
      <c r="AC59" s="521"/>
      <c r="AD59" s="521"/>
      <c r="AE59" s="521"/>
      <c r="AF59" s="522"/>
      <c r="AG59" s="522"/>
      <c r="AH59" s="523"/>
      <c r="AI59" s="524"/>
      <c r="AJ59" s="524">
        <v>0.1</v>
      </c>
      <c r="AK59" s="525"/>
    </row>
    <row r="60" spans="1:37" s="455" customFormat="1" ht="15.75" hidden="1" x14ac:dyDescent="0.2">
      <c r="A60" s="794" t="s">
        <v>78</v>
      </c>
      <c r="B60" s="446"/>
      <c r="C60" s="456" t="s">
        <v>873</v>
      </c>
      <c r="D60" s="457">
        <v>0.3125</v>
      </c>
      <c r="E60" s="458" t="s">
        <v>846</v>
      </c>
      <c r="F60" s="459"/>
      <c r="G60" s="460"/>
      <c r="H60" s="460"/>
      <c r="I60" s="461"/>
      <c r="J60" s="459"/>
      <c r="K60" s="459"/>
      <c r="L60" s="459"/>
      <c r="M60" s="459"/>
      <c r="N60" s="460"/>
      <c r="O60" s="460"/>
      <c r="P60" s="459"/>
      <c r="Q60" s="459"/>
      <c r="R60" s="459"/>
      <c r="S60" s="459"/>
      <c r="T60" s="459"/>
      <c r="U60" s="460"/>
      <c r="V60" s="460"/>
      <c r="W60" s="459"/>
      <c r="X60" s="459"/>
      <c r="Y60" s="459"/>
      <c r="Z60" s="459"/>
      <c r="AA60" s="459"/>
      <c r="AB60" s="460"/>
      <c r="AC60" s="460"/>
      <c r="AD60" s="460"/>
      <c r="AE60" s="460"/>
      <c r="AF60" s="462">
        <f>+SUM(F60:AE60)</f>
        <v>0</v>
      </c>
      <c r="AG60" s="463">
        <v>30</v>
      </c>
      <c r="AH60" s="464">
        <f>7*30</f>
        <v>210</v>
      </c>
      <c r="AI60" s="465">
        <f>4.9*30</f>
        <v>147</v>
      </c>
      <c r="AJ60" s="466">
        <f>+AH60*AF60</f>
        <v>0</v>
      </c>
      <c r="AK60" s="467">
        <f>+AI60*AF60</f>
        <v>0</v>
      </c>
    </row>
    <row r="61" spans="1:37" s="455" customFormat="1" ht="15.75" hidden="1" x14ac:dyDescent="0.2">
      <c r="A61" s="795"/>
      <c r="B61" s="468" t="s">
        <v>47</v>
      </c>
      <c r="C61" s="469" t="s">
        <v>874</v>
      </c>
      <c r="D61" s="470">
        <v>0.54166666666666663</v>
      </c>
      <c r="E61" s="471" t="s">
        <v>846</v>
      </c>
      <c r="F61" s="472"/>
      <c r="G61" s="473"/>
      <c r="H61" s="473"/>
      <c r="I61" s="474"/>
      <c r="J61" s="472"/>
      <c r="K61" s="472"/>
      <c r="L61" s="472"/>
      <c r="M61" s="472"/>
      <c r="N61" s="473"/>
      <c r="O61" s="473"/>
      <c r="P61" s="472"/>
      <c r="Q61" s="472"/>
      <c r="R61" s="472"/>
      <c r="S61" s="472"/>
      <c r="T61" s="472"/>
      <c r="U61" s="473"/>
      <c r="V61" s="473"/>
      <c r="W61" s="472"/>
      <c r="X61" s="472"/>
      <c r="Y61" s="472"/>
      <c r="Z61" s="472"/>
      <c r="AA61" s="472"/>
      <c r="AB61" s="473"/>
      <c r="AC61" s="473"/>
      <c r="AD61" s="473"/>
      <c r="AE61" s="473"/>
      <c r="AF61" s="475">
        <f>+SUM(F61:AE61)</f>
        <v>0</v>
      </c>
      <c r="AG61" s="476">
        <v>30</v>
      </c>
      <c r="AH61" s="477">
        <v>210</v>
      </c>
      <c r="AI61" s="478">
        <v>147</v>
      </c>
      <c r="AJ61" s="479">
        <f>+AH61*AF61</f>
        <v>0</v>
      </c>
      <c r="AK61" s="480">
        <f>+AI61*AF61</f>
        <v>0</v>
      </c>
    </row>
    <row r="62" spans="1:37" s="455" customFormat="1" ht="16.5" hidden="1" thickBot="1" x14ac:dyDescent="0.25">
      <c r="A62" s="796"/>
      <c r="B62" s="481"/>
      <c r="C62" s="482" t="s">
        <v>875</v>
      </c>
      <c r="D62" s="483">
        <v>0.79166666666666663</v>
      </c>
      <c r="E62" s="484" t="s">
        <v>846</v>
      </c>
      <c r="F62" s="485"/>
      <c r="G62" s="486"/>
      <c r="H62" s="486"/>
      <c r="I62" s="487"/>
      <c r="J62" s="485"/>
      <c r="K62" s="485"/>
      <c r="L62" s="485"/>
      <c r="M62" s="485"/>
      <c r="N62" s="486"/>
      <c r="O62" s="486"/>
      <c r="P62" s="485"/>
      <c r="Q62" s="485"/>
      <c r="R62" s="485"/>
      <c r="S62" s="485"/>
      <c r="T62" s="485"/>
      <c r="U62" s="486"/>
      <c r="V62" s="486"/>
      <c r="W62" s="485"/>
      <c r="X62" s="485"/>
      <c r="Y62" s="485"/>
      <c r="Z62" s="485"/>
      <c r="AA62" s="485"/>
      <c r="AB62" s="486"/>
      <c r="AC62" s="486"/>
      <c r="AD62" s="486"/>
      <c r="AE62" s="486"/>
      <c r="AF62" s="488">
        <f>+SUM(F62:AE62)</f>
        <v>0</v>
      </c>
      <c r="AG62" s="489">
        <v>30</v>
      </c>
      <c r="AH62" s="490">
        <v>210</v>
      </c>
      <c r="AI62" s="491">
        <v>147</v>
      </c>
      <c r="AJ62" s="492">
        <f>+AH62*AF62</f>
        <v>0</v>
      </c>
      <c r="AK62" s="493">
        <f>+AI62*AF62</f>
        <v>0</v>
      </c>
    </row>
    <row r="63" spans="1:37" ht="15.75" hidden="1" thickBot="1" x14ac:dyDescent="0.3">
      <c r="A63" s="494"/>
      <c r="B63" s="494"/>
      <c r="C63" s="495" t="s">
        <v>876</v>
      </c>
      <c r="D63" s="496"/>
      <c r="E63" s="496"/>
      <c r="F63" s="497">
        <f t="shared" ref="F63:AB63" si="4">SUM(F60:F62)</f>
        <v>0</v>
      </c>
      <c r="G63" s="497">
        <f t="shared" si="4"/>
        <v>0</v>
      </c>
      <c r="H63" s="497">
        <f t="shared" si="4"/>
        <v>0</v>
      </c>
      <c r="I63" s="497">
        <f t="shared" si="4"/>
        <v>0</v>
      </c>
      <c r="J63" s="497">
        <f t="shared" si="4"/>
        <v>0</v>
      </c>
      <c r="K63" s="497">
        <f t="shared" si="4"/>
        <v>0</v>
      </c>
      <c r="L63" s="497">
        <f t="shared" si="4"/>
        <v>0</v>
      </c>
      <c r="M63" s="497">
        <f t="shared" si="4"/>
        <v>0</v>
      </c>
      <c r="N63" s="497">
        <f t="shared" si="4"/>
        <v>0</v>
      </c>
      <c r="O63" s="497">
        <f t="shared" si="4"/>
        <v>0</v>
      </c>
      <c r="P63" s="497">
        <f t="shared" si="4"/>
        <v>0</v>
      </c>
      <c r="Q63" s="497">
        <f t="shared" si="4"/>
        <v>0</v>
      </c>
      <c r="R63" s="497">
        <f t="shared" si="4"/>
        <v>0</v>
      </c>
      <c r="S63" s="497">
        <f t="shared" si="4"/>
        <v>0</v>
      </c>
      <c r="T63" s="497">
        <f t="shared" si="4"/>
        <v>0</v>
      </c>
      <c r="U63" s="497">
        <f t="shared" si="4"/>
        <v>0</v>
      </c>
      <c r="V63" s="497">
        <f t="shared" si="4"/>
        <v>0</v>
      </c>
      <c r="W63" s="497">
        <f t="shared" si="4"/>
        <v>0</v>
      </c>
      <c r="X63" s="497">
        <f t="shared" si="4"/>
        <v>0</v>
      </c>
      <c r="Y63" s="497">
        <f t="shared" si="4"/>
        <v>0</v>
      </c>
      <c r="Z63" s="497">
        <f t="shared" si="4"/>
        <v>0</v>
      </c>
      <c r="AA63" s="497">
        <f t="shared" si="4"/>
        <v>0</v>
      </c>
      <c r="AB63" s="497">
        <f t="shared" si="4"/>
        <v>0</v>
      </c>
      <c r="AC63" s="497"/>
      <c r="AD63" s="497"/>
      <c r="AE63" s="497">
        <f>SUM(AE60:AE62)</f>
        <v>0</v>
      </c>
      <c r="AF63" s="498">
        <f>SUM(AF60:AF62)</f>
        <v>0</v>
      </c>
      <c r="AG63" s="499"/>
      <c r="AH63" s="500"/>
      <c r="AI63" s="500"/>
      <c r="AJ63" s="501">
        <f>SUM(AJ60:AJ62)</f>
        <v>0</v>
      </c>
      <c r="AK63" s="502">
        <f>SUM(AK60:AK62)</f>
        <v>0</v>
      </c>
    </row>
    <row r="64" spans="1:37" ht="15" hidden="1" x14ac:dyDescent="0.25">
      <c r="A64" s="538"/>
      <c r="B64" s="538"/>
      <c r="C64" s="539"/>
      <c r="D64" s="540"/>
      <c r="E64" s="540"/>
      <c r="F64" s="541"/>
      <c r="G64" s="541"/>
      <c r="H64" s="541"/>
      <c r="I64" s="541"/>
      <c r="J64" s="541"/>
      <c r="K64" s="541"/>
      <c r="L64" s="541"/>
      <c r="M64" s="541"/>
      <c r="N64" s="541"/>
      <c r="O64" s="541"/>
      <c r="P64" s="541"/>
      <c r="Q64" s="541"/>
      <c r="R64" s="541"/>
      <c r="S64" s="541"/>
      <c r="T64" s="541"/>
      <c r="U64" s="541"/>
      <c r="V64" s="541"/>
      <c r="W64" s="541"/>
      <c r="X64" s="541"/>
      <c r="Y64" s="541"/>
      <c r="Z64" s="541"/>
      <c r="AA64" s="541"/>
      <c r="AB64" s="541"/>
      <c r="AC64" s="541"/>
      <c r="AD64" s="541"/>
      <c r="AE64" s="541"/>
      <c r="AF64" s="542"/>
      <c r="AG64" s="543"/>
      <c r="AH64" s="544"/>
      <c r="AI64" s="544"/>
      <c r="AJ64" s="545"/>
      <c r="AK64" s="546"/>
    </row>
    <row r="65" spans="1:37" ht="15" hidden="1" x14ac:dyDescent="0.25">
      <c r="A65" s="538"/>
      <c r="B65" s="538"/>
      <c r="C65" s="539"/>
      <c r="D65" s="540"/>
      <c r="E65" s="540"/>
      <c r="F65" s="541"/>
      <c r="G65" s="541"/>
      <c r="H65" s="541"/>
      <c r="I65" s="541"/>
      <c r="J65" s="541"/>
      <c r="K65" s="541"/>
      <c r="L65" s="541"/>
      <c r="M65" s="541"/>
      <c r="N65" s="541"/>
      <c r="O65" s="541"/>
      <c r="P65" s="541"/>
      <c r="Q65" s="541"/>
      <c r="R65" s="541"/>
      <c r="S65" s="541"/>
      <c r="T65" s="541"/>
      <c r="U65" s="541"/>
      <c r="V65" s="541"/>
      <c r="W65" s="541"/>
      <c r="X65" s="541"/>
      <c r="Y65" s="541"/>
      <c r="Z65" s="541"/>
      <c r="AA65" s="541"/>
      <c r="AB65" s="541"/>
      <c r="AC65" s="541"/>
      <c r="AD65" s="541"/>
      <c r="AE65" s="541"/>
      <c r="AF65" s="542"/>
      <c r="AG65" s="543"/>
      <c r="AH65" s="544"/>
      <c r="AI65" s="544"/>
      <c r="AJ65" s="545"/>
      <c r="AK65" s="546"/>
    </row>
    <row r="66" spans="1:37" ht="15" hidden="1" customHeight="1" x14ac:dyDescent="0.25">
      <c r="A66" s="423"/>
      <c r="B66" s="423"/>
      <c r="C66" s="427"/>
      <c r="D66" s="428"/>
      <c r="E66" s="428"/>
      <c r="F66" s="803"/>
      <c r="G66" s="804"/>
      <c r="H66" s="805" t="s">
        <v>63</v>
      </c>
      <c r="I66" s="803"/>
      <c r="J66" s="803"/>
      <c r="K66" s="803"/>
      <c r="L66" s="803"/>
      <c r="M66" s="803"/>
      <c r="N66" s="803"/>
      <c r="O66" s="803"/>
      <c r="P66" s="803"/>
      <c r="Q66" s="803"/>
      <c r="R66" s="803"/>
      <c r="S66" s="803"/>
      <c r="T66" s="803"/>
      <c r="U66" s="804"/>
      <c r="V66" s="805" t="s">
        <v>64</v>
      </c>
      <c r="W66" s="803"/>
      <c r="X66" s="803"/>
      <c r="Y66" s="803"/>
      <c r="Z66" s="803"/>
      <c r="AA66" s="803"/>
      <c r="AB66" s="803"/>
      <c r="AC66" s="803"/>
      <c r="AD66" s="803"/>
      <c r="AE66" s="803"/>
      <c r="AF66" s="424"/>
      <c r="AG66" s="423"/>
      <c r="AH66" s="424"/>
      <c r="AI66" s="424"/>
      <c r="AJ66" s="430"/>
      <c r="AK66" s="425"/>
    </row>
    <row r="67" spans="1:37" ht="18.75" hidden="1" thickBot="1" x14ac:dyDescent="0.3">
      <c r="A67" s="423"/>
      <c r="B67" s="423"/>
      <c r="C67" s="431"/>
      <c r="D67" s="432"/>
      <c r="E67" s="432"/>
      <c r="F67" s="807"/>
      <c r="G67" s="807"/>
      <c r="H67" s="807"/>
      <c r="I67" s="807"/>
      <c r="J67" s="807"/>
      <c r="K67" s="807"/>
      <c r="L67" s="807"/>
      <c r="M67" s="807"/>
      <c r="N67" s="807"/>
      <c r="O67" s="807"/>
      <c r="P67" s="807"/>
      <c r="Q67" s="807"/>
      <c r="R67" s="807"/>
      <c r="S67" s="807"/>
      <c r="T67" s="807"/>
      <c r="U67" s="807"/>
      <c r="V67" s="807"/>
      <c r="W67" s="807"/>
      <c r="X67" s="807"/>
      <c r="Y67" s="807"/>
      <c r="Z67" s="807"/>
      <c r="AA67" s="807"/>
      <c r="AB67" s="807"/>
      <c r="AC67" s="807"/>
      <c r="AD67" s="807"/>
      <c r="AE67" s="807"/>
      <c r="AF67" s="433"/>
      <c r="AG67" s="434"/>
      <c r="AH67" s="435"/>
      <c r="AI67" s="435"/>
      <c r="AJ67" s="436"/>
      <c r="AK67" s="437"/>
    </row>
    <row r="68" spans="1:37" ht="25.5" hidden="1" customHeight="1" x14ac:dyDescent="0.25">
      <c r="A68" s="808"/>
      <c r="B68" s="438"/>
      <c r="C68" s="810" t="s">
        <v>13</v>
      </c>
      <c r="D68" s="812" t="s">
        <v>839</v>
      </c>
      <c r="E68" s="800" t="s">
        <v>840</v>
      </c>
      <c r="F68" s="439" t="s">
        <v>17</v>
      </c>
      <c r="G68" s="440" t="s">
        <v>18</v>
      </c>
      <c r="H68" s="440" t="s">
        <v>19</v>
      </c>
      <c r="I68" s="439" t="s">
        <v>20</v>
      </c>
      <c r="J68" s="439" t="s">
        <v>21</v>
      </c>
      <c r="K68" s="439" t="s">
        <v>15</v>
      </c>
      <c r="L68" s="439" t="s">
        <v>16</v>
      </c>
      <c r="M68" s="439" t="s">
        <v>17</v>
      </c>
      <c r="N68" s="440" t="s">
        <v>18</v>
      </c>
      <c r="O68" s="440" t="s">
        <v>19</v>
      </c>
      <c r="P68" s="439" t="s">
        <v>20</v>
      </c>
      <c r="Q68" s="439" t="s">
        <v>21</v>
      </c>
      <c r="R68" s="439" t="s">
        <v>15</v>
      </c>
      <c r="S68" s="439" t="s">
        <v>16</v>
      </c>
      <c r="T68" s="439" t="s">
        <v>17</v>
      </c>
      <c r="U68" s="440" t="s">
        <v>18</v>
      </c>
      <c r="V68" s="440" t="s">
        <v>19</v>
      </c>
      <c r="W68" s="439" t="s">
        <v>20</v>
      </c>
      <c r="X68" s="439" t="s">
        <v>21</v>
      </c>
      <c r="Y68" s="439" t="s">
        <v>15</v>
      </c>
      <c r="Z68" s="439" t="s">
        <v>16</v>
      </c>
      <c r="AA68" s="439" t="s">
        <v>17</v>
      </c>
      <c r="AB68" s="440" t="s">
        <v>18</v>
      </c>
      <c r="AC68" s="440"/>
      <c r="AD68" s="440"/>
      <c r="AE68" s="440" t="s">
        <v>19</v>
      </c>
      <c r="AF68" s="441" t="s">
        <v>4</v>
      </c>
      <c r="AG68" s="785" t="s">
        <v>14</v>
      </c>
      <c r="AH68" s="789" t="s">
        <v>841</v>
      </c>
      <c r="AI68" s="787" t="s">
        <v>65</v>
      </c>
      <c r="AJ68" s="785" t="s">
        <v>842</v>
      </c>
      <c r="AK68" s="785" t="s">
        <v>843</v>
      </c>
    </row>
    <row r="69" spans="1:37" ht="15.75" hidden="1" customHeight="1" thickBot="1" x14ac:dyDescent="0.3">
      <c r="A69" s="809"/>
      <c r="B69" s="438"/>
      <c r="C69" s="811"/>
      <c r="D69" s="813"/>
      <c r="E69" s="801"/>
      <c r="F69" s="442">
        <v>6</v>
      </c>
      <c r="G69" s="443">
        <v>7</v>
      </c>
      <c r="H69" s="443">
        <v>8</v>
      </c>
      <c r="I69" s="442">
        <v>2</v>
      </c>
      <c r="J69" s="442">
        <v>3</v>
      </c>
      <c r="K69" s="442">
        <v>4</v>
      </c>
      <c r="L69" s="442">
        <v>5</v>
      </c>
      <c r="M69" s="442">
        <v>6</v>
      </c>
      <c r="N69" s="443">
        <v>7</v>
      </c>
      <c r="O69" s="443">
        <v>8</v>
      </c>
      <c r="P69" s="442">
        <v>9</v>
      </c>
      <c r="Q69" s="442">
        <v>10</v>
      </c>
      <c r="R69" s="442">
        <v>11</v>
      </c>
      <c r="S69" s="442">
        <v>12</v>
      </c>
      <c r="T69" s="442">
        <v>13</v>
      </c>
      <c r="U69" s="443">
        <v>14</v>
      </c>
      <c r="V69" s="443">
        <v>15</v>
      </c>
      <c r="W69" s="442">
        <v>9</v>
      </c>
      <c r="X69" s="442">
        <v>10</v>
      </c>
      <c r="Y69" s="442">
        <v>11</v>
      </c>
      <c r="Z69" s="442">
        <v>12</v>
      </c>
      <c r="AA69" s="442">
        <v>13</v>
      </c>
      <c r="AB69" s="443">
        <v>14</v>
      </c>
      <c r="AC69" s="443"/>
      <c r="AD69" s="443"/>
      <c r="AE69" s="443">
        <v>15</v>
      </c>
      <c r="AF69" s="444" t="s">
        <v>25</v>
      </c>
      <c r="AG69" s="786"/>
      <c r="AH69" s="790"/>
      <c r="AI69" s="788"/>
      <c r="AJ69" s="786"/>
      <c r="AK69" s="786"/>
    </row>
    <row r="70" spans="1:37" ht="15.75" hidden="1" thickBot="1" x14ac:dyDescent="0.3">
      <c r="A70" s="516" t="s">
        <v>59</v>
      </c>
      <c r="B70" s="517"/>
      <c r="C70" s="518" t="s">
        <v>877</v>
      </c>
      <c r="D70" s="519"/>
      <c r="E70" s="520"/>
      <c r="F70" s="521"/>
      <c r="G70" s="521"/>
      <c r="H70" s="521"/>
      <c r="I70" s="521"/>
      <c r="J70" s="521"/>
      <c r="K70" s="521"/>
      <c r="L70" s="521"/>
      <c r="M70" s="521"/>
      <c r="N70" s="521"/>
      <c r="O70" s="521"/>
      <c r="P70" s="521"/>
      <c r="Q70" s="521"/>
      <c r="R70" s="521"/>
      <c r="S70" s="521"/>
      <c r="T70" s="521"/>
      <c r="U70" s="521"/>
      <c r="V70" s="521"/>
      <c r="W70" s="521"/>
      <c r="X70" s="521"/>
      <c r="Y70" s="521"/>
      <c r="Z70" s="521"/>
      <c r="AA70" s="521"/>
      <c r="AB70" s="521"/>
      <c r="AC70" s="521"/>
      <c r="AD70" s="521"/>
      <c r="AE70" s="521"/>
      <c r="AF70" s="522"/>
      <c r="AG70" s="522"/>
      <c r="AH70" s="523"/>
      <c r="AI70" s="524"/>
      <c r="AJ70" s="524">
        <v>0.1</v>
      </c>
      <c r="AK70" s="525"/>
    </row>
    <row r="71" spans="1:37" s="455" customFormat="1" ht="15.75" hidden="1" x14ac:dyDescent="0.2">
      <c r="A71" s="795" t="s">
        <v>79</v>
      </c>
      <c r="B71" s="468"/>
      <c r="C71" s="526"/>
      <c r="D71" s="527"/>
      <c r="E71" s="528" t="s">
        <v>846</v>
      </c>
      <c r="F71" s="529"/>
      <c r="G71" s="530"/>
      <c r="H71" s="530"/>
      <c r="I71" s="531"/>
      <c r="J71" s="529"/>
      <c r="K71" s="529"/>
      <c r="L71" s="529"/>
      <c r="M71" s="529"/>
      <c r="N71" s="530"/>
      <c r="O71" s="530"/>
      <c r="P71" s="529"/>
      <c r="Q71" s="529"/>
      <c r="R71" s="529"/>
      <c r="S71" s="529"/>
      <c r="T71" s="529"/>
      <c r="U71" s="530"/>
      <c r="V71" s="530"/>
      <c r="W71" s="529"/>
      <c r="X71" s="529"/>
      <c r="Y71" s="529"/>
      <c r="Z71" s="529"/>
      <c r="AA71" s="529"/>
      <c r="AB71" s="530"/>
      <c r="AC71" s="530"/>
      <c r="AD71" s="530"/>
      <c r="AE71" s="530"/>
      <c r="AF71" s="532">
        <f>+SUM(F71:AE71)</f>
        <v>0</v>
      </c>
      <c r="AG71" s="533">
        <v>30</v>
      </c>
      <c r="AH71" s="534">
        <v>750</v>
      </c>
      <c r="AI71" s="535">
        <f>+AH71-(AH71*$AJ$10)</f>
        <v>675</v>
      </c>
      <c r="AJ71" s="536">
        <f>+AH71*AF71</f>
        <v>0</v>
      </c>
      <c r="AK71" s="537">
        <f>+AI71*AF71</f>
        <v>0</v>
      </c>
    </row>
    <row r="72" spans="1:37" s="455" customFormat="1" ht="15.75" hidden="1" x14ac:dyDescent="0.2">
      <c r="A72" s="795"/>
      <c r="B72" s="468"/>
      <c r="C72" s="469"/>
      <c r="D72" s="470"/>
      <c r="E72" s="471" t="s">
        <v>846</v>
      </c>
      <c r="F72" s="472"/>
      <c r="G72" s="473"/>
      <c r="H72" s="473"/>
      <c r="I72" s="474"/>
      <c r="J72" s="472"/>
      <c r="K72" s="472"/>
      <c r="L72" s="472"/>
      <c r="M72" s="472"/>
      <c r="N72" s="473"/>
      <c r="O72" s="473"/>
      <c r="P72" s="472"/>
      <c r="Q72" s="472"/>
      <c r="R72" s="472"/>
      <c r="S72" s="472"/>
      <c r="T72" s="472"/>
      <c r="U72" s="473"/>
      <c r="V72" s="473"/>
      <c r="W72" s="472"/>
      <c r="X72" s="472"/>
      <c r="Y72" s="472"/>
      <c r="Z72" s="472"/>
      <c r="AA72" s="472"/>
      <c r="AB72" s="473"/>
      <c r="AC72" s="473"/>
      <c r="AD72" s="473"/>
      <c r="AE72" s="473"/>
      <c r="AF72" s="475">
        <f>+SUM(F72:AE72)</f>
        <v>0</v>
      </c>
      <c r="AG72" s="476">
        <v>30</v>
      </c>
      <c r="AH72" s="477">
        <v>670</v>
      </c>
      <c r="AI72" s="478">
        <f>+AH72-(AH72*$AJ$10)</f>
        <v>603</v>
      </c>
      <c r="AJ72" s="479">
        <f>+AH72*AF72</f>
        <v>0</v>
      </c>
      <c r="AK72" s="480">
        <f>+AI72*AF72</f>
        <v>0</v>
      </c>
    </row>
    <row r="73" spans="1:37" s="455" customFormat="1" ht="15.75" hidden="1" x14ac:dyDescent="0.2">
      <c r="A73" s="795"/>
      <c r="B73" s="468"/>
      <c r="C73" s="469"/>
      <c r="D73" s="470"/>
      <c r="E73" s="471" t="s">
        <v>846</v>
      </c>
      <c r="F73" s="472"/>
      <c r="G73" s="473"/>
      <c r="H73" s="473"/>
      <c r="I73" s="474"/>
      <c r="J73" s="472"/>
      <c r="K73" s="472"/>
      <c r="L73" s="472"/>
      <c r="M73" s="472"/>
      <c r="N73" s="473"/>
      <c r="O73" s="473"/>
      <c r="P73" s="472"/>
      <c r="Q73" s="472"/>
      <c r="R73" s="472"/>
      <c r="S73" s="472"/>
      <c r="T73" s="472"/>
      <c r="U73" s="473"/>
      <c r="V73" s="473"/>
      <c r="W73" s="472"/>
      <c r="X73" s="472"/>
      <c r="Y73" s="472"/>
      <c r="Z73" s="472"/>
      <c r="AA73" s="472"/>
      <c r="AB73" s="473"/>
      <c r="AC73" s="473"/>
      <c r="AD73" s="473"/>
      <c r="AE73" s="473"/>
      <c r="AF73" s="475">
        <f>+SUM(F73:AE73)</f>
        <v>0</v>
      </c>
      <c r="AG73" s="476">
        <v>30</v>
      </c>
      <c r="AH73" s="477">
        <v>2500</v>
      </c>
      <c r="AI73" s="478">
        <f>+AH73-(AH73*$AJ$10)</f>
        <v>2250</v>
      </c>
      <c r="AJ73" s="479">
        <f>+AH73*AF73</f>
        <v>0</v>
      </c>
      <c r="AK73" s="480">
        <f>+AI73*AF73</f>
        <v>0</v>
      </c>
    </row>
    <row r="74" spans="1:37" s="455" customFormat="1" ht="16.5" hidden="1" thickBot="1" x14ac:dyDescent="0.25">
      <c r="A74" s="796"/>
      <c r="B74" s="481"/>
      <c r="C74" s="469"/>
      <c r="D74" s="470"/>
      <c r="E74" s="471" t="s">
        <v>19</v>
      </c>
      <c r="F74" s="472"/>
      <c r="G74" s="473"/>
      <c r="H74" s="473"/>
      <c r="I74" s="474"/>
      <c r="J74" s="472"/>
      <c r="K74" s="472"/>
      <c r="L74" s="472"/>
      <c r="M74" s="472"/>
      <c r="N74" s="473"/>
      <c r="O74" s="473"/>
      <c r="P74" s="472"/>
      <c r="Q74" s="472"/>
      <c r="R74" s="472"/>
      <c r="S74" s="472"/>
      <c r="T74" s="472"/>
      <c r="U74" s="473"/>
      <c r="V74" s="473"/>
      <c r="W74" s="472"/>
      <c r="X74" s="472"/>
      <c r="Y74" s="472"/>
      <c r="Z74" s="472"/>
      <c r="AA74" s="472"/>
      <c r="AB74" s="473"/>
      <c r="AC74" s="473"/>
      <c r="AD74" s="473"/>
      <c r="AE74" s="473"/>
      <c r="AF74" s="475">
        <f>+SUM(F74:AE74)</f>
        <v>0</v>
      </c>
      <c r="AG74" s="476">
        <v>30</v>
      </c>
      <c r="AH74" s="477">
        <v>1600</v>
      </c>
      <c r="AI74" s="478">
        <f>+AH74-(AH74*$AJ$10)</f>
        <v>1440</v>
      </c>
      <c r="AJ74" s="479">
        <f>+AH74*AF74</f>
        <v>0</v>
      </c>
      <c r="AK74" s="480">
        <f>+AI74*AF74</f>
        <v>0</v>
      </c>
    </row>
    <row r="75" spans="1:37" ht="15.75" hidden="1" thickBot="1" x14ac:dyDescent="0.3">
      <c r="A75" s="494"/>
      <c r="B75" s="494"/>
      <c r="C75" s="495" t="s">
        <v>878</v>
      </c>
      <c r="D75" s="496"/>
      <c r="E75" s="496"/>
      <c r="F75" s="497">
        <f t="shared" ref="F75:AB75" si="5">SUM(F71:F74)</f>
        <v>0</v>
      </c>
      <c r="G75" s="497">
        <f t="shared" si="5"/>
        <v>0</v>
      </c>
      <c r="H75" s="497">
        <f t="shared" si="5"/>
        <v>0</v>
      </c>
      <c r="I75" s="497">
        <f t="shared" si="5"/>
        <v>0</v>
      </c>
      <c r="J75" s="497">
        <f t="shared" si="5"/>
        <v>0</v>
      </c>
      <c r="K75" s="497">
        <f t="shared" si="5"/>
        <v>0</v>
      </c>
      <c r="L75" s="497">
        <f t="shared" si="5"/>
        <v>0</v>
      </c>
      <c r="M75" s="497">
        <f t="shared" si="5"/>
        <v>0</v>
      </c>
      <c r="N75" s="497">
        <f t="shared" si="5"/>
        <v>0</v>
      </c>
      <c r="O75" s="497">
        <f t="shared" si="5"/>
        <v>0</v>
      </c>
      <c r="P75" s="497">
        <f t="shared" si="5"/>
        <v>0</v>
      </c>
      <c r="Q75" s="497">
        <f t="shared" si="5"/>
        <v>0</v>
      </c>
      <c r="R75" s="497">
        <f t="shared" si="5"/>
        <v>0</v>
      </c>
      <c r="S75" s="497">
        <f t="shared" si="5"/>
        <v>0</v>
      </c>
      <c r="T75" s="497">
        <f t="shared" si="5"/>
        <v>0</v>
      </c>
      <c r="U75" s="497">
        <f t="shared" si="5"/>
        <v>0</v>
      </c>
      <c r="V75" s="497">
        <f t="shared" si="5"/>
        <v>0</v>
      </c>
      <c r="W75" s="497">
        <f t="shared" si="5"/>
        <v>0</v>
      </c>
      <c r="X75" s="497">
        <f t="shared" si="5"/>
        <v>0</v>
      </c>
      <c r="Y75" s="497">
        <f t="shared" si="5"/>
        <v>0</v>
      </c>
      <c r="Z75" s="497">
        <f t="shared" si="5"/>
        <v>0</v>
      </c>
      <c r="AA75" s="497">
        <f t="shared" si="5"/>
        <v>0</v>
      </c>
      <c r="AB75" s="497">
        <f t="shared" si="5"/>
        <v>0</v>
      </c>
      <c r="AC75" s="497"/>
      <c r="AD75" s="497"/>
      <c r="AE75" s="497">
        <f>SUM(AE71:AE74)</f>
        <v>0</v>
      </c>
      <c r="AF75" s="498">
        <f>SUM(AF71:AF74)</f>
        <v>0</v>
      </c>
      <c r="AG75" s="499"/>
      <c r="AH75" s="500"/>
      <c r="AI75" s="500"/>
      <c r="AJ75" s="501">
        <f>SUM(AJ71:AJ74)</f>
        <v>0</v>
      </c>
      <c r="AK75" s="502">
        <f>SUM(AK71:AK74)</f>
        <v>0</v>
      </c>
    </row>
    <row r="76" spans="1:37" ht="15" hidden="1" x14ac:dyDescent="0.25">
      <c r="A76" s="538"/>
      <c r="B76" s="538"/>
      <c r="C76" s="539"/>
      <c r="D76" s="540"/>
      <c r="E76" s="540"/>
      <c r="F76" s="541"/>
      <c r="G76" s="541"/>
      <c r="H76" s="541"/>
      <c r="I76" s="541"/>
      <c r="J76" s="541"/>
      <c r="K76" s="541"/>
      <c r="L76" s="541"/>
      <c r="M76" s="541"/>
      <c r="N76" s="541"/>
      <c r="O76" s="541"/>
      <c r="P76" s="541"/>
      <c r="Q76" s="541"/>
      <c r="R76" s="541"/>
      <c r="S76" s="541"/>
      <c r="T76" s="541"/>
      <c r="U76" s="541"/>
      <c r="V76" s="541"/>
      <c r="W76" s="541"/>
      <c r="X76" s="541"/>
      <c r="Y76" s="541"/>
      <c r="Z76" s="541"/>
      <c r="AA76" s="541"/>
      <c r="AB76" s="541"/>
      <c r="AC76" s="541"/>
      <c r="AD76" s="541"/>
      <c r="AE76" s="541"/>
      <c r="AF76" s="542"/>
      <c r="AG76" s="543"/>
      <c r="AH76" s="544"/>
      <c r="AI76" s="544"/>
      <c r="AJ76" s="545"/>
      <c r="AK76" s="546"/>
    </row>
    <row r="77" spans="1:37" ht="15" hidden="1" x14ac:dyDescent="0.25">
      <c r="A77" s="538"/>
      <c r="B77" s="538"/>
      <c r="C77" s="539"/>
      <c r="D77" s="540"/>
      <c r="E77" s="540"/>
      <c r="F77" s="541"/>
      <c r="G77" s="541"/>
      <c r="H77" s="541"/>
      <c r="I77" s="541"/>
      <c r="J77" s="541"/>
      <c r="K77" s="541"/>
      <c r="L77" s="541"/>
      <c r="M77" s="541"/>
      <c r="N77" s="541"/>
      <c r="O77" s="541"/>
      <c r="P77" s="541"/>
      <c r="Q77" s="541"/>
      <c r="R77" s="541"/>
      <c r="S77" s="541"/>
      <c r="T77" s="541"/>
      <c r="U77" s="541"/>
      <c r="V77" s="541"/>
      <c r="W77" s="541"/>
      <c r="X77" s="541"/>
      <c r="Y77" s="541"/>
      <c r="Z77" s="541"/>
      <c r="AA77" s="541"/>
      <c r="AB77" s="541"/>
      <c r="AC77" s="541"/>
      <c r="AD77" s="541"/>
      <c r="AE77" s="541"/>
      <c r="AF77" s="542"/>
      <c r="AG77" s="543"/>
      <c r="AH77" s="544"/>
      <c r="AI77" s="544"/>
      <c r="AJ77" s="545"/>
      <c r="AK77" s="546"/>
    </row>
    <row r="78" spans="1:37" ht="15" hidden="1" customHeight="1" x14ac:dyDescent="0.25">
      <c r="A78" s="423"/>
      <c r="B78" s="423"/>
      <c r="C78" s="427"/>
      <c r="D78" s="428"/>
      <c r="E78" s="428"/>
      <c r="F78" s="803"/>
      <c r="G78" s="804"/>
      <c r="H78" s="805" t="s">
        <v>63</v>
      </c>
      <c r="I78" s="803"/>
      <c r="J78" s="803"/>
      <c r="K78" s="803"/>
      <c r="L78" s="803"/>
      <c r="M78" s="803"/>
      <c r="N78" s="803"/>
      <c r="O78" s="803"/>
      <c r="P78" s="803"/>
      <c r="Q78" s="803"/>
      <c r="R78" s="803"/>
      <c r="S78" s="803"/>
      <c r="T78" s="803"/>
      <c r="U78" s="804"/>
      <c r="V78" s="805" t="s">
        <v>64</v>
      </c>
      <c r="W78" s="803"/>
      <c r="X78" s="803"/>
      <c r="Y78" s="803"/>
      <c r="Z78" s="803"/>
      <c r="AA78" s="803"/>
      <c r="AB78" s="803"/>
      <c r="AC78" s="803"/>
      <c r="AD78" s="803"/>
      <c r="AE78" s="803"/>
      <c r="AF78" s="424"/>
      <c r="AG78" s="423"/>
      <c r="AH78" s="424"/>
      <c r="AI78" s="424"/>
      <c r="AJ78" s="430"/>
      <c r="AK78" s="425"/>
    </row>
    <row r="79" spans="1:37" ht="18.75" hidden="1" thickBot="1" x14ac:dyDescent="0.3">
      <c r="A79" s="423"/>
      <c r="B79" s="423"/>
      <c r="C79" s="431"/>
      <c r="D79" s="432"/>
      <c r="E79" s="432"/>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433"/>
      <c r="AG79" s="434"/>
      <c r="AH79" s="435"/>
      <c r="AI79" s="435"/>
      <c r="AJ79" s="436"/>
      <c r="AK79" s="437"/>
    </row>
    <row r="80" spans="1:37" ht="25.5" hidden="1" customHeight="1" x14ac:dyDescent="0.25">
      <c r="A80" s="808"/>
      <c r="B80" s="438"/>
      <c r="C80" s="810" t="s">
        <v>13</v>
      </c>
      <c r="D80" s="812" t="s">
        <v>839</v>
      </c>
      <c r="E80" s="800" t="s">
        <v>840</v>
      </c>
      <c r="F80" s="439" t="s">
        <v>17</v>
      </c>
      <c r="G80" s="440" t="s">
        <v>18</v>
      </c>
      <c r="H80" s="440" t="s">
        <v>19</v>
      </c>
      <c r="I80" s="439" t="s">
        <v>20</v>
      </c>
      <c r="J80" s="439" t="s">
        <v>21</v>
      </c>
      <c r="K80" s="439" t="s">
        <v>15</v>
      </c>
      <c r="L80" s="439" t="s">
        <v>16</v>
      </c>
      <c r="M80" s="439" t="s">
        <v>17</v>
      </c>
      <c r="N80" s="440" t="s">
        <v>18</v>
      </c>
      <c r="O80" s="440" t="s">
        <v>19</v>
      </c>
      <c r="P80" s="439" t="s">
        <v>20</v>
      </c>
      <c r="Q80" s="439" t="s">
        <v>21</v>
      </c>
      <c r="R80" s="439" t="s">
        <v>15</v>
      </c>
      <c r="S80" s="439" t="s">
        <v>16</v>
      </c>
      <c r="T80" s="439" t="s">
        <v>17</v>
      </c>
      <c r="U80" s="440" t="s">
        <v>18</v>
      </c>
      <c r="V80" s="440" t="s">
        <v>19</v>
      </c>
      <c r="W80" s="439" t="s">
        <v>20</v>
      </c>
      <c r="X80" s="439" t="s">
        <v>21</v>
      </c>
      <c r="Y80" s="439" t="s">
        <v>15</v>
      </c>
      <c r="Z80" s="439" t="s">
        <v>16</v>
      </c>
      <c r="AA80" s="439" t="s">
        <v>17</v>
      </c>
      <c r="AB80" s="440" t="s">
        <v>18</v>
      </c>
      <c r="AC80" s="440"/>
      <c r="AD80" s="440"/>
      <c r="AE80" s="440" t="s">
        <v>19</v>
      </c>
      <c r="AF80" s="441" t="s">
        <v>4</v>
      </c>
      <c r="AG80" s="785" t="s">
        <v>14</v>
      </c>
      <c r="AH80" s="789" t="s">
        <v>841</v>
      </c>
      <c r="AI80" s="787" t="s">
        <v>65</v>
      </c>
      <c r="AJ80" s="785" t="s">
        <v>842</v>
      </c>
      <c r="AK80" s="785" t="s">
        <v>843</v>
      </c>
    </row>
    <row r="81" spans="1:37" ht="15.75" hidden="1" customHeight="1" thickBot="1" x14ac:dyDescent="0.3">
      <c r="A81" s="809"/>
      <c r="B81" s="438"/>
      <c r="C81" s="811"/>
      <c r="D81" s="813"/>
      <c r="E81" s="801"/>
      <c r="F81" s="442">
        <v>6</v>
      </c>
      <c r="G81" s="443">
        <v>7</v>
      </c>
      <c r="H81" s="443">
        <v>8</v>
      </c>
      <c r="I81" s="442">
        <v>2</v>
      </c>
      <c r="J81" s="442">
        <v>3</v>
      </c>
      <c r="K81" s="442">
        <v>4</v>
      </c>
      <c r="L81" s="442">
        <v>5</v>
      </c>
      <c r="M81" s="442">
        <v>6</v>
      </c>
      <c r="N81" s="443">
        <v>7</v>
      </c>
      <c r="O81" s="443">
        <v>8</v>
      </c>
      <c r="P81" s="442">
        <v>9</v>
      </c>
      <c r="Q81" s="442">
        <v>10</v>
      </c>
      <c r="R81" s="442">
        <v>11</v>
      </c>
      <c r="S81" s="442">
        <v>12</v>
      </c>
      <c r="T81" s="442">
        <v>13</v>
      </c>
      <c r="U81" s="443">
        <v>14</v>
      </c>
      <c r="V81" s="443">
        <v>15</v>
      </c>
      <c r="W81" s="442">
        <v>9</v>
      </c>
      <c r="X81" s="442">
        <v>10</v>
      </c>
      <c r="Y81" s="442">
        <v>11</v>
      </c>
      <c r="Z81" s="442">
        <v>12</v>
      </c>
      <c r="AA81" s="442">
        <v>13</v>
      </c>
      <c r="AB81" s="443">
        <v>14</v>
      </c>
      <c r="AC81" s="443"/>
      <c r="AD81" s="443"/>
      <c r="AE81" s="443">
        <v>15</v>
      </c>
      <c r="AF81" s="444" t="s">
        <v>25</v>
      </c>
      <c r="AG81" s="786"/>
      <c r="AH81" s="790"/>
      <c r="AI81" s="788"/>
      <c r="AJ81" s="786"/>
      <c r="AK81" s="786"/>
    </row>
    <row r="82" spans="1:37" ht="15.75" hidden="1" thickBot="1" x14ac:dyDescent="0.3">
      <c r="A82" s="516" t="s">
        <v>59</v>
      </c>
      <c r="B82" s="517"/>
      <c r="C82" s="518" t="s">
        <v>879</v>
      </c>
      <c r="D82" s="519"/>
      <c r="E82" s="520"/>
      <c r="F82" s="521"/>
      <c r="G82" s="521"/>
      <c r="H82" s="521"/>
      <c r="I82" s="521"/>
      <c r="J82" s="521"/>
      <c r="K82" s="521"/>
      <c r="L82" s="521"/>
      <c r="M82" s="521"/>
      <c r="N82" s="521"/>
      <c r="O82" s="521"/>
      <c r="P82" s="521"/>
      <c r="Q82" s="521"/>
      <c r="R82" s="521"/>
      <c r="S82" s="521"/>
      <c r="T82" s="521"/>
      <c r="U82" s="521"/>
      <c r="V82" s="521"/>
      <c r="W82" s="521"/>
      <c r="X82" s="521"/>
      <c r="Y82" s="521"/>
      <c r="Z82" s="521"/>
      <c r="AA82" s="521"/>
      <c r="AB82" s="521"/>
      <c r="AC82" s="521"/>
      <c r="AD82" s="521"/>
      <c r="AE82" s="521"/>
      <c r="AF82" s="522"/>
      <c r="AG82" s="522"/>
      <c r="AH82" s="523"/>
      <c r="AI82" s="524"/>
      <c r="AJ82" s="524">
        <v>0.1</v>
      </c>
      <c r="AK82" s="525"/>
    </row>
    <row r="83" spans="1:37" s="455" customFormat="1" ht="15.75" hidden="1" x14ac:dyDescent="0.2">
      <c r="A83" s="794" t="s">
        <v>79</v>
      </c>
      <c r="B83" s="446"/>
      <c r="C83" s="456" t="s">
        <v>880</v>
      </c>
      <c r="D83" s="457"/>
      <c r="E83" s="458" t="s">
        <v>846</v>
      </c>
      <c r="F83" s="459"/>
      <c r="G83" s="460"/>
      <c r="H83" s="460"/>
      <c r="I83" s="461"/>
      <c r="J83" s="459"/>
      <c r="K83" s="459"/>
      <c r="L83" s="459"/>
      <c r="M83" s="459"/>
      <c r="N83" s="460"/>
      <c r="O83" s="460"/>
      <c r="P83" s="459"/>
      <c r="Q83" s="459"/>
      <c r="R83" s="459"/>
      <c r="S83" s="459"/>
      <c r="T83" s="459"/>
      <c r="U83" s="460"/>
      <c r="V83" s="460"/>
      <c r="W83" s="459"/>
      <c r="X83" s="459"/>
      <c r="Y83" s="459"/>
      <c r="Z83" s="459"/>
      <c r="AA83" s="459"/>
      <c r="AB83" s="460"/>
      <c r="AC83" s="460"/>
      <c r="AD83" s="460"/>
      <c r="AE83" s="460"/>
      <c r="AF83" s="462">
        <f>+SUM(F83:AE83)</f>
        <v>0</v>
      </c>
      <c r="AG83" s="463">
        <v>30</v>
      </c>
      <c r="AH83" s="464">
        <f>8*30</f>
        <v>240</v>
      </c>
      <c r="AI83" s="465">
        <f>5.6*30</f>
        <v>168</v>
      </c>
      <c r="AJ83" s="466">
        <f>+AH83*AF83</f>
        <v>0</v>
      </c>
      <c r="AK83" s="467">
        <f>+AI83*AF83</f>
        <v>0</v>
      </c>
    </row>
    <row r="84" spans="1:37" s="455" customFormat="1" ht="15.75" hidden="1" x14ac:dyDescent="0.2">
      <c r="A84" s="795"/>
      <c r="B84" s="468" t="s">
        <v>47</v>
      </c>
      <c r="C84" s="469" t="s">
        <v>881</v>
      </c>
      <c r="D84" s="470"/>
      <c r="E84" s="471" t="s">
        <v>846</v>
      </c>
      <c r="F84" s="472"/>
      <c r="G84" s="473"/>
      <c r="H84" s="473"/>
      <c r="I84" s="474"/>
      <c r="J84" s="472"/>
      <c r="K84" s="472"/>
      <c r="L84" s="472"/>
      <c r="M84" s="472"/>
      <c r="N84" s="473"/>
      <c r="O84" s="473"/>
      <c r="P84" s="472"/>
      <c r="Q84" s="472"/>
      <c r="R84" s="472"/>
      <c r="S84" s="472"/>
      <c r="T84" s="472"/>
      <c r="U84" s="473"/>
      <c r="V84" s="473"/>
      <c r="W84" s="472"/>
      <c r="X84" s="472"/>
      <c r="Y84" s="472"/>
      <c r="Z84" s="472"/>
      <c r="AA84" s="472"/>
      <c r="AB84" s="473"/>
      <c r="AC84" s="473"/>
      <c r="AD84" s="473"/>
      <c r="AE84" s="473"/>
      <c r="AF84" s="475">
        <f>+SUM(F84:AE84)</f>
        <v>0</v>
      </c>
      <c r="AG84" s="476">
        <v>30</v>
      </c>
      <c r="AH84" s="477">
        <v>240</v>
      </c>
      <c r="AI84" s="478">
        <v>168</v>
      </c>
      <c r="AJ84" s="479">
        <f>+AH84*AF84</f>
        <v>0</v>
      </c>
      <c r="AK84" s="480">
        <f>+AI84*AF84</f>
        <v>0</v>
      </c>
    </row>
    <row r="85" spans="1:37" s="455" customFormat="1" ht="16.5" hidden="1" thickBot="1" x14ac:dyDescent="0.25">
      <c r="A85" s="796"/>
      <c r="B85" s="481"/>
      <c r="C85" s="482" t="s">
        <v>882</v>
      </c>
      <c r="D85" s="483"/>
      <c r="E85" s="484" t="s">
        <v>846</v>
      </c>
      <c r="F85" s="485"/>
      <c r="G85" s="486"/>
      <c r="H85" s="486"/>
      <c r="I85" s="487"/>
      <c r="J85" s="485"/>
      <c r="K85" s="485"/>
      <c r="L85" s="485"/>
      <c r="M85" s="485"/>
      <c r="N85" s="486"/>
      <c r="O85" s="486"/>
      <c r="P85" s="485"/>
      <c r="Q85" s="485"/>
      <c r="R85" s="485"/>
      <c r="S85" s="485"/>
      <c r="T85" s="485"/>
      <c r="U85" s="486"/>
      <c r="V85" s="486"/>
      <c r="W85" s="485"/>
      <c r="X85" s="485"/>
      <c r="Y85" s="485"/>
      <c r="Z85" s="485"/>
      <c r="AA85" s="485"/>
      <c r="AB85" s="486"/>
      <c r="AC85" s="486"/>
      <c r="AD85" s="486"/>
      <c r="AE85" s="486"/>
      <c r="AF85" s="488">
        <f>+SUM(F85:AE85)</f>
        <v>0</v>
      </c>
      <c r="AG85" s="489">
        <v>30</v>
      </c>
      <c r="AH85" s="490">
        <v>240</v>
      </c>
      <c r="AI85" s="491">
        <v>168</v>
      </c>
      <c r="AJ85" s="492">
        <f>+AH85*AF85</f>
        <v>0</v>
      </c>
      <c r="AK85" s="493">
        <f>+AI85*AF85</f>
        <v>0</v>
      </c>
    </row>
    <row r="86" spans="1:37" ht="15.75" hidden="1" thickBot="1" x14ac:dyDescent="0.3">
      <c r="A86" s="494"/>
      <c r="B86" s="494"/>
      <c r="C86" s="495" t="s">
        <v>883</v>
      </c>
      <c r="D86" s="496"/>
      <c r="E86" s="496"/>
      <c r="F86" s="497">
        <f t="shared" ref="F86:AB86" si="6">SUM(F83:F85)</f>
        <v>0</v>
      </c>
      <c r="G86" s="497">
        <f t="shared" si="6"/>
        <v>0</v>
      </c>
      <c r="H86" s="497">
        <f t="shared" si="6"/>
        <v>0</v>
      </c>
      <c r="I86" s="497">
        <f t="shared" si="6"/>
        <v>0</v>
      </c>
      <c r="J86" s="497">
        <f t="shared" si="6"/>
        <v>0</v>
      </c>
      <c r="K86" s="497">
        <f t="shared" si="6"/>
        <v>0</v>
      </c>
      <c r="L86" s="497">
        <f t="shared" si="6"/>
        <v>0</v>
      </c>
      <c r="M86" s="497">
        <f t="shared" si="6"/>
        <v>0</v>
      </c>
      <c r="N86" s="497">
        <f t="shared" si="6"/>
        <v>0</v>
      </c>
      <c r="O86" s="497">
        <f t="shared" si="6"/>
        <v>0</v>
      </c>
      <c r="P86" s="497">
        <f t="shared" si="6"/>
        <v>0</v>
      </c>
      <c r="Q86" s="497">
        <f t="shared" si="6"/>
        <v>0</v>
      </c>
      <c r="R86" s="497">
        <f t="shared" si="6"/>
        <v>0</v>
      </c>
      <c r="S86" s="497">
        <f t="shared" si="6"/>
        <v>0</v>
      </c>
      <c r="T86" s="497">
        <f t="shared" si="6"/>
        <v>0</v>
      </c>
      <c r="U86" s="497">
        <f t="shared" si="6"/>
        <v>0</v>
      </c>
      <c r="V86" s="497">
        <f t="shared" si="6"/>
        <v>0</v>
      </c>
      <c r="W86" s="497">
        <f t="shared" si="6"/>
        <v>0</v>
      </c>
      <c r="X86" s="497">
        <f t="shared" si="6"/>
        <v>0</v>
      </c>
      <c r="Y86" s="497">
        <f t="shared" si="6"/>
        <v>0</v>
      </c>
      <c r="Z86" s="497">
        <f t="shared" si="6"/>
        <v>0</v>
      </c>
      <c r="AA86" s="497">
        <f t="shared" si="6"/>
        <v>0</v>
      </c>
      <c r="AB86" s="497">
        <f t="shared" si="6"/>
        <v>0</v>
      </c>
      <c r="AC86" s="497"/>
      <c r="AD86" s="497"/>
      <c r="AE86" s="497">
        <f>SUM(AE83:AE85)</f>
        <v>0</v>
      </c>
      <c r="AF86" s="498">
        <f>SUM(AF83:AF85)</f>
        <v>0</v>
      </c>
      <c r="AG86" s="499"/>
      <c r="AH86" s="500"/>
      <c r="AI86" s="500"/>
      <c r="AJ86" s="501">
        <f>SUM(AJ83:AJ85)</f>
        <v>0</v>
      </c>
      <c r="AK86" s="502">
        <f>SUM(AK83:AK85)</f>
        <v>0</v>
      </c>
    </row>
    <row r="87" spans="1:37" ht="15" hidden="1" x14ac:dyDescent="0.25">
      <c r="A87" s="538"/>
      <c r="B87" s="538"/>
      <c r="C87" s="539"/>
      <c r="D87" s="540"/>
      <c r="E87" s="540"/>
      <c r="F87" s="541"/>
      <c r="G87" s="541"/>
      <c r="H87" s="541"/>
      <c r="I87" s="541"/>
      <c r="J87" s="541"/>
      <c r="K87" s="541"/>
      <c r="L87" s="541"/>
      <c r="M87" s="541"/>
      <c r="N87" s="541"/>
      <c r="O87" s="541"/>
      <c r="P87" s="541"/>
      <c r="Q87" s="541"/>
      <c r="R87" s="541"/>
      <c r="S87" s="541"/>
      <c r="T87" s="541"/>
      <c r="U87" s="541"/>
      <c r="V87" s="541"/>
      <c r="W87" s="541"/>
      <c r="X87" s="541"/>
      <c r="Y87" s="541"/>
      <c r="Z87" s="541"/>
      <c r="AA87" s="541"/>
      <c r="AB87" s="541"/>
      <c r="AC87" s="541"/>
      <c r="AD87" s="541"/>
      <c r="AE87" s="541"/>
      <c r="AF87" s="542"/>
      <c r="AG87" s="543"/>
      <c r="AH87" s="544"/>
      <c r="AI87" s="544"/>
      <c r="AJ87" s="545"/>
      <c r="AK87" s="546"/>
    </row>
    <row r="88" spans="1:37" ht="15" hidden="1" x14ac:dyDescent="0.25">
      <c r="A88" s="538"/>
      <c r="B88" s="538"/>
      <c r="C88" s="539"/>
      <c r="D88" s="540"/>
      <c r="E88" s="540"/>
      <c r="F88" s="541"/>
      <c r="G88" s="541"/>
      <c r="H88" s="541"/>
      <c r="I88" s="541"/>
      <c r="J88" s="541"/>
      <c r="K88" s="541"/>
      <c r="L88" s="541"/>
      <c r="M88" s="541"/>
      <c r="N88" s="541"/>
      <c r="O88" s="541"/>
      <c r="P88" s="541"/>
      <c r="Q88" s="541"/>
      <c r="R88" s="541"/>
      <c r="S88" s="541"/>
      <c r="T88" s="541"/>
      <c r="U88" s="541"/>
      <c r="V88" s="541"/>
      <c r="W88" s="541"/>
      <c r="X88" s="541"/>
      <c r="Y88" s="541"/>
      <c r="Z88" s="541"/>
      <c r="AA88" s="541"/>
      <c r="AB88" s="541"/>
      <c r="AC88" s="541"/>
      <c r="AD88" s="541"/>
      <c r="AE88" s="541"/>
      <c r="AF88" s="542"/>
      <c r="AG88" s="543"/>
      <c r="AH88" s="544"/>
      <c r="AI88" s="544"/>
      <c r="AJ88" s="545"/>
      <c r="AK88" s="546"/>
    </row>
    <row r="89" spans="1:37" ht="15" hidden="1" customHeight="1" x14ac:dyDescent="0.25">
      <c r="A89" s="423"/>
      <c r="B89" s="423"/>
      <c r="C89" s="427"/>
      <c r="D89" s="428"/>
      <c r="E89" s="428"/>
      <c r="F89" s="803"/>
      <c r="G89" s="804"/>
      <c r="H89" s="805" t="s">
        <v>63</v>
      </c>
      <c r="I89" s="803"/>
      <c r="J89" s="803"/>
      <c r="K89" s="803"/>
      <c r="L89" s="803"/>
      <c r="M89" s="803"/>
      <c r="N89" s="803"/>
      <c r="O89" s="803"/>
      <c r="P89" s="803"/>
      <c r="Q89" s="803"/>
      <c r="R89" s="803"/>
      <c r="S89" s="803"/>
      <c r="T89" s="803"/>
      <c r="U89" s="804"/>
      <c r="V89" s="805" t="s">
        <v>64</v>
      </c>
      <c r="W89" s="803"/>
      <c r="X89" s="803"/>
      <c r="Y89" s="803"/>
      <c r="Z89" s="803"/>
      <c r="AA89" s="803"/>
      <c r="AB89" s="803"/>
      <c r="AC89" s="803"/>
      <c r="AD89" s="803"/>
      <c r="AE89" s="803"/>
      <c r="AF89" s="424"/>
      <c r="AG89" s="423"/>
      <c r="AH89" s="424"/>
      <c r="AI89" s="424"/>
      <c r="AJ89" s="430"/>
      <c r="AK89" s="425"/>
    </row>
    <row r="90" spans="1:37" ht="18.75" hidden="1" thickBot="1" x14ac:dyDescent="0.3">
      <c r="A90" s="423"/>
      <c r="B90" s="423"/>
      <c r="C90" s="431"/>
      <c r="D90" s="432"/>
      <c r="E90" s="432"/>
      <c r="F90" s="807"/>
      <c r="G90" s="807"/>
      <c r="H90" s="807"/>
      <c r="I90" s="807"/>
      <c r="J90" s="807"/>
      <c r="K90" s="807"/>
      <c r="L90" s="807"/>
      <c r="M90" s="807"/>
      <c r="N90" s="807"/>
      <c r="O90" s="807"/>
      <c r="P90" s="807"/>
      <c r="Q90" s="807"/>
      <c r="R90" s="807"/>
      <c r="S90" s="807"/>
      <c r="T90" s="807"/>
      <c r="U90" s="807"/>
      <c r="V90" s="807"/>
      <c r="W90" s="807"/>
      <c r="X90" s="807"/>
      <c r="Y90" s="807"/>
      <c r="Z90" s="807"/>
      <c r="AA90" s="807"/>
      <c r="AB90" s="807"/>
      <c r="AC90" s="807"/>
      <c r="AD90" s="807"/>
      <c r="AE90" s="807"/>
      <c r="AF90" s="433"/>
      <c r="AG90" s="434"/>
      <c r="AH90" s="435"/>
      <c r="AI90" s="435"/>
      <c r="AJ90" s="436"/>
      <c r="AK90" s="437"/>
    </row>
    <row r="91" spans="1:37" ht="25.5" hidden="1" customHeight="1" x14ac:dyDescent="0.25">
      <c r="A91" s="808"/>
      <c r="B91" s="438"/>
      <c r="C91" s="810" t="s">
        <v>13</v>
      </c>
      <c r="D91" s="812" t="s">
        <v>839</v>
      </c>
      <c r="E91" s="800" t="s">
        <v>840</v>
      </c>
      <c r="F91" s="439" t="s">
        <v>17</v>
      </c>
      <c r="G91" s="440" t="s">
        <v>18</v>
      </c>
      <c r="H91" s="440" t="s">
        <v>19</v>
      </c>
      <c r="I91" s="439" t="s">
        <v>20</v>
      </c>
      <c r="J91" s="439" t="s">
        <v>21</v>
      </c>
      <c r="K91" s="439" t="s">
        <v>15</v>
      </c>
      <c r="L91" s="439" t="s">
        <v>16</v>
      </c>
      <c r="M91" s="439" t="s">
        <v>17</v>
      </c>
      <c r="N91" s="440" t="s">
        <v>18</v>
      </c>
      <c r="O91" s="440" t="s">
        <v>19</v>
      </c>
      <c r="P91" s="439" t="s">
        <v>20</v>
      </c>
      <c r="Q91" s="439" t="s">
        <v>21</v>
      </c>
      <c r="R91" s="439" t="s">
        <v>15</v>
      </c>
      <c r="S91" s="439" t="s">
        <v>16</v>
      </c>
      <c r="T91" s="439" t="s">
        <v>17</v>
      </c>
      <c r="U91" s="440" t="s">
        <v>18</v>
      </c>
      <c r="V91" s="440" t="s">
        <v>19</v>
      </c>
      <c r="W91" s="439" t="s">
        <v>20</v>
      </c>
      <c r="X91" s="439" t="s">
        <v>21</v>
      </c>
      <c r="Y91" s="439" t="s">
        <v>15</v>
      </c>
      <c r="Z91" s="439" t="s">
        <v>16</v>
      </c>
      <c r="AA91" s="439" t="s">
        <v>17</v>
      </c>
      <c r="AB91" s="440" t="s">
        <v>18</v>
      </c>
      <c r="AC91" s="440"/>
      <c r="AD91" s="440"/>
      <c r="AE91" s="440" t="s">
        <v>19</v>
      </c>
      <c r="AF91" s="441" t="s">
        <v>4</v>
      </c>
      <c r="AG91" s="785" t="s">
        <v>14</v>
      </c>
      <c r="AH91" s="789" t="s">
        <v>841</v>
      </c>
      <c r="AI91" s="787" t="s">
        <v>65</v>
      </c>
      <c r="AJ91" s="785" t="s">
        <v>842</v>
      </c>
      <c r="AK91" s="785" t="s">
        <v>843</v>
      </c>
    </row>
    <row r="92" spans="1:37" ht="15.75" hidden="1" customHeight="1" thickBot="1" x14ac:dyDescent="0.3">
      <c r="A92" s="809"/>
      <c r="B92" s="438"/>
      <c r="C92" s="811"/>
      <c r="D92" s="813"/>
      <c r="E92" s="801"/>
      <c r="F92" s="442">
        <v>6</v>
      </c>
      <c r="G92" s="443">
        <v>7</v>
      </c>
      <c r="H92" s="443">
        <v>8</v>
      </c>
      <c r="I92" s="442">
        <v>2</v>
      </c>
      <c r="J92" s="442">
        <v>3</v>
      </c>
      <c r="K92" s="442">
        <v>4</v>
      </c>
      <c r="L92" s="442">
        <v>5</v>
      </c>
      <c r="M92" s="442">
        <v>6</v>
      </c>
      <c r="N92" s="443">
        <v>7</v>
      </c>
      <c r="O92" s="443">
        <v>8</v>
      </c>
      <c r="P92" s="442">
        <v>9</v>
      </c>
      <c r="Q92" s="442">
        <v>10</v>
      </c>
      <c r="R92" s="442">
        <v>11</v>
      </c>
      <c r="S92" s="442">
        <v>12</v>
      </c>
      <c r="T92" s="442">
        <v>13</v>
      </c>
      <c r="U92" s="443">
        <v>14</v>
      </c>
      <c r="V92" s="443">
        <v>15</v>
      </c>
      <c r="W92" s="442">
        <v>9</v>
      </c>
      <c r="X92" s="442">
        <v>10</v>
      </c>
      <c r="Y92" s="442">
        <v>11</v>
      </c>
      <c r="Z92" s="442">
        <v>12</v>
      </c>
      <c r="AA92" s="442">
        <v>13</v>
      </c>
      <c r="AB92" s="443">
        <v>14</v>
      </c>
      <c r="AC92" s="443"/>
      <c r="AD92" s="443"/>
      <c r="AE92" s="443">
        <v>15</v>
      </c>
      <c r="AF92" s="444" t="s">
        <v>25</v>
      </c>
      <c r="AG92" s="786"/>
      <c r="AH92" s="790"/>
      <c r="AI92" s="788"/>
      <c r="AJ92" s="786"/>
      <c r="AK92" s="786"/>
    </row>
    <row r="93" spans="1:37" ht="15.75" hidden="1" thickBot="1" x14ac:dyDescent="0.3">
      <c r="A93" s="516" t="s">
        <v>59</v>
      </c>
      <c r="B93" s="517"/>
      <c r="C93" s="518" t="s">
        <v>884</v>
      </c>
      <c r="D93" s="519"/>
      <c r="E93" s="520"/>
      <c r="F93" s="521"/>
      <c r="G93" s="521"/>
      <c r="H93" s="521"/>
      <c r="I93" s="521"/>
      <c r="J93" s="521"/>
      <c r="K93" s="521"/>
      <c r="L93" s="521"/>
      <c r="M93" s="521"/>
      <c r="N93" s="521"/>
      <c r="O93" s="521"/>
      <c r="P93" s="521"/>
      <c r="Q93" s="521"/>
      <c r="R93" s="521"/>
      <c r="S93" s="521"/>
      <c r="T93" s="521"/>
      <c r="U93" s="521"/>
      <c r="V93" s="521"/>
      <c r="W93" s="521"/>
      <c r="X93" s="521"/>
      <c r="Y93" s="521"/>
      <c r="Z93" s="521"/>
      <c r="AA93" s="521"/>
      <c r="AB93" s="521"/>
      <c r="AC93" s="521"/>
      <c r="AD93" s="521"/>
      <c r="AE93" s="521"/>
      <c r="AF93" s="522"/>
      <c r="AG93" s="522"/>
      <c r="AH93" s="523"/>
      <c r="AI93" s="524"/>
      <c r="AJ93" s="524">
        <v>0.1</v>
      </c>
      <c r="AK93" s="525"/>
    </row>
    <row r="94" spans="1:37" s="455" customFormat="1" ht="15.75" hidden="1" x14ac:dyDescent="0.2">
      <c r="A94" s="795" t="s">
        <v>76</v>
      </c>
      <c r="B94" s="468"/>
      <c r="C94" s="526" t="s">
        <v>885</v>
      </c>
      <c r="D94" s="527"/>
      <c r="E94" s="528" t="s">
        <v>846</v>
      </c>
      <c r="F94" s="529"/>
      <c r="G94" s="530"/>
      <c r="H94" s="530"/>
      <c r="I94" s="531"/>
      <c r="J94" s="529"/>
      <c r="K94" s="529"/>
      <c r="L94" s="529"/>
      <c r="M94" s="529"/>
      <c r="N94" s="530"/>
      <c r="O94" s="530"/>
      <c r="P94" s="529"/>
      <c r="Q94" s="529"/>
      <c r="R94" s="529"/>
      <c r="S94" s="529"/>
      <c r="T94" s="529"/>
      <c r="U94" s="530"/>
      <c r="V94" s="530"/>
      <c r="W94" s="529"/>
      <c r="X94" s="529"/>
      <c r="Y94" s="529"/>
      <c r="Z94" s="529"/>
      <c r="AA94" s="529"/>
      <c r="AB94" s="530"/>
      <c r="AC94" s="530"/>
      <c r="AD94" s="530"/>
      <c r="AE94" s="530"/>
      <c r="AF94" s="532">
        <f>+SUM(F94:AE94)</f>
        <v>0</v>
      </c>
      <c r="AG94" s="533">
        <v>30</v>
      </c>
      <c r="AH94" s="534">
        <v>750</v>
      </c>
      <c r="AI94" s="535">
        <f>+AH94-(AH94*$AJ$10)</f>
        <v>675</v>
      </c>
      <c r="AJ94" s="536">
        <f>+AH94*AF94</f>
        <v>0</v>
      </c>
      <c r="AK94" s="537">
        <f>+AI94*AF94</f>
        <v>0</v>
      </c>
    </row>
    <row r="95" spans="1:37" s="455" customFormat="1" ht="15.75" hidden="1" x14ac:dyDescent="0.2">
      <c r="A95" s="795"/>
      <c r="B95" s="468" t="s">
        <v>47</v>
      </c>
      <c r="C95" s="526" t="s">
        <v>886</v>
      </c>
      <c r="D95" s="470"/>
      <c r="E95" s="471" t="s">
        <v>846</v>
      </c>
      <c r="F95" s="472"/>
      <c r="G95" s="473"/>
      <c r="H95" s="473"/>
      <c r="I95" s="474"/>
      <c r="J95" s="472"/>
      <c r="K95" s="472"/>
      <c r="L95" s="472"/>
      <c r="M95" s="472"/>
      <c r="N95" s="473"/>
      <c r="O95" s="473"/>
      <c r="P95" s="472"/>
      <c r="Q95" s="472"/>
      <c r="R95" s="472"/>
      <c r="S95" s="472"/>
      <c r="T95" s="472"/>
      <c r="U95" s="473"/>
      <c r="V95" s="473"/>
      <c r="W95" s="472"/>
      <c r="X95" s="472"/>
      <c r="Y95" s="472"/>
      <c r="Z95" s="472"/>
      <c r="AA95" s="472"/>
      <c r="AB95" s="473"/>
      <c r="AC95" s="473"/>
      <c r="AD95" s="473"/>
      <c r="AE95" s="473"/>
      <c r="AF95" s="475">
        <f>+SUM(F95:AE95)</f>
        <v>0</v>
      </c>
      <c r="AG95" s="476">
        <v>30</v>
      </c>
      <c r="AH95" s="477">
        <v>670</v>
      </c>
      <c r="AI95" s="478">
        <f>+AH95-(AH95*$AJ$10)</f>
        <v>603</v>
      </c>
      <c r="AJ95" s="479">
        <f>+AH95*AF95</f>
        <v>0</v>
      </c>
      <c r="AK95" s="480">
        <f>+AI95*AF95</f>
        <v>0</v>
      </c>
    </row>
    <row r="96" spans="1:37" s="455" customFormat="1" ht="15.75" hidden="1" x14ac:dyDescent="0.2">
      <c r="A96" s="795"/>
      <c r="B96" s="468"/>
      <c r="C96" s="526" t="s">
        <v>887</v>
      </c>
      <c r="D96" s="470"/>
      <c r="E96" s="471" t="s">
        <v>846</v>
      </c>
      <c r="F96" s="472"/>
      <c r="G96" s="473"/>
      <c r="H96" s="473"/>
      <c r="I96" s="474"/>
      <c r="J96" s="472"/>
      <c r="K96" s="472"/>
      <c r="L96" s="472"/>
      <c r="M96" s="472"/>
      <c r="N96" s="473"/>
      <c r="O96" s="473"/>
      <c r="P96" s="472"/>
      <c r="Q96" s="472"/>
      <c r="R96" s="472"/>
      <c r="S96" s="472"/>
      <c r="T96" s="472"/>
      <c r="U96" s="473"/>
      <c r="V96" s="473"/>
      <c r="W96" s="472"/>
      <c r="X96" s="472"/>
      <c r="Y96" s="472"/>
      <c r="Z96" s="472"/>
      <c r="AA96" s="472"/>
      <c r="AB96" s="473"/>
      <c r="AC96" s="473"/>
      <c r="AD96" s="473"/>
      <c r="AE96" s="473"/>
      <c r="AF96" s="475">
        <f>+SUM(F96:AE96)</f>
        <v>0</v>
      </c>
      <c r="AG96" s="476">
        <v>30</v>
      </c>
      <c r="AH96" s="477">
        <v>2500</v>
      </c>
      <c r="AI96" s="478">
        <f>+AH96-(AH96*$AJ$10)</f>
        <v>2250</v>
      </c>
      <c r="AJ96" s="479">
        <f>+AH96*AF96</f>
        <v>0</v>
      </c>
      <c r="AK96" s="480">
        <f>+AI96*AF96</f>
        <v>0</v>
      </c>
    </row>
    <row r="97" spans="1:37" ht="15.75" hidden="1" thickBot="1" x14ac:dyDescent="0.3">
      <c r="A97" s="494"/>
      <c r="B97" s="494"/>
      <c r="C97" s="495" t="s">
        <v>888</v>
      </c>
      <c r="D97" s="496"/>
      <c r="E97" s="496"/>
      <c r="F97" s="497">
        <f t="shared" ref="F97:AB97" si="7">SUM(F94:F96)</f>
        <v>0</v>
      </c>
      <c r="G97" s="497">
        <f t="shared" si="7"/>
        <v>0</v>
      </c>
      <c r="H97" s="497">
        <f t="shared" si="7"/>
        <v>0</v>
      </c>
      <c r="I97" s="497">
        <f t="shared" si="7"/>
        <v>0</v>
      </c>
      <c r="J97" s="497">
        <f t="shared" si="7"/>
        <v>0</v>
      </c>
      <c r="K97" s="497">
        <f t="shared" si="7"/>
        <v>0</v>
      </c>
      <c r="L97" s="497">
        <f t="shared" si="7"/>
        <v>0</v>
      </c>
      <c r="M97" s="497">
        <f t="shared" si="7"/>
        <v>0</v>
      </c>
      <c r="N97" s="497">
        <f t="shared" si="7"/>
        <v>0</v>
      </c>
      <c r="O97" s="497">
        <f t="shared" si="7"/>
        <v>0</v>
      </c>
      <c r="P97" s="497">
        <f t="shared" si="7"/>
        <v>0</v>
      </c>
      <c r="Q97" s="497">
        <f t="shared" si="7"/>
        <v>0</v>
      </c>
      <c r="R97" s="497">
        <f t="shared" si="7"/>
        <v>0</v>
      </c>
      <c r="S97" s="497">
        <f t="shared" si="7"/>
        <v>0</v>
      </c>
      <c r="T97" s="497">
        <f t="shared" si="7"/>
        <v>0</v>
      </c>
      <c r="U97" s="497">
        <f t="shared" si="7"/>
        <v>0</v>
      </c>
      <c r="V97" s="497">
        <f t="shared" si="7"/>
        <v>0</v>
      </c>
      <c r="W97" s="497">
        <f t="shared" si="7"/>
        <v>0</v>
      </c>
      <c r="X97" s="497">
        <f t="shared" si="7"/>
        <v>0</v>
      </c>
      <c r="Y97" s="497">
        <f t="shared" si="7"/>
        <v>0</v>
      </c>
      <c r="Z97" s="497">
        <f t="shared" si="7"/>
        <v>0</v>
      </c>
      <c r="AA97" s="497">
        <f t="shared" si="7"/>
        <v>0</v>
      </c>
      <c r="AB97" s="497">
        <f t="shared" si="7"/>
        <v>0</v>
      </c>
      <c r="AC97" s="497"/>
      <c r="AD97" s="497"/>
      <c r="AE97" s="497">
        <f>SUM(AE94:AE96)</f>
        <v>0</v>
      </c>
      <c r="AF97" s="498">
        <f>SUM(AF94:AF96)</f>
        <v>0</v>
      </c>
      <c r="AG97" s="499"/>
      <c r="AH97" s="500"/>
      <c r="AI97" s="500"/>
      <c r="AJ97" s="501">
        <f>SUM(AJ94:AJ96)</f>
        <v>0</v>
      </c>
      <c r="AK97" s="502">
        <f>SUM(AK94:AK96)</f>
        <v>0</v>
      </c>
    </row>
    <row r="98" spans="1:37" ht="15" hidden="1" x14ac:dyDescent="0.25">
      <c r="A98" s="538"/>
      <c r="B98" s="538"/>
      <c r="C98" s="539"/>
      <c r="D98" s="540"/>
      <c r="E98" s="540"/>
      <c r="F98" s="541"/>
      <c r="G98" s="541"/>
      <c r="H98" s="541"/>
      <c r="I98" s="541"/>
      <c r="J98" s="541"/>
      <c r="K98" s="541"/>
      <c r="L98" s="541"/>
      <c r="M98" s="541"/>
      <c r="N98" s="541"/>
      <c r="O98" s="541"/>
      <c r="P98" s="541"/>
      <c r="Q98" s="541"/>
      <c r="R98" s="541"/>
      <c r="S98" s="541"/>
      <c r="T98" s="541"/>
      <c r="U98" s="541"/>
      <c r="V98" s="541"/>
      <c r="W98" s="541"/>
      <c r="X98" s="541"/>
      <c r="Y98" s="541"/>
      <c r="Z98" s="541"/>
      <c r="AA98" s="541"/>
      <c r="AB98" s="541"/>
      <c r="AC98" s="541"/>
      <c r="AD98" s="541"/>
      <c r="AE98" s="541"/>
      <c r="AF98" s="542"/>
      <c r="AG98" s="543"/>
      <c r="AH98" s="544"/>
      <c r="AI98" s="544"/>
      <c r="AJ98" s="545"/>
      <c r="AK98" s="546"/>
    </row>
    <row r="99" spans="1:37" ht="15" hidden="1" x14ac:dyDescent="0.25">
      <c r="A99" s="538"/>
      <c r="B99" s="538"/>
      <c r="C99" s="539"/>
      <c r="D99" s="540"/>
      <c r="E99" s="540"/>
      <c r="F99" s="541"/>
      <c r="G99" s="541"/>
      <c r="H99" s="541"/>
      <c r="I99" s="541"/>
      <c r="J99" s="541"/>
      <c r="K99" s="541"/>
      <c r="L99" s="541"/>
      <c r="M99" s="541"/>
      <c r="N99" s="541"/>
      <c r="O99" s="541"/>
      <c r="P99" s="541"/>
      <c r="Q99" s="541"/>
      <c r="R99" s="541"/>
      <c r="S99" s="541"/>
      <c r="T99" s="541"/>
      <c r="U99" s="541"/>
      <c r="V99" s="541"/>
      <c r="W99" s="541"/>
      <c r="X99" s="541"/>
      <c r="Y99" s="541"/>
      <c r="Z99" s="541"/>
      <c r="AA99" s="541"/>
      <c r="AB99" s="541"/>
      <c r="AC99" s="541"/>
      <c r="AD99" s="541"/>
      <c r="AE99" s="541"/>
      <c r="AF99" s="542"/>
      <c r="AG99" s="543"/>
      <c r="AH99" s="544"/>
      <c r="AI99" s="544"/>
      <c r="AJ99" s="545"/>
      <c r="AK99" s="546"/>
    </row>
    <row r="100" spans="1:37" ht="15" hidden="1" customHeight="1" x14ac:dyDescent="0.25">
      <c r="A100" s="423"/>
      <c r="B100" s="423"/>
      <c r="C100" s="427"/>
      <c r="D100" s="428"/>
      <c r="E100" s="428"/>
      <c r="F100" s="803"/>
      <c r="G100" s="804"/>
      <c r="H100" s="805" t="s">
        <v>63</v>
      </c>
      <c r="I100" s="803"/>
      <c r="J100" s="803"/>
      <c r="K100" s="803"/>
      <c r="L100" s="803"/>
      <c r="M100" s="803"/>
      <c r="N100" s="803"/>
      <c r="O100" s="803"/>
      <c r="P100" s="803"/>
      <c r="Q100" s="803"/>
      <c r="R100" s="803"/>
      <c r="S100" s="803"/>
      <c r="T100" s="803"/>
      <c r="U100" s="804"/>
      <c r="V100" s="805" t="s">
        <v>64</v>
      </c>
      <c r="W100" s="803"/>
      <c r="X100" s="803"/>
      <c r="Y100" s="803"/>
      <c r="Z100" s="803"/>
      <c r="AA100" s="803"/>
      <c r="AB100" s="803"/>
      <c r="AC100" s="803"/>
      <c r="AD100" s="803"/>
      <c r="AE100" s="803"/>
      <c r="AF100" s="424"/>
      <c r="AG100" s="423"/>
      <c r="AH100" s="424"/>
      <c r="AI100" s="424"/>
      <c r="AJ100" s="430"/>
      <c r="AK100" s="425"/>
    </row>
    <row r="101" spans="1:37" ht="18.75" hidden="1" thickBot="1" x14ac:dyDescent="0.3">
      <c r="A101" s="423"/>
      <c r="B101" s="423"/>
      <c r="C101" s="431"/>
      <c r="D101" s="432"/>
      <c r="E101" s="432"/>
      <c r="F101" s="807"/>
      <c r="G101" s="807"/>
      <c r="H101" s="807"/>
      <c r="I101" s="807"/>
      <c r="J101" s="807"/>
      <c r="K101" s="807"/>
      <c r="L101" s="807"/>
      <c r="M101" s="807"/>
      <c r="N101" s="807"/>
      <c r="O101" s="807"/>
      <c r="P101" s="807"/>
      <c r="Q101" s="807"/>
      <c r="R101" s="807"/>
      <c r="S101" s="807"/>
      <c r="T101" s="807"/>
      <c r="U101" s="807"/>
      <c r="V101" s="807"/>
      <c r="W101" s="807"/>
      <c r="X101" s="807"/>
      <c r="Y101" s="807"/>
      <c r="Z101" s="807"/>
      <c r="AA101" s="807"/>
      <c r="AB101" s="807"/>
      <c r="AC101" s="807"/>
      <c r="AD101" s="807"/>
      <c r="AE101" s="807"/>
      <c r="AF101" s="433"/>
      <c r="AG101" s="434"/>
      <c r="AH101" s="435"/>
      <c r="AI101" s="435"/>
      <c r="AJ101" s="436"/>
      <c r="AK101" s="437"/>
    </row>
    <row r="102" spans="1:37" ht="25.5" hidden="1" customHeight="1" x14ac:dyDescent="0.25">
      <c r="A102" s="808"/>
      <c r="B102" s="438"/>
      <c r="C102" s="810" t="s">
        <v>13</v>
      </c>
      <c r="D102" s="812" t="s">
        <v>839</v>
      </c>
      <c r="E102" s="800" t="s">
        <v>840</v>
      </c>
      <c r="F102" s="439" t="s">
        <v>17</v>
      </c>
      <c r="G102" s="440" t="s">
        <v>18</v>
      </c>
      <c r="H102" s="440" t="s">
        <v>19</v>
      </c>
      <c r="I102" s="439" t="s">
        <v>20</v>
      </c>
      <c r="J102" s="439" t="s">
        <v>21</v>
      </c>
      <c r="K102" s="439" t="s">
        <v>15</v>
      </c>
      <c r="L102" s="439" t="s">
        <v>16</v>
      </c>
      <c r="M102" s="439" t="s">
        <v>17</v>
      </c>
      <c r="N102" s="440" t="s">
        <v>18</v>
      </c>
      <c r="O102" s="440" t="s">
        <v>19</v>
      </c>
      <c r="P102" s="439" t="s">
        <v>20</v>
      </c>
      <c r="Q102" s="439" t="s">
        <v>21</v>
      </c>
      <c r="R102" s="439" t="s">
        <v>15</v>
      </c>
      <c r="S102" s="439" t="s">
        <v>16</v>
      </c>
      <c r="T102" s="439" t="s">
        <v>17</v>
      </c>
      <c r="U102" s="440" t="s">
        <v>18</v>
      </c>
      <c r="V102" s="440" t="s">
        <v>19</v>
      </c>
      <c r="W102" s="439" t="s">
        <v>20</v>
      </c>
      <c r="X102" s="439" t="s">
        <v>21</v>
      </c>
      <c r="Y102" s="439" t="s">
        <v>15</v>
      </c>
      <c r="Z102" s="439" t="s">
        <v>16</v>
      </c>
      <c r="AA102" s="439" t="s">
        <v>17</v>
      </c>
      <c r="AB102" s="440" t="s">
        <v>18</v>
      </c>
      <c r="AC102" s="440"/>
      <c r="AD102" s="440"/>
      <c r="AE102" s="440" t="s">
        <v>19</v>
      </c>
      <c r="AF102" s="441" t="s">
        <v>4</v>
      </c>
      <c r="AG102" s="785" t="s">
        <v>14</v>
      </c>
      <c r="AH102" s="789" t="s">
        <v>841</v>
      </c>
      <c r="AI102" s="787" t="s">
        <v>65</v>
      </c>
      <c r="AJ102" s="785" t="s">
        <v>842</v>
      </c>
      <c r="AK102" s="785" t="s">
        <v>843</v>
      </c>
    </row>
    <row r="103" spans="1:37" ht="15.75" hidden="1" customHeight="1" thickBot="1" x14ac:dyDescent="0.3">
      <c r="A103" s="809"/>
      <c r="B103" s="438"/>
      <c r="C103" s="811"/>
      <c r="D103" s="813"/>
      <c r="E103" s="801"/>
      <c r="F103" s="442">
        <v>6</v>
      </c>
      <c r="G103" s="443">
        <v>7</v>
      </c>
      <c r="H103" s="443">
        <v>8</v>
      </c>
      <c r="I103" s="442">
        <v>2</v>
      </c>
      <c r="J103" s="442">
        <v>3</v>
      </c>
      <c r="K103" s="442">
        <v>4</v>
      </c>
      <c r="L103" s="442">
        <v>5</v>
      </c>
      <c r="M103" s="442">
        <v>6</v>
      </c>
      <c r="N103" s="443">
        <v>7</v>
      </c>
      <c r="O103" s="443">
        <v>8</v>
      </c>
      <c r="P103" s="442">
        <v>9</v>
      </c>
      <c r="Q103" s="442">
        <v>10</v>
      </c>
      <c r="R103" s="442">
        <v>11</v>
      </c>
      <c r="S103" s="442">
        <v>12</v>
      </c>
      <c r="T103" s="442">
        <v>13</v>
      </c>
      <c r="U103" s="443">
        <v>14</v>
      </c>
      <c r="V103" s="443">
        <v>15</v>
      </c>
      <c r="W103" s="442">
        <v>9</v>
      </c>
      <c r="X103" s="442">
        <v>10</v>
      </c>
      <c r="Y103" s="442">
        <v>11</v>
      </c>
      <c r="Z103" s="442">
        <v>12</v>
      </c>
      <c r="AA103" s="442">
        <v>13</v>
      </c>
      <c r="AB103" s="443">
        <v>14</v>
      </c>
      <c r="AC103" s="443"/>
      <c r="AD103" s="443"/>
      <c r="AE103" s="443">
        <v>15</v>
      </c>
      <c r="AF103" s="444" t="s">
        <v>25</v>
      </c>
      <c r="AG103" s="786"/>
      <c r="AH103" s="790"/>
      <c r="AI103" s="788"/>
      <c r="AJ103" s="786"/>
      <c r="AK103" s="786"/>
    </row>
    <row r="104" spans="1:37" ht="15.75" hidden="1" thickBot="1" x14ac:dyDescent="0.3">
      <c r="A104" s="516" t="s">
        <v>59</v>
      </c>
      <c r="B104" s="517"/>
      <c r="C104" s="518" t="s">
        <v>889</v>
      </c>
      <c r="D104" s="519"/>
      <c r="E104" s="520"/>
      <c r="F104" s="521"/>
      <c r="G104" s="521"/>
      <c r="H104" s="521"/>
      <c r="I104" s="521"/>
      <c r="J104" s="521"/>
      <c r="K104" s="521"/>
      <c r="L104" s="521"/>
      <c r="M104" s="521"/>
      <c r="N104" s="521"/>
      <c r="O104" s="521"/>
      <c r="P104" s="521"/>
      <c r="Q104" s="521"/>
      <c r="R104" s="521"/>
      <c r="S104" s="521"/>
      <c r="T104" s="521"/>
      <c r="U104" s="521"/>
      <c r="V104" s="521"/>
      <c r="W104" s="521"/>
      <c r="X104" s="521"/>
      <c r="Y104" s="521"/>
      <c r="Z104" s="521"/>
      <c r="AA104" s="521"/>
      <c r="AB104" s="521"/>
      <c r="AC104" s="521"/>
      <c r="AD104" s="521"/>
      <c r="AE104" s="521"/>
      <c r="AF104" s="522"/>
      <c r="AG104" s="522"/>
      <c r="AH104" s="523"/>
      <c r="AI104" s="524"/>
      <c r="AJ104" s="524">
        <v>0.1</v>
      </c>
      <c r="AK104" s="525"/>
    </row>
    <row r="105" spans="1:37" s="455" customFormat="1" ht="15.75" hidden="1" x14ac:dyDescent="0.2">
      <c r="A105" s="794" t="s">
        <v>76</v>
      </c>
      <c r="B105" s="446"/>
      <c r="C105" s="456" t="s">
        <v>890</v>
      </c>
      <c r="D105" s="457">
        <v>0.27083333333333331</v>
      </c>
      <c r="E105" s="458" t="s">
        <v>846</v>
      </c>
      <c r="F105" s="459"/>
      <c r="G105" s="460"/>
      <c r="H105" s="460"/>
      <c r="I105" s="461"/>
      <c r="J105" s="459"/>
      <c r="K105" s="459"/>
      <c r="L105" s="459"/>
      <c r="M105" s="459"/>
      <c r="N105" s="460"/>
      <c r="O105" s="460"/>
      <c r="P105" s="459"/>
      <c r="Q105" s="459"/>
      <c r="R105" s="459"/>
      <c r="S105" s="459"/>
      <c r="T105" s="459"/>
      <c r="U105" s="460"/>
      <c r="V105" s="460"/>
      <c r="W105" s="459"/>
      <c r="X105" s="459"/>
      <c r="Y105" s="459"/>
      <c r="Z105" s="459"/>
      <c r="AA105" s="459"/>
      <c r="AB105" s="460"/>
      <c r="AC105" s="460"/>
      <c r="AD105" s="460"/>
      <c r="AE105" s="460"/>
      <c r="AF105" s="462">
        <f>+SUM(F105:AE105)</f>
        <v>0</v>
      </c>
      <c r="AG105" s="463">
        <v>30</v>
      </c>
      <c r="AH105" s="464">
        <v>120</v>
      </c>
      <c r="AI105" s="465">
        <v>80</v>
      </c>
      <c r="AJ105" s="466">
        <f>+AH105*AF105</f>
        <v>0</v>
      </c>
      <c r="AK105" s="467">
        <f>+AI105*AF105</f>
        <v>0</v>
      </c>
    </row>
    <row r="106" spans="1:37" s="455" customFormat="1" ht="15.75" hidden="1" x14ac:dyDescent="0.2">
      <c r="A106" s="795"/>
      <c r="B106" s="468"/>
      <c r="C106" s="469" t="s">
        <v>891</v>
      </c>
      <c r="D106" s="470">
        <v>0.5</v>
      </c>
      <c r="E106" s="471" t="s">
        <v>846</v>
      </c>
      <c r="F106" s="472"/>
      <c r="G106" s="473"/>
      <c r="H106" s="473"/>
      <c r="I106" s="474"/>
      <c r="J106" s="472"/>
      <c r="K106" s="472"/>
      <c r="L106" s="472"/>
      <c r="M106" s="472"/>
      <c r="N106" s="473"/>
      <c r="O106" s="473"/>
      <c r="P106" s="472"/>
      <c r="Q106" s="472"/>
      <c r="R106" s="472"/>
      <c r="S106" s="472"/>
      <c r="T106" s="472"/>
      <c r="U106" s="473"/>
      <c r="V106" s="473"/>
      <c r="W106" s="472"/>
      <c r="X106" s="472"/>
      <c r="Y106" s="472"/>
      <c r="Z106" s="472"/>
      <c r="AA106" s="472"/>
      <c r="AB106" s="473"/>
      <c r="AC106" s="473"/>
      <c r="AD106" s="473"/>
      <c r="AE106" s="473"/>
      <c r="AF106" s="475">
        <f>+SUM(F106:AE106)</f>
        <v>0</v>
      </c>
      <c r="AG106" s="476">
        <v>30</v>
      </c>
      <c r="AH106" s="477">
        <v>120</v>
      </c>
      <c r="AI106" s="478">
        <v>80</v>
      </c>
      <c r="AJ106" s="479">
        <f>+AH106*AF106</f>
        <v>0</v>
      </c>
      <c r="AK106" s="480">
        <f>+AI106*AF106</f>
        <v>0</v>
      </c>
    </row>
    <row r="107" spans="1:37" s="455" customFormat="1" ht="16.5" hidden="1" thickBot="1" x14ac:dyDescent="0.25">
      <c r="A107" s="796"/>
      <c r="B107" s="481"/>
      <c r="C107" s="482" t="s">
        <v>892</v>
      </c>
      <c r="D107" s="483">
        <v>0.79166666666666663</v>
      </c>
      <c r="E107" s="484" t="s">
        <v>846</v>
      </c>
      <c r="F107" s="485"/>
      <c r="G107" s="486"/>
      <c r="H107" s="486"/>
      <c r="I107" s="487"/>
      <c r="J107" s="485"/>
      <c r="K107" s="485"/>
      <c r="L107" s="485"/>
      <c r="M107" s="485"/>
      <c r="N107" s="486"/>
      <c r="O107" s="486"/>
      <c r="P107" s="485"/>
      <c r="Q107" s="485"/>
      <c r="R107" s="485"/>
      <c r="S107" s="485"/>
      <c r="T107" s="485"/>
      <c r="U107" s="486"/>
      <c r="V107" s="486"/>
      <c r="W107" s="485"/>
      <c r="X107" s="485"/>
      <c r="Y107" s="485"/>
      <c r="Z107" s="485"/>
      <c r="AA107" s="485"/>
      <c r="AB107" s="486"/>
      <c r="AC107" s="486"/>
      <c r="AD107" s="486"/>
      <c r="AE107" s="486"/>
      <c r="AF107" s="488">
        <f>+SUM(F107:AE107)</f>
        <v>0</v>
      </c>
      <c r="AG107" s="489">
        <v>30</v>
      </c>
      <c r="AH107" s="490">
        <v>120</v>
      </c>
      <c r="AI107" s="491">
        <v>80</v>
      </c>
      <c r="AJ107" s="492">
        <f>+AH107*AF107</f>
        <v>0</v>
      </c>
      <c r="AK107" s="493">
        <f>+AI107*AF107</f>
        <v>0</v>
      </c>
    </row>
    <row r="108" spans="1:37" ht="15.75" hidden="1" thickBot="1" x14ac:dyDescent="0.3">
      <c r="A108" s="494"/>
      <c r="B108" s="494"/>
      <c r="C108" s="495" t="s">
        <v>893</v>
      </c>
      <c r="D108" s="496"/>
      <c r="E108" s="496"/>
      <c r="F108" s="497">
        <f t="shared" ref="F108:AB108" si="8">SUM(F105:F107)</f>
        <v>0</v>
      </c>
      <c r="G108" s="497">
        <f t="shared" si="8"/>
        <v>0</v>
      </c>
      <c r="H108" s="497">
        <f t="shared" si="8"/>
        <v>0</v>
      </c>
      <c r="I108" s="497">
        <f t="shared" si="8"/>
        <v>0</v>
      </c>
      <c r="J108" s="497">
        <f t="shared" si="8"/>
        <v>0</v>
      </c>
      <c r="K108" s="497">
        <f t="shared" si="8"/>
        <v>0</v>
      </c>
      <c r="L108" s="497">
        <f t="shared" si="8"/>
        <v>0</v>
      </c>
      <c r="M108" s="497">
        <f t="shared" si="8"/>
        <v>0</v>
      </c>
      <c r="N108" s="497">
        <f t="shared" si="8"/>
        <v>0</v>
      </c>
      <c r="O108" s="497">
        <f t="shared" si="8"/>
        <v>0</v>
      </c>
      <c r="P108" s="497">
        <f t="shared" si="8"/>
        <v>0</v>
      </c>
      <c r="Q108" s="497">
        <f t="shared" si="8"/>
        <v>0</v>
      </c>
      <c r="R108" s="497">
        <f t="shared" si="8"/>
        <v>0</v>
      </c>
      <c r="S108" s="497">
        <f t="shared" si="8"/>
        <v>0</v>
      </c>
      <c r="T108" s="497">
        <f t="shared" si="8"/>
        <v>0</v>
      </c>
      <c r="U108" s="497">
        <f t="shared" si="8"/>
        <v>0</v>
      </c>
      <c r="V108" s="497">
        <f t="shared" si="8"/>
        <v>0</v>
      </c>
      <c r="W108" s="497">
        <f t="shared" si="8"/>
        <v>0</v>
      </c>
      <c r="X108" s="497">
        <f t="shared" si="8"/>
        <v>0</v>
      </c>
      <c r="Y108" s="497">
        <f t="shared" si="8"/>
        <v>0</v>
      </c>
      <c r="Z108" s="497">
        <f t="shared" si="8"/>
        <v>0</v>
      </c>
      <c r="AA108" s="497">
        <f t="shared" si="8"/>
        <v>0</v>
      </c>
      <c r="AB108" s="497">
        <f t="shared" si="8"/>
        <v>0</v>
      </c>
      <c r="AC108" s="497"/>
      <c r="AD108" s="497"/>
      <c r="AE108" s="497">
        <f>SUM(AE105:AE107)</f>
        <v>0</v>
      </c>
      <c r="AF108" s="498">
        <f>SUM(AF105:AF107)</f>
        <v>0</v>
      </c>
      <c r="AG108" s="499"/>
      <c r="AH108" s="500"/>
      <c r="AI108" s="500"/>
      <c r="AJ108" s="501">
        <f>SUM(AJ105:AJ107)</f>
        <v>0</v>
      </c>
      <c r="AK108" s="502">
        <f>SUM(AK105:AK107)</f>
        <v>0</v>
      </c>
    </row>
    <row r="109" spans="1:37" ht="15" hidden="1" x14ac:dyDescent="0.25">
      <c r="A109" s="538"/>
      <c r="B109" s="538"/>
      <c r="C109" s="539"/>
      <c r="D109" s="540"/>
      <c r="E109" s="540"/>
      <c r="F109" s="541"/>
      <c r="G109" s="541"/>
      <c r="H109" s="541"/>
      <c r="I109" s="541"/>
      <c r="J109" s="541"/>
      <c r="K109" s="541"/>
      <c r="L109" s="541"/>
      <c r="M109" s="541"/>
      <c r="N109" s="541"/>
      <c r="O109" s="541"/>
      <c r="P109" s="541"/>
      <c r="Q109" s="541"/>
      <c r="R109" s="541"/>
      <c r="S109" s="541"/>
      <c r="T109" s="541"/>
      <c r="U109" s="541"/>
      <c r="V109" s="541"/>
      <c r="W109" s="541"/>
      <c r="X109" s="541"/>
      <c r="Y109" s="541"/>
      <c r="Z109" s="541"/>
      <c r="AA109" s="541"/>
      <c r="AB109" s="541"/>
      <c r="AC109" s="541"/>
      <c r="AD109" s="541"/>
      <c r="AE109" s="541"/>
      <c r="AF109" s="542"/>
      <c r="AG109" s="543"/>
      <c r="AH109" s="544"/>
      <c r="AI109" s="544"/>
      <c r="AJ109" s="545"/>
      <c r="AK109" s="546"/>
    </row>
    <row r="110" spans="1:37" ht="15" hidden="1" x14ac:dyDescent="0.25">
      <c r="A110" s="538"/>
      <c r="B110" s="538"/>
      <c r="C110" s="539"/>
      <c r="D110" s="540"/>
      <c r="E110" s="540"/>
      <c r="F110" s="541"/>
      <c r="G110" s="541"/>
      <c r="H110" s="541"/>
      <c r="I110" s="541"/>
      <c r="J110" s="541"/>
      <c r="K110" s="541"/>
      <c r="L110" s="541"/>
      <c r="M110" s="541"/>
      <c r="N110" s="541"/>
      <c r="O110" s="541"/>
      <c r="P110" s="541"/>
      <c r="Q110" s="541"/>
      <c r="R110" s="541"/>
      <c r="S110" s="541"/>
      <c r="T110" s="541"/>
      <c r="U110" s="541"/>
      <c r="V110" s="541"/>
      <c r="W110" s="541"/>
      <c r="X110" s="541"/>
      <c r="Y110" s="541"/>
      <c r="Z110" s="541"/>
      <c r="AA110" s="541"/>
      <c r="AB110" s="541"/>
      <c r="AC110" s="541"/>
      <c r="AD110" s="541"/>
      <c r="AE110" s="541"/>
      <c r="AF110" s="542"/>
      <c r="AG110" s="543"/>
      <c r="AH110" s="544"/>
      <c r="AI110" s="544"/>
      <c r="AJ110" s="545"/>
      <c r="AK110" s="546"/>
    </row>
    <row r="111" spans="1:37" ht="15" hidden="1" customHeight="1" x14ac:dyDescent="0.25">
      <c r="A111" s="423"/>
      <c r="B111" s="423"/>
      <c r="C111" s="427"/>
      <c r="D111" s="428"/>
      <c r="E111" s="428"/>
      <c r="F111" s="803"/>
      <c r="G111" s="804"/>
      <c r="H111" s="805" t="s">
        <v>63</v>
      </c>
      <c r="I111" s="803"/>
      <c r="J111" s="803"/>
      <c r="K111" s="803"/>
      <c r="L111" s="803"/>
      <c r="M111" s="803"/>
      <c r="N111" s="803"/>
      <c r="O111" s="803"/>
      <c r="P111" s="803"/>
      <c r="Q111" s="803"/>
      <c r="R111" s="803"/>
      <c r="S111" s="803"/>
      <c r="T111" s="803"/>
      <c r="U111" s="804"/>
      <c r="V111" s="805" t="s">
        <v>64</v>
      </c>
      <c r="W111" s="803"/>
      <c r="X111" s="803"/>
      <c r="Y111" s="803"/>
      <c r="Z111" s="803"/>
      <c r="AA111" s="803"/>
      <c r="AB111" s="803"/>
      <c r="AC111" s="803"/>
      <c r="AD111" s="803"/>
      <c r="AE111" s="803"/>
      <c r="AF111" s="424"/>
      <c r="AG111" s="423"/>
      <c r="AH111" s="424"/>
      <c r="AI111" s="424"/>
      <c r="AJ111" s="430"/>
      <c r="AK111" s="425"/>
    </row>
    <row r="112" spans="1:37" ht="18.75" hidden="1" thickBot="1" x14ac:dyDescent="0.3">
      <c r="A112" s="423"/>
      <c r="B112" s="423"/>
      <c r="C112" s="431"/>
      <c r="D112" s="432"/>
      <c r="E112" s="432"/>
      <c r="F112" s="807"/>
      <c r="G112" s="807"/>
      <c r="H112" s="807"/>
      <c r="I112" s="807"/>
      <c r="J112" s="807"/>
      <c r="K112" s="807"/>
      <c r="L112" s="807"/>
      <c r="M112" s="807"/>
      <c r="N112" s="807"/>
      <c r="O112" s="807"/>
      <c r="P112" s="807"/>
      <c r="Q112" s="807"/>
      <c r="R112" s="807"/>
      <c r="S112" s="807"/>
      <c r="T112" s="807"/>
      <c r="U112" s="807"/>
      <c r="V112" s="807"/>
      <c r="W112" s="807"/>
      <c r="X112" s="807"/>
      <c r="Y112" s="807"/>
      <c r="Z112" s="807"/>
      <c r="AA112" s="807"/>
      <c r="AB112" s="807"/>
      <c r="AC112" s="807"/>
      <c r="AD112" s="807"/>
      <c r="AE112" s="807"/>
      <c r="AF112" s="433"/>
      <c r="AG112" s="434"/>
      <c r="AH112" s="435"/>
      <c r="AI112" s="435"/>
      <c r="AJ112" s="436"/>
      <c r="AK112" s="437"/>
    </row>
    <row r="113" spans="1:37" ht="25.5" hidden="1" customHeight="1" x14ac:dyDescent="0.25">
      <c r="A113" s="808"/>
      <c r="B113" s="438"/>
      <c r="C113" s="810" t="s">
        <v>13</v>
      </c>
      <c r="D113" s="812" t="s">
        <v>839</v>
      </c>
      <c r="E113" s="800" t="s">
        <v>840</v>
      </c>
      <c r="F113" s="439" t="s">
        <v>17</v>
      </c>
      <c r="G113" s="440" t="s">
        <v>18</v>
      </c>
      <c r="H113" s="440" t="s">
        <v>19</v>
      </c>
      <c r="I113" s="439" t="s">
        <v>20</v>
      </c>
      <c r="J113" s="439" t="s">
        <v>21</v>
      </c>
      <c r="K113" s="439" t="s">
        <v>15</v>
      </c>
      <c r="L113" s="439" t="s">
        <v>16</v>
      </c>
      <c r="M113" s="439" t="s">
        <v>17</v>
      </c>
      <c r="N113" s="440" t="s">
        <v>18</v>
      </c>
      <c r="O113" s="440" t="s">
        <v>19</v>
      </c>
      <c r="P113" s="439" t="s">
        <v>20</v>
      </c>
      <c r="Q113" s="439" t="s">
        <v>21</v>
      </c>
      <c r="R113" s="439" t="s">
        <v>15</v>
      </c>
      <c r="S113" s="439" t="s">
        <v>16</v>
      </c>
      <c r="T113" s="439" t="s">
        <v>17</v>
      </c>
      <c r="U113" s="440" t="s">
        <v>18</v>
      </c>
      <c r="V113" s="440" t="s">
        <v>19</v>
      </c>
      <c r="W113" s="439" t="s">
        <v>20</v>
      </c>
      <c r="X113" s="439" t="s">
        <v>21</v>
      </c>
      <c r="Y113" s="439" t="s">
        <v>15</v>
      </c>
      <c r="Z113" s="439" t="s">
        <v>16</v>
      </c>
      <c r="AA113" s="439" t="s">
        <v>17</v>
      </c>
      <c r="AB113" s="440" t="s">
        <v>18</v>
      </c>
      <c r="AC113" s="440"/>
      <c r="AD113" s="440"/>
      <c r="AE113" s="440" t="s">
        <v>19</v>
      </c>
      <c r="AF113" s="441" t="s">
        <v>4</v>
      </c>
      <c r="AG113" s="785" t="s">
        <v>14</v>
      </c>
      <c r="AH113" s="789" t="s">
        <v>841</v>
      </c>
      <c r="AI113" s="787" t="s">
        <v>65</v>
      </c>
      <c r="AJ113" s="785" t="s">
        <v>842</v>
      </c>
      <c r="AK113" s="785" t="s">
        <v>843</v>
      </c>
    </row>
    <row r="114" spans="1:37" ht="15.75" hidden="1" customHeight="1" thickBot="1" x14ac:dyDescent="0.3">
      <c r="A114" s="809"/>
      <c r="B114" s="438"/>
      <c r="C114" s="811"/>
      <c r="D114" s="813"/>
      <c r="E114" s="801"/>
      <c r="F114" s="442">
        <v>6</v>
      </c>
      <c r="G114" s="443">
        <v>7</v>
      </c>
      <c r="H114" s="443">
        <v>8</v>
      </c>
      <c r="I114" s="442">
        <v>2</v>
      </c>
      <c r="J114" s="442">
        <v>3</v>
      </c>
      <c r="K114" s="442">
        <v>4</v>
      </c>
      <c r="L114" s="442">
        <v>5</v>
      </c>
      <c r="M114" s="442">
        <v>6</v>
      </c>
      <c r="N114" s="443">
        <v>7</v>
      </c>
      <c r="O114" s="443">
        <v>8</v>
      </c>
      <c r="P114" s="442">
        <v>9</v>
      </c>
      <c r="Q114" s="442">
        <v>10</v>
      </c>
      <c r="R114" s="442">
        <v>11</v>
      </c>
      <c r="S114" s="442">
        <v>12</v>
      </c>
      <c r="T114" s="442">
        <v>13</v>
      </c>
      <c r="U114" s="443">
        <v>14</v>
      </c>
      <c r="V114" s="443">
        <v>15</v>
      </c>
      <c r="W114" s="442">
        <v>9</v>
      </c>
      <c r="X114" s="442">
        <v>10</v>
      </c>
      <c r="Y114" s="442">
        <v>11</v>
      </c>
      <c r="Z114" s="442">
        <v>12</v>
      </c>
      <c r="AA114" s="442">
        <v>13</v>
      </c>
      <c r="AB114" s="443">
        <v>14</v>
      </c>
      <c r="AC114" s="443"/>
      <c r="AD114" s="443"/>
      <c r="AE114" s="443">
        <v>15</v>
      </c>
      <c r="AF114" s="444" t="s">
        <v>25</v>
      </c>
      <c r="AG114" s="786"/>
      <c r="AH114" s="790"/>
      <c r="AI114" s="788"/>
      <c r="AJ114" s="786"/>
      <c r="AK114" s="786"/>
    </row>
    <row r="115" spans="1:37" ht="15.75" hidden="1" thickBot="1" x14ac:dyDescent="0.3">
      <c r="A115" s="516" t="s">
        <v>59</v>
      </c>
      <c r="B115" s="517"/>
      <c r="C115" s="518" t="s">
        <v>894</v>
      </c>
      <c r="D115" s="519"/>
      <c r="E115" s="520"/>
      <c r="F115" s="521"/>
      <c r="G115" s="521"/>
      <c r="H115" s="521"/>
      <c r="I115" s="521"/>
      <c r="J115" s="521"/>
      <c r="K115" s="521"/>
      <c r="L115" s="521"/>
      <c r="M115" s="521"/>
      <c r="N115" s="521"/>
      <c r="O115" s="521"/>
      <c r="P115" s="521"/>
      <c r="Q115" s="521"/>
      <c r="R115" s="521"/>
      <c r="S115" s="521"/>
      <c r="T115" s="521"/>
      <c r="U115" s="521"/>
      <c r="V115" s="521"/>
      <c r="W115" s="521"/>
      <c r="X115" s="521"/>
      <c r="Y115" s="521"/>
      <c r="Z115" s="521"/>
      <c r="AA115" s="521"/>
      <c r="AB115" s="521"/>
      <c r="AC115" s="521"/>
      <c r="AD115" s="521"/>
      <c r="AE115" s="521"/>
      <c r="AF115" s="522"/>
      <c r="AG115" s="522"/>
      <c r="AH115" s="523"/>
      <c r="AI115" s="524"/>
      <c r="AJ115" s="524">
        <v>0.1</v>
      </c>
      <c r="AK115" s="525"/>
    </row>
    <row r="116" spans="1:37" s="455" customFormat="1" ht="15.75" hidden="1" x14ac:dyDescent="0.2">
      <c r="A116" s="794" t="s">
        <v>80</v>
      </c>
      <c r="B116" s="446"/>
      <c r="C116" s="456" t="s">
        <v>895</v>
      </c>
      <c r="D116" s="457">
        <v>0.29166666666666669</v>
      </c>
      <c r="E116" s="458" t="s">
        <v>846</v>
      </c>
      <c r="F116" s="459"/>
      <c r="G116" s="460"/>
      <c r="H116" s="460"/>
      <c r="I116" s="461"/>
      <c r="J116" s="459"/>
      <c r="K116" s="459"/>
      <c r="L116" s="459"/>
      <c r="M116" s="459"/>
      <c r="N116" s="460"/>
      <c r="O116" s="460"/>
      <c r="P116" s="459"/>
      <c r="Q116" s="459"/>
      <c r="R116" s="459"/>
      <c r="S116" s="459"/>
      <c r="T116" s="459"/>
      <c r="U116" s="460"/>
      <c r="V116" s="460"/>
      <c r="W116" s="459"/>
      <c r="X116" s="459"/>
      <c r="Y116" s="459"/>
      <c r="Z116" s="459"/>
      <c r="AA116" s="459"/>
      <c r="AB116" s="460"/>
      <c r="AC116" s="460"/>
      <c r="AD116" s="460"/>
      <c r="AE116" s="460"/>
      <c r="AF116" s="462">
        <f>+SUM(F116:AE116)</f>
        <v>0</v>
      </c>
      <c r="AG116" s="463">
        <v>30</v>
      </c>
      <c r="AH116" s="464">
        <f>8*30</f>
        <v>240</v>
      </c>
      <c r="AI116" s="465">
        <f>5.6*30</f>
        <v>168</v>
      </c>
      <c r="AJ116" s="466">
        <f>+AH116*AF116</f>
        <v>0</v>
      </c>
      <c r="AK116" s="467">
        <f>+AI116*AF116</f>
        <v>0</v>
      </c>
    </row>
    <row r="117" spans="1:37" s="455" customFormat="1" ht="15.75" hidden="1" x14ac:dyDescent="0.2">
      <c r="A117" s="795"/>
      <c r="B117" s="468" t="s">
        <v>47</v>
      </c>
      <c r="C117" s="469" t="s">
        <v>896</v>
      </c>
      <c r="D117" s="470">
        <v>0.5</v>
      </c>
      <c r="E117" s="471" t="s">
        <v>846</v>
      </c>
      <c r="F117" s="472"/>
      <c r="G117" s="473"/>
      <c r="H117" s="473"/>
      <c r="I117" s="474"/>
      <c r="J117" s="472"/>
      <c r="K117" s="472"/>
      <c r="L117" s="472"/>
      <c r="M117" s="472"/>
      <c r="N117" s="473"/>
      <c r="O117" s="473"/>
      <c r="P117" s="472"/>
      <c r="Q117" s="472"/>
      <c r="R117" s="472"/>
      <c r="S117" s="472"/>
      <c r="T117" s="472"/>
      <c r="U117" s="473"/>
      <c r="V117" s="473"/>
      <c r="W117" s="472"/>
      <c r="X117" s="472"/>
      <c r="Y117" s="472"/>
      <c r="Z117" s="472"/>
      <c r="AA117" s="472"/>
      <c r="AB117" s="473"/>
      <c r="AC117" s="473"/>
      <c r="AD117" s="473"/>
      <c r="AE117" s="473"/>
      <c r="AF117" s="475">
        <f>+SUM(F117:AE117)</f>
        <v>0</v>
      </c>
      <c r="AG117" s="476">
        <v>30</v>
      </c>
      <c r="AH117" s="477">
        <v>240</v>
      </c>
      <c r="AI117" s="478">
        <v>168</v>
      </c>
      <c r="AJ117" s="479">
        <f>+AH117*AF117</f>
        <v>0</v>
      </c>
      <c r="AK117" s="480">
        <f>+AI117*AF117</f>
        <v>0</v>
      </c>
    </row>
    <row r="118" spans="1:37" s="455" customFormat="1" ht="16.5" hidden="1" thickBot="1" x14ac:dyDescent="0.25">
      <c r="A118" s="796"/>
      <c r="B118" s="481"/>
      <c r="C118" s="482" t="s">
        <v>897</v>
      </c>
      <c r="D118" s="483">
        <v>0.75</v>
      </c>
      <c r="E118" s="484" t="s">
        <v>846</v>
      </c>
      <c r="F118" s="485"/>
      <c r="G118" s="486"/>
      <c r="H118" s="486"/>
      <c r="I118" s="487"/>
      <c r="J118" s="485"/>
      <c r="K118" s="485"/>
      <c r="L118" s="485"/>
      <c r="M118" s="485"/>
      <c r="N118" s="486"/>
      <c r="O118" s="486"/>
      <c r="P118" s="485"/>
      <c r="Q118" s="485"/>
      <c r="R118" s="485"/>
      <c r="S118" s="485"/>
      <c r="T118" s="485"/>
      <c r="U118" s="486"/>
      <c r="V118" s="486"/>
      <c r="W118" s="485"/>
      <c r="X118" s="485"/>
      <c r="Y118" s="485"/>
      <c r="Z118" s="485"/>
      <c r="AA118" s="485"/>
      <c r="AB118" s="486"/>
      <c r="AC118" s="486"/>
      <c r="AD118" s="486"/>
      <c r="AE118" s="486"/>
      <c r="AF118" s="488">
        <f>+SUM(F118:AE118)</f>
        <v>0</v>
      </c>
      <c r="AG118" s="489">
        <v>30</v>
      </c>
      <c r="AH118" s="490">
        <v>240</v>
      </c>
      <c r="AI118" s="491">
        <v>168</v>
      </c>
      <c r="AJ118" s="492">
        <f>+AH118*AF118</f>
        <v>0</v>
      </c>
      <c r="AK118" s="493">
        <f>+AI118*AF118</f>
        <v>0</v>
      </c>
    </row>
    <row r="119" spans="1:37" ht="15.75" hidden="1" thickBot="1" x14ac:dyDescent="0.3">
      <c r="A119" s="494"/>
      <c r="B119" s="494"/>
      <c r="C119" s="495"/>
      <c r="D119" s="496"/>
      <c r="E119" s="496"/>
      <c r="F119" s="497">
        <f t="shared" ref="F119:AB119" si="9">SUM(F116:F118)</f>
        <v>0</v>
      </c>
      <c r="G119" s="497">
        <f t="shared" si="9"/>
        <v>0</v>
      </c>
      <c r="H119" s="497">
        <f t="shared" si="9"/>
        <v>0</v>
      </c>
      <c r="I119" s="497">
        <f t="shared" si="9"/>
        <v>0</v>
      </c>
      <c r="J119" s="497">
        <f t="shared" si="9"/>
        <v>0</v>
      </c>
      <c r="K119" s="497">
        <f t="shared" si="9"/>
        <v>0</v>
      </c>
      <c r="L119" s="497">
        <f t="shared" si="9"/>
        <v>0</v>
      </c>
      <c r="M119" s="497">
        <f t="shared" si="9"/>
        <v>0</v>
      </c>
      <c r="N119" s="497">
        <f t="shared" si="9"/>
        <v>0</v>
      </c>
      <c r="O119" s="497">
        <f t="shared" si="9"/>
        <v>0</v>
      </c>
      <c r="P119" s="497">
        <f t="shared" si="9"/>
        <v>0</v>
      </c>
      <c r="Q119" s="497">
        <f t="shared" si="9"/>
        <v>0</v>
      </c>
      <c r="R119" s="497">
        <f t="shared" si="9"/>
        <v>0</v>
      </c>
      <c r="S119" s="497">
        <f t="shared" si="9"/>
        <v>0</v>
      </c>
      <c r="T119" s="497">
        <f t="shared" si="9"/>
        <v>0</v>
      </c>
      <c r="U119" s="497">
        <f t="shared" si="9"/>
        <v>0</v>
      </c>
      <c r="V119" s="497">
        <f t="shared" si="9"/>
        <v>0</v>
      </c>
      <c r="W119" s="497">
        <f t="shared" si="9"/>
        <v>0</v>
      </c>
      <c r="X119" s="497">
        <f t="shared" si="9"/>
        <v>0</v>
      </c>
      <c r="Y119" s="497">
        <f t="shared" si="9"/>
        <v>0</v>
      </c>
      <c r="Z119" s="497">
        <f t="shared" si="9"/>
        <v>0</v>
      </c>
      <c r="AA119" s="497">
        <f t="shared" si="9"/>
        <v>0</v>
      </c>
      <c r="AB119" s="497">
        <f t="shared" si="9"/>
        <v>0</v>
      </c>
      <c r="AC119" s="497"/>
      <c r="AD119" s="497"/>
      <c r="AE119" s="497">
        <f>SUM(AE116:AE118)</f>
        <v>0</v>
      </c>
      <c r="AF119" s="498">
        <f>SUM(AF116:AF118)</f>
        <v>0</v>
      </c>
      <c r="AG119" s="499"/>
      <c r="AH119" s="500"/>
      <c r="AI119" s="500"/>
      <c r="AJ119" s="501">
        <f>SUM(AJ116:AJ118)</f>
        <v>0</v>
      </c>
      <c r="AK119" s="502">
        <f>SUM(AK116:AK118)</f>
        <v>0</v>
      </c>
    </row>
    <row r="120" spans="1:37" ht="15" hidden="1" x14ac:dyDescent="0.25">
      <c r="A120" s="538"/>
      <c r="B120" s="538"/>
      <c r="C120" s="539"/>
      <c r="D120" s="540"/>
      <c r="E120" s="540"/>
      <c r="F120" s="541"/>
      <c r="G120" s="541"/>
      <c r="H120" s="541"/>
      <c r="I120" s="541"/>
      <c r="J120" s="541"/>
      <c r="K120" s="541"/>
      <c r="L120" s="541"/>
      <c r="M120" s="541"/>
      <c r="N120" s="541"/>
      <c r="O120" s="541"/>
      <c r="P120" s="541"/>
      <c r="Q120" s="541"/>
      <c r="R120" s="541"/>
      <c r="S120" s="541"/>
      <c r="T120" s="541"/>
      <c r="U120" s="541"/>
      <c r="V120" s="541"/>
      <c r="W120" s="541"/>
      <c r="X120" s="541"/>
      <c r="Y120" s="541"/>
      <c r="Z120" s="541"/>
      <c r="AA120" s="541"/>
      <c r="AB120" s="541"/>
      <c r="AC120" s="541"/>
      <c r="AD120" s="541"/>
      <c r="AE120" s="541"/>
      <c r="AF120" s="542"/>
      <c r="AG120" s="543"/>
      <c r="AH120" s="544"/>
      <c r="AI120" s="544"/>
      <c r="AJ120" s="545"/>
      <c r="AK120" s="546"/>
    </row>
    <row r="121" spans="1:37" ht="15" hidden="1" x14ac:dyDescent="0.25">
      <c r="A121" s="538"/>
      <c r="B121" s="538"/>
      <c r="C121" s="539"/>
      <c r="D121" s="540"/>
      <c r="E121" s="540"/>
      <c r="F121" s="541"/>
      <c r="G121" s="541"/>
      <c r="H121" s="541"/>
      <c r="I121" s="541"/>
      <c r="J121" s="541"/>
      <c r="K121" s="541"/>
      <c r="L121" s="541"/>
      <c r="M121" s="541"/>
      <c r="N121" s="541"/>
      <c r="O121" s="541"/>
      <c r="P121" s="541"/>
      <c r="Q121" s="541"/>
      <c r="R121" s="541"/>
      <c r="S121" s="541"/>
      <c r="T121" s="541"/>
      <c r="U121" s="541"/>
      <c r="V121" s="541"/>
      <c r="W121" s="541"/>
      <c r="X121" s="541"/>
      <c r="Y121" s="541"/>
      <c r="Z121" s="541"/>
      <c r="AA121" s="541"/>
      <c r="AB121" s="541"/>
      <c r="AC121" s="541"/>
      <c r="AD121" s="541"/>
      <c r="AE121" s="541"/>
      <c r="AF121" s="542"/>
      <c r="AG121" s="543"/>
      <c r="AH121" s="544"/>
      <c r="AI121" s="544"/>
      <c r="AJ121" s="545"/>
      <c r="AK121" s="546"/>
    </row>
    <row r="122" spans="1:37" ht="15" customHeight="1" x14ac:dyDescent="0.25">
      <c r="A122" s="423"/>
      <c r="B122" s="423"/>
      <c r="C122" s="427"/>
      <c r="D122" s="428"/>
      <c r="E122" s="428"/>
      <c r="F122" s="797" t="s">
        <v>62</v>
      </c>
      <c r="G122" s="798"/>
      <c r="H122" s="799"/>
      <c r="I122" s="797" t="s">
        <v>63</v>
      </c>
      <c r="J122" s="798"/>
      <c r="K122" s="798"/>
      <c r="L122" s="798"/>
      <c r="M122" s="798"/>
      <c r="N122" s="798"/>
      <c r="O122" s="799"/>
      <c r="P122" s="797" t="s">
        <v>64</v>
      </c>
      <c r="Q122" s="798"/>
      <c r="R122" s="798"/>
      <c r="S122" s="798"/>
      <c r="T122" s="798"/>
      <c r="U122" s="798"/>
      <c r="V122" s="799"/>
      <c r="W122" s="797" t="s">
        <v>850</v>
      </c>
      <c r="X122" s="798"/>
      <c r="Y122" s="798"/>
      <c r="Z122" s="798"/>
      <c r="AA122" s="798"/>
      <c r="AB122" s="798"/>
      <c r="AC122" s="798"/>
      <c r="AD122" s="798"/>
      <c r="AE122" s="799"/>
      <c r="AF122" s="424"/>
      <c r="AG122" s="423"/>
      <c r="AH122" s="424"/>
      <c r="AI122" s="424"/>
      <c r="AJ122" s="430"/>
      <c r="AK122" s="425"/>
    </row>
    <row r="123" spans="1:37" ht="18.75" thickBot="1" x14ac:dyDescent="0.3">
      <c r="A123" s="423"/>
      <c r="B123" s="423"/>
      <c r="C123" s="431"/>
      <c r="D123" s="432"/>
      <c r="E123" s="432"/>
      <c r="F123" s="820" t="s">
        <v>88</v>
      </c>
      <c r="G123" s="821"/>
      <c r="H123" s="821"/>
      <c r="I123" s="821"/>
      <c r="J123" s="821"/>
      <c r="K123" s="821"/>
      <c r="L123" s="821"/>
      <c r="M123" s="821"/>
      <c r="N123" s="821"/>
      <c r="O123" s="821"/>
      <c r="P123" s="821"/>
      <c r="Q123" s="821"/>
      <c r="R123" s="821"/>
      <c r="S123" s="821"/>
      <c r="T123" s="821"/>
      <c r="U123" s="821"/>
      <c r="V123" s="821"/>
      <c r="W123" s="821"/>
      <c r="X123" s="821"/>
      <c r="Y123" s="821"/>
      <c r="Z123" s="821"/>
      <c r="AA123" s="821"/>
      <c r="AB123" s="821"/>
      <c r="AC123" s="821"/>
      <c r="AD123" s="821"/>
      <c r="AE123" s="822"/>
      <c r="AF123" s="433"/>
      <c r="AG123" s="434"/>
      <c r="AH123" s="435"/>
      <c r="AI123" s="435"/>
      <c r="AJ123" s="436"/>
      <c r="AK123" s="437"/>
    </row>
    <row r="124" spans="1:37" ht="25.5" customHeight="1" x14ac:dyDescent="0.25">
      <c r="A124" s="808"/>
      <c r="B124" s="438"/>
      <c r="C124" s="810" t="s">
        <v>13</v>
      </c>
      <c r="D124" s="812" t="s">
        <v>839</v>
      </c>
      <c r="E124" s="800" t="s">
        <v>840</v>
      </c>
      <c r="F124" s="512" t="s">
        <v>17</v>
      </c>
      <c r="G124" s="513" t="s">
        <v>18</v>
      </c>
      <c r="H124" s="513" t="s">
        <v>19</v>
      </c>
      <c r="I124" s="512" t="s">
        <v>20</v>
      </c>
      <c r="J124" s="512" t="s">
        <v>21</v>
      </c>
      <c r="K124" s="512" t="s">
        <v>15</v>
      </c>
      <c r="L124" s="512" t="s">
        <v>16</v>
      </c>
      <c r="M124" s="512" t="s">
        <v>17</v>
      </c>
      <c r="N124" s="513" t="s">
        <v>18</v>
      </c>
      <c r="O124" s="513" t="s">
        <v>19</v>
      </c>
      <c r="P124" s="512" t="s">
        <v>20</v>
      </c>
      <c r="Q124" s="512" t="s">
        <v>21</v>
      </c>
      <c r="R124" s="512" t="s">
        <v>15</v>
      </c>
      <c r="S124" s="512" t="s">
        <v>16</v>
      </c>
      <c r="T124" s="512" t="s">
        <v>17</v>
      </c>
      <c r="U124" s="513" t="s">
        <v>18</v>
      </c>
      <c r="V124" s="513" t="s">
        <v>19</v>
      </c>
      <c r="W124" s="512" t="s">
        <v>20</v>
      </c>
      <c r="X124" s="512" t="s">
        <v>21</v>
      </c>
      <c r="Y124" s="512" t="s">
        <v>15</v>
      </c>
      <c r="Z124" s="512" t="s">
        <v>16</v>
      </c>
      <c r="AA124" s="512" t="s">
        <v>17</v>
      </c>
      <c r="AB124" s="513" t="s">
        <v>18</v>
      </c>
      <c r="AC124" s="513" t="s">
        <v>19</v>
      </c>
      <c r="AD124" s="514" t="s">
        <v>20</v>
      </c>
      <c r="AE124" s="514" t="s">
        <v>21</v>
      </c>
      <c r="AF124" s="441" t="s">
        <v>4</v>
      </c>
      <c r="AG124" s="785" t="s">
        <v>14</v>
      </c>
      <c r="AH124" s="789" t="s">
        <v>841</v>
      </c>
      <c r="AI124" s="787" t="s">
        <v>65</v>
      </c>
      <c r="AJ124" s="785" t="s">
        <v>842</v>
      </c>
      <c r="AK124" s="785" t="s">
        <v>1028</v>
      </c>
    </row>
    <row r="125" spans="1:37" ht="15.75" thickBot="1" x14ac:dyDescent="0.3">
      <c r="A125" s="809"/>
      <c r="B125" s="438"/>
      <c r="C125" s="811"/>
      <c r="D125" s="813"/>
      <c r="E125" s="801"/>
      <c r="F125" s="442">
        <v>1</v>
      </c>
      <c r="G125" s="443">
        <v>2</v>
      </c>
      <c r="H125" s="443">
        <v>3</v>
      </c>
      <c r="I125" s="442">
        <v>4</v>
      </c>
      <c r="J125" s="442">
        <v>5</v>
      </c>
      <c r="K125" s="442">
        <v>6</v>
      </c>
      <c r="L125" s="442">
        <v>7</v>
      </c>
      <c r="M125" s="442">
        <v>8</v>
      </c>
      <c r="N125" s="443">
        <v>9</v>
      </c>
      <c r="O125" s="443">
        <v>10</v>
      </c>
      <c r="P125" s="442">
        <v>11</v>
      </c>
      <c r="Q125" s="442">
        <v>12</v>
      </c>
      <c r="R125" s="442">
        <v>13</v>
      </c>
      <c r="S125" s="442">
        <v>14</v>
      </c>
      <c r="T125" s="442">
        <v>15</v>
      </c>
      <c r="U125" s="443">
        <v>16</v>
      </c>
      <c r="V125" s="443">
        <v>17</v>
      </c>
      <c r="W125" s="442">
        <v>18</v>
      </c>
      <c r="X125" s="442">
        <v>19</v>
      </c>
      <c r="Y125" s="442">
        <v>20</v>
      </c>
      <c r="Z125" s="442">
        <v>21</v>
      </c>
      <c r="AA125" s="442">
        <v>22</v>
      </c>
      <c r="AB125" s="443">
        <v>23</v>
      </c>
      <c r="AC125" s="443">
        <v>24</v>
      </c>
      <c r="AD125" s="515">
        <v>25</v>
      </c>
      <c r="AE125" s="515">
        <v>26</v>
      </c>
      <c r="AF125" s="444" t="s">
        <v>25</v>
      </c>
      <c r="AG125" s="786"/>
      <c r="AH125" s="790"/>
      <c r="AI125" s="788"/>
      <c r="AJ125" s="786"/>
      <c r="AK125" s="786"/>
    </row>
    <row r="126" spans="1:37" ht="15.75" thickBot="1" x14ac:dyDescent="0.3">
      <c r="A126" s="445" t="s">
        <v>59</v>
      </c>
      <c r="B126" s="818" t="s">
        <v>898</v>
      </c>
      <c r="C126" s="447" t="s">
        <v>899</v>
      </c>
      <c r="D126" s="448"/>
      <c r="E126" s="449"/>
      <c r="F126" s="450"/>
      <c r="G126" s="450"/>
      <c r="H126" s="450"/>
      <c r="I126" s="450"/>
      <c r="J126" s="450"/>
      <c r="K126" s="450"/>
      <c r="L126" s="450"/>
      <c r="M126" s="450"/>
      <c r="N126" s="450"/>
      <c r="O126" s="450"/>
      <c r="P126" s="450"/>
      <c r="Q126" s="450"/>
      <c r="R126" s="450"/>
      <c r="S126" s="450"/>
      <c r="T126" s="450"/>
      <c r="U126" s="450"/>
      <c r="V126" s="450"/>
      <c r="W126" s="450"/>
      <c r="X126" s="450"/>
      <c r="Y126" s="450"/>
      <c r="Z126" s="450"/>
      <c r="AA126" s="450"/>
      <c r="AB126" s="450"/>
      <c r="AC126" s="450"/>
      <c r="AD126" s="450"/>
      <c r="AE126" s="450"/>
      <c r="AF126" s="451"/>
      <c r="AG126" s="451"/>
      <c r="AH126" s="452"/>
      <c r="AI126" s="453"/>
      <c r="AJ126" s="453">
        <v>0.1</v>
      </c>
      <c r="AK126" s="454"/>
    </row>
    <row r="127" spans="1:37" s="455" customFormat="1" ht="15.75" x14ac:dyDescent="0.2">
      <c r="A127" s="794" t="s">
        <v>48</v>
      </c>
      <c r="B127" s="792"/>
      <c r="C127" s="456" t="s">
        <v>900</v>
      </c>
      <c r="D127" s="457">
        <v>0.25</v>
      </c>
      <c r="E127" s="458" t="s">
        <v>846</v>
      </c>
      <c r="F127" s="459"/>
      <c r="G127" s="460"/>
      <c r="H127" s="460"/>
      <c r="I127" s="461"/>
      <c r="J127" s="459"/>
      <c r="K127" s="459"/>
      <c r="L127" s="459"/>
      <c r="M127" s="459"/>
      <c r="N127" s="460"/>
      <c r="O127" s="460"/>
      <c r="P127" s="459"/>
      <c r="Q127" s="459"/>
      <c r="R127" s="459"/>
      <c r="S127" s="459"/>
      <c r="T127" s="459"/>
      <c r="U127" s="460"/>
      <c r="V127" s="460"/>
      <c r="W127" s="459"/>
      <c r="X127" s="459">
        <v>3</v>
      </c>
      <c r="Y127" s="459">
        <v>4</v>
      </c>
      <c r="Z127" s="459">
        <v>4</v>
      </c>
      <c r="AA127" s="459">
        <v>4</v>
      </c>
      <c r="AB127" s="460"/>
      <c r="AC127" s="460"/>
      <c r="AD127" s="460">
        <v>1</v>
      </c>
      <c r="AE127" s="460"/>
      <c r="AF127" s="462">
        <f>+SUM(F127:AE127)</f>
        <v>16</v>
      </c>
      <c r="AG127" s="463">
        <v>30</v>
      </c>
      <c r="AH127" s="464">
        <v>120</v>
      </c>
      <c r="AI127" s="465">
        <v>70</v>
      </c>
      <c r="AJ127" s="466">
        <f>+AH127*AF127</f>
        <v>1920</v>
      </c>
      <c r="AK127" s="467">
        <f>+AI127*AF127</f>
        <v>1120</v>
      </c>
    </row>
    <row r="128" spans="1:37" s="455" customFormat="1" ht="15.75" x14ac:dyDescent="0.2">
      <c r="A128" s="795"/>
      <c r="B128" s="792"/>
      <c r="C128" s="469" t="s">
        <v>901</v>
      </c>
      <c r="D128" s="470">
        <v>0.29166666666666669</v>
      </c>
      <c r="E128" s="471" t="s">
        <v>846</v>
      </c>
      <c r="F128" s="472"/>
      <c r="G128" s="473"/>
      <c r="H128" s="473"/>
      <c r="I128" s="474"/>
      <c r="J128" s="472"/>
      <c r="K128" s="472"/>
      <c r="L128" s="472"/>
      <c r="M128" s="472"/>
      <c r="N128" s="473"/>
      <c r="O128" s="473"/>
      <c r="P128" s="472"/>
      <c r="Q128" s="472"/>
      <c r="R128" s="472"/>
      <c r="S128" s="472"/>
      <c r="T128" s="472"/>
      <c r="U128" s="473"/>
      <c r="V128" s="473"/>
      <c r="W128" s="472"/>
      <c r="X128" s="472">
        <v>3</v>
      </c>
      <c r="Y128" s="472">
        <v>4</v>
      </c>
      <c r="Z128" s="472">
        <v>4</v>
      </c>
      <c r="AA128" s="472">
        <v>4</v>
      </c>
      <c r="AB128" s="473"/>
      <c r="AC128" s="473"/>
      <c r="AD128" s="473"/>
      <c r="AE128" s="473">
        <v>1</v>
      </c>
      <c r="AF128" s="475">
        <f>+SUM(F128:AE128)</f>
        <v>16</v>
      </c>
      <c r="AG128" s="476">
        <v>30</v>
      </c>
      <c r="AH128" s="477">
        <v>120</v>
      </c>
      <c r="AI128" s="478">
        <v>70</v>
      </c>
      <c r="AJ128" s="479">
        <f>+AH128*AF128</f>
        <v>1920</v>
      </c>
      <c r="AK128" s="480">
        <f>+AI128*AF128</f>
        <v>1120</v>
      </c>
    </row>
    <row r="129" spans="1:37" s="455" customFormat="1" ht="15.75" x14ac:dyDescent="0.2">
      <c r="A129" s="795"/>
      <c r="B129" s="792"/>
      <c r="C129" s="469" t="s">
        <v>902</v>
      </c>
      <c r="D129" s="470">
        <v>0.5</v>
      </c>
      <c r="E129" s="471" t="s">
        <v>846</v>
      </c>
      <c r="F129" s="472"/>
      <c r="G129" s="473"/>
      <c r="H129" s="473"/>
      <c r="I129" s="474"/>
      <c r="J129" s="472"/>
      <c r="K129" s="472"/>
      <c r="L129" s="472"/>
      <c r="M129" s="472"/>
      <c r="N129" s="473"/>
      <c r="O129" s="473"/>
      <c r="P129" s="472"/>
      <c r="Q129" s="472"/>
      <c r="R129" s="472"/>
      <c r="S129" s="472"/>
      <c r="T129" s="472"/>
      <c r="U129" s="473"/>
      <c r="V129" s="473"/>
      <c r="W129" s="472"/>
      <c r="X129" s="472">
        <v>3</v>
      </c>
      <c r="Y129" s="472">
        <v>4</v>
      </c>
      <c r="Z129" s="472">
        <v>4</v>
      </c>
      <c r="AA129" s="472">
        <v>4</v>
      </c>
      <c r="AB129" s="473"/>
      <c r="AC129" s="473"/>
      <c r="AD129" s="473">
        <v>1</v>
      </c>
      <c r="AE129" s="473"/>
      <c r="AF129" s="475">
        <f>+SUM(F129:AE129)</f>
        <v>16</v>
      </c>
      <c r="AG129" s="476">
        <v>30</v>
      </c>
      <c r="AH129" s="477">
        <v>120</v>
      </c>
      <c r="AI129" s="478">
        <v>70</v>
      </c>
      <c r="AJ129" s="479">
        <f>+AH129*AF129</f>
        <v>1920</v>
      </c>
      <c r="AK129" s="480">
        <f>+AI129*AF129</f>
        <v>1120</v>
      </c>
    </row>
    <row r="130" spans="1:37" s="455" customFormat="1" ht="16.5" thickBot="1" x14ac:dyDescent="0.25">
      <c r="A130" s="796"/>
      <c r="B130" s="793"/>
      <c r="C130" s="469" t="s">
        <v>903</v>
      </c>
      <c r="D130" s="470">
        <v>0.79166666666666663</v>
      </c>
      <c r="E130" s="471" t="s">
        <v>19</v>
      </c>
      <c r="F130" s="472"/>
      <c r="G130" s="473"/>
      <c r="H130" s="473"/>
      <c r="I130" s="474"/>
      <c r="J130" s="472"/>
      <c r="K130" s="472"/>
      <c r="L130" s="472"/>
      <c r="M130" s="472"/>
      <c r="N130" s="473"/>
      <c r="O130" s="473"/>
      <c r="P130" s="472"/>
      <c r="Q130" s="472"/>
      <c r="R130" s="472"/>
      <c r="S130" s="472"/>
      <c r="T130" s="472"/>
      <c r="U130" s="473"/>
      <c r="V130" s="473"/>
      <c r="W130" s="472"/>
      <c r="X130" s="472"/>
      <c r="Y130" s="472"/>
      <c r="Z130" s="472"/>
      <c r="AA130" s="472"/>
      <c r="AB130" s="473"/>
      <c r="AC130" s="473">
        <v>3</v>
      </c>
      <c r="AD130" s="473"/>
      <c r="AE130" s="473"/>
      <c r="AF130" s="475">
        <f>+SUM(F130:AE130)</f>
        <v>3</v>
      </c>
      <c r="AG130" s="476">
        <v>30</v>
      </c>
      <c r="AH130" s="477">
        <v>120</v>
      </c>
      <c r="AI130" s="478">
        <v>70</v>
      </c>
      <c r="AJ130" s="479">
        <f>+AH130*AF130</f>
        <v>360</v>
      </c>
      <c r="AK130" s="480">
        <f>+AI130*AF130</f>
        <v>210</v>
      </c>
    </row>
    <row r="131" spans="1:37" ht="15.75" thickBot="1" x14ac:dyDescent="0.3">
      <c r="A131" s="494"/>
      <c r="B131" s="494"/>
      <c r="C131" s="495" t="s">
        <v>904</v>
      </c>
      <c r="D131" s="496"/>
      <c r="E131" s="496"/>
      <c r="F131" s="497">
        <f t="shared" ref="F131:AB131" si="10">SUM(F127:F130)</f>
        <v>0</v>
      </c>
      <c r="G131" s="497">
        <f t="shared" si="10"/>
        <v>0</v>
      </c>
      <c r="H131" s="497">
        <f t="shared" si="10"/>
        <v>0</v>
      </c>
      <c r="I131" s="497">
        <f t="shared" si="10"/>
        <v>0</v>
      </c>
      <c r="J131" s="497">
        <f t="shared" si="10"/>
        <v>0</v>
      </c>
      <c r="K131" s="497">
        <f t="shared" si="10"/>
        <v>0</v>
      </c>
      <c r="L131" s="497">
        <f t="shared" si="10"/>
        <v>0</v>
      </c>
      <c r="M131" s="497">
        <f t="shared" si="10"/>
        <v>0</v>
      </c>
      <c r="N131" s="497">
        <f t="shared" si="10"/>
        <v>0</v>
      </c>
      <c r="O131" s="497">
        <f t="shared" si="10"/>
        <v>0</v>
      </c>
      <c r="P131" s="497">
        <f t="shared" si="10"/>
        <v>0</v>
      </c>
      <c r="Q131" s="497">
        <f t="shared" si="10"/>
        <v>0</v>
      </c>
      <c r="R131" s="497">
        <f t="shared" si="10"/>
        <v>0</v>
      </c>
      <c r="S131" s="497">
        <f t="shared" si="10"/>
        <v>0</v>
      </c>
      <c r="T131" s="497">
        <f t="shared" si="10"/>
        <v>0</v>
      </c>
      <c r="U131" s="497">
        <f t="shared" si="10"/>
        <v>0</v>
      </c>
      <c r="V131" s="497">
        <f t="shared" si="10"/>
        <v>0</v>
      </c>
      <c r="W131" s="497">
        <f t="shared" si="10"/>
        <v>0</v>
      </c>
      <c r="X131" s="497">
        <f t="shared" si="10"/>
        <v>9</v>
      </c>
      <c r="Y131" s="497">
        <f t="shared" si="10"/>
        <v>12</v>
      </c>
      <c r="Z131" s="497">
        <f t="shared" si="10"/>
        <v>12</v>
      </c>
      <c r="AA131" s="497">
        <f t="shared" si="10"/>
        <v>12</v>
      </c>
      <c r="AB131" s="497">
        <f t="shared" si="10"/>
        <v>0</v>
      </c>
      <c r="AC131" s="497"/>
      <c r="AD131" s="497"/>
      <c r="AE131" s="497">
        <f>SUM(AE127:AE130)</f>
        <v>1</v>
      </c>
      <c r="AF131" s="498">
        <f>SUM(AF127:AF130)</f>
        <v>51</v>
      </c>
      <c r="AG131" s="499"/>
      <c r="AH131" s="500"/>
      <c r="AI131" s="500"/>
      <c r="AJ131" s="501">
        <f>SUM(AJ127:AJ130)</f>
        <v>6120</v>
      </c>
      <c r="AK131" s="502">
        <f>SUM(AK127:AK130)</f>
        <v>3570</v>
      </c>
    </row>
    <row r="132" spans="1:37" s="508" customFormat="1" ht="18" customHeight="1" x14ac:dyDescent="0.25">
      <c r="A132" s="503"/>
      <c r="B132" s="503"/>
      <c r="C132" s="504"/>
      <c r="D132" s="424"/>
      <c r="E132" s="424"/>
      <c r="F132" s="503"/>
      <c r="G132" s="503"/>
      <c r="H132" s="503"/>
      <c r="I132" s="503"/>
      <c r="J132" s="503"/>
      <c r="K132" s="503"/>
      <c r="L132" s="503"/>
      <c r="M132" s="503"/>
      <c r="N132" s="503"/>
      <c r="O132" s="503"/>
      <c r="P132" s="503"/>
      <c r="Q132" s="503"/>
      <c r="R132" s="503"/>
      <c r="S132" s="503"/>
      <c r="T132" s="503"/>
      <c r="U132" s="503"/>
      <c r="V132" s="503"/>
      <c r="W132" s="503"/>
      <c r="X132" s="503"/>
      <c r="Y132" s="503"/>
      <c r="Z132" s="503"/>
      <c r="AA132" s="503"/>
      <c r="AB132" s="503"/>
      <c r="AC132" s="503"/>
      <c r="AD132" s="503"/>
      <c r="AE132" s="503"/>
      <c r="AF132" s="505"/>
      <c r="AG132" s="424"/>
      <c r="AH132" s="506"/>
      <c r="AI132" s="506"/>
      <c r="AJ132" s="424"/>
      <c r="AK132" s="507"/>
    </row>
    <row r="133" spans="1:37" s="508" customFormat="1" ht="18" customHeight="1" x14ac:dyDescent="0.25">
      <c r="A133" s="503"/>
      <c r="B133" s="503"/>
      <c r="C133" s="504"/>
      <c r="D133" s="424"/>
      <c r="E133" s="424"/>
      <c r="F133" s="503"/>
      <c r="G133" s="503"/>
      <c r="H133" s="503"/>
      <c r="I133" s="503"/>
      <c r="J133" s="503"/>
      <c r="K133" s="503"/>
      <c r="L133" s="503"/>
      <c r="M133" s="503"/>
      <c r="N133" s="503"/>
      <c r="O133" s="503"/>
      <c r="P133" s="503"/>
      <c r="Q133" s="503"/>
      <c r="R133" s="503"/>
      <c r="S133" s="503"/>
      <c r="T133" s="503"/>
      <c r="U133" s="503"/>
      <c r="V133" s="503"/>
      <c r="W133" s="503"/>
      <c r="X133" s="503"/>
      <c r="Y133" s="503"/>
      <c r="Z133" s="503"/>
      <c r="AA133" s="503"/>
      <c r="AB133" s="503"/>
      <c r="AC133" s="503"/>
      <c r="AD133" s="503"/>
      <c r="AE133" s="503"/>
      <c r="AF133" s="509"/>
      <c r="AG133" s="424"/>
      <c r="AH133" s="424"/>
      <c r="AI133" s="424"/>
      <c r="AJ133" s="510"/>
      <c r="AK133" s="511"/>
    </row>
    <row r="134" spans="1:37" ht="15" customHeight="1" x14ac:dyDescent="0.25">
      <c r="A134" s="423"/>
      <c r="B134" s="423"/>
      <c r="C134" s="427"/>
      <c r="D134" s="428"/>
      <c r="E134" s="428"/>
      <c r="F134" s="797" t="s">
        <v>62</v>
      </c>
      <c r="G134" s="798"/>
      <c r="H134" s="799"/>
      <c r="I134" s="797" t="s">
        <v>63</v>
      </c>
      <c r="J134" s="798"/>
      <c r="K134" s="798"/>
      <c r="L134" s="798"/>
      <c r="M134" s="798"/>
      <c r="N134" s="798"/>
      <c r="O134" s="799"/>
      <c r="P134" s="797" t="s">
        <v>64</v>
      </c>
      <c r="Q134" s="798"/>
      <c r="R134" s="798"/>
      <c r="S134" s="798"/>
      <c r="T134" s="798"/>
      <c r="U134" s="798"/>
      <c r="V134" s="799"/>
      <c r="W134" s="797" t="s">
        <v>850</v>
      </c>
      <c r="X134" s="798"/>
      <c r="Y134" s="798"/>
      <c r="Z134" s="798"/>
      <c r="AA134" s="798"/>
      <c r="AB134" s="798"/>
      <c r="AC134" s="798"/>
      <c r="AD134" s="798"/>
      <c r="AE134" s="799"/>
      <c r="AF134" s="424"/>
      <c r="AG134" s="423"/>
      <c r="AH134" s="424"/>
      <c r="AI134" s="424"/>
      <c r="AJ134" s="430"/>
      <c r="AK134" s="425"/>
    </row>
    <row r="135" spans="1:37" ht="18.75" thickBot="1" x14ac:dyDescent="0.3">
      <c r="A135" s="423"/>
      <c r="B135" s="423"/>
      <c r="C135" s="431"/>
      <c r="D135" s="432"/>
      <c r="E135" s="432"/>
      <c r="F135" s="820" t="s">
        <v>88</v>
      </c>
      <c r="G135" s="821"/>
      <c r="H135" s="821"/>
      <c r="I135" s="821"/>
      <c r="J135" s="821"/>
      <c r="K135" s="821"/>
      <c r="L135" s="821"/>
      <c r="M135" s="821"/>
      <c r="N135" s="821"/>
      <c r="O135" s="821"/>
      <c r="P135" s="821"/>
      <c r="Q135" s="821"/>
      <c r="R135" s="821"/>
      <c r="S135" s="821"/>
      <c r="T135" s="821"/>
      <c r="U135" s="821"/>
      <c r="V135" s="821"/>
      <c r="W135" s="821"/>
      <c r="X135" s="821"/>
      <c r="Y135" s="821"/>
      <c r="Z135" s="821"/>
      <c r="AA135" s="821"/>
      <c r="AB135" s="821"/>
      <c r="AC135" s="821"/>
      <c r="AD135" s="821"/>
      <c r="AE135" s="822"/>
      <c r="AF135" s="433"/>
      <c r="AG135" s="434"/>
      <c r="AH135" s="435"/>
      <c r="AI135" s="435"/>
      <c r="AJ135" s="436"/>
      <c r="AK135" s="437"/>
    </row>
    <row r="136" spans="1:37" ht="25.5" customHeight="1" x14ac:dyDescent="0.25">
      <c r="A136" s="808"/>
      <c r="B136" s="438"/>
      <c r="C136" s="810" t="s">
        <v>13</v>
      </c>
      <c r="D136" s="812" t="s">
        <v>839</v>
      </c>
      <c r="E136" s="800" t="s">
        <v>840</v>
      </c>
      <c r="F136" s="512" t="s">
        <v>17</v>
      </c>
      <c r="G136" s="513" t="s">
        <v>18</v>
      </c>
      <c r="H136" s="513" t="s">
        <v>19</v>
      </c>
      <c r="I136" s="512" t="s">
        <v>20</v>
      </c>
      <c r="J136" s="512" t="s">
        <v>21</v>
      </c>
      <c r="K136" s="512" t="s">
        <v>15</v>
      </c>
      <c r="L136" s="512" t="s">
        <v>16</v>
      </c>
      <c r="M136" s="512" t="s">
        <v>17</v>
      </c>
      <c r="N136" s="513" t="s">
        <v>18</v>
      </c>
      <c r="O136" s="513" t="s">
        <v>19</v>
      </c>
      <c r="P136" s="512" t="s">
        <v>20</v>
      </c>
      <c r="Q136" s="512" t="s">
        <v>21</v>
      </c>
      <c r="R136" s="512" t="s">
        <v>15</v>
      </c>
      <c r="S136" s="512" t="s">
        <v>16</v>
      </c>
      <c r="T136" s="512" t="s">
        <v>17</v>
      </c>
      <c r="U136" s="513" t="s">
        <v>18</v>
      </c>
      <c r="V136" s="513" t="s">
        <v>19</v>
      </c>
      <c r="W136" s="512" t="s">
        <v>20</v>
      </c>
      <c r="X136" s="512" t="s">
        <v>21</v>
      </c>
      <c r="Y136" s="512" t="s">
        <v>15</v>
      </c>
      <c r="Z136" s="512" t="s">
        <v>16</v>
      </c>
      <c r="AA136" s="512" t="s">
        <v>17</v>
      </c>
      <c r="AB136" s="513" t="s">
        <v>18</v>
      </c>
      <c r="AC136" s="513" t="s">
        <v>19</v>
      </c>
      <c r="AD136" s="514" t="s">
        <v>20</v>
      </c>
      <c r="AE136" s="514" t="s">
        <v>21</v>
      </c>
      <c r="AF136" s="441" t="s">
        <v>4</v>
      </c>
      <c r="AG136" s="785" t="s">
        <v>14</v>
      </c>
      <c r="AH136" s="789" t="s">
        <v>841</v>
      </c>
      <c r="AI136" s="787" t="s">
        <v>65</v>
      </c>
      <c r="AJ136" s="785" t="s">
        <v>842</v>
      </c>
      <c r="AK136" s="785" t="s">
        <v>1028</v>
      </c>
    </row>
    <row r="137" spans="1:37" ht="15.75" thickBot="1" x14ac:dyDescent="0.3">
      <c r="A137" s="809"/>
      <c r="B137" s="438"/>
      <c r="C137" s="811"/>
      <c r="D137" s="813"/>
      <c r="E137" s="801"/>
      <c r="F137" s="442">
        <v>1</v>
      </c>
      <c r="G137" s="443">
        <v>2</v>
      </c>
      <c r="H137" s="443">
        <v>3</v>
      </c>
      <c r="I137" s="442">
        <v>4</v>
      </c>
      <c r="J137" s="442">
        <v>5</v>
      </c>
      <c r="K137" s="442">
        <v>6</v>
      </c>
      <c r="L137" s="442">
        <v>7</v>
      </c>
      <c r="M137" s="442">
        <v>8</v>
      </c>
      <c r="N137" s="443">
        <v>9</v>
      </c>
      <c r="O137" s="443">
        <v>10</v>
      </c>
      <c r="P137" s="442">
        <v>11</v>
      </c>
      <c r="Q137" s="442">
        <v>12</v>
      </c>
      <c r="R137" s="442">
        <v>13</v>
      </c>
      <c r="S137" s="442">
        <v>14</v>
      </c>
      <c r="T137" s="442">
        <v>15</v>
      </c>
      <c r="U137" s="443">
        <v>16</v>
      </c>
      <c r="V137" s="443">
        <v>17</v>
      </c>
      <c r="W137" s="442">
        <v>18</v>
      </c>
      <c r="X137" s="442">
        <v>19</v>
      </c>
      <c r="Y137" s="442">
        <v>20</v>
      </c>
      <c r="Z137" s="442">
        <v>21</v>
      </c>
      <c r="AA137" s="442">
        <v>22</v>
      </c>
      <c r="AB137" s="443">
        <v>23</v>
      </c>
      <c r="AC137" s="443">
        <v>24</v>
      </c>
      <c r="AD137" s="515">
        <v>25</v>
      </c>
      <c r="AE137" s="515">
        <v>26</v>
      </c>
      <c r="AF137" s="444" t="s">
        <v>25</v>
      </c>
      <c r="AG137" s="786"/>
      <c r="AH137" s="790"/>
      <c r="AI137" s="788"/>
      <c r="AJ137" s="786"/>
      <c r="AK137" s="786"/>
    </row>
    <row r="138" spans="1:37" ht="18.75" customHeight="1" thickBot="1" x14ac:dyDescent="0.3">
      <c r="A138" s="445" t="s">
        <v>59</v>
      </c>
      <c r="B138" s="818" t="s">
        <v>905</v>
      </c>
      <c r="C138" s="447" t="s">
        <v>906</v>
      </c>
      <c r="D138" s="448"/>
      <c r="E138" s="449"/>
      <c r="F138" s="450"/>
      <c r="G138" s="450"/>
      <c r="H138" s="450"/>
      <c r="I138" s="450"/>
      <c r="J138" s="450"/>
      <c r="K138" s="450"/>
      <c r="L138" s="450"/>
      <c r="M138" s="450"/>
      <c r="N138" s="450"/>
      <c r="O138" s="450"/>
      <c r="P138" s="450"/>
      <c r="Q138" s="450"/>
      <c r="R138" s="450"/>
      <c r="S138" s="450"/>
      <c r="T138" s="450"/>
      <c r="U138" s="450"/>
      <c r="V138" s="450"/>
      <c r="W138" s="450"/>
      <c r="X138" s="450"/>
      <c r="Y138" s="450"/>
      <c r="Z138" s="450"/>
      <c r="AA138" s="450"/>
      <c r="AB138" s="450"/>
      <c r="AC138" s="450"/>
      <c r="AD138" s="450"/>
      <c r="AE138" s="450"/>
      <c r="AF138" s="451"/>
      <c r="AG138" s="451"/>
      <c r="AH138" s="452"/>
      <c r="AI138" s="453"/>
      <c r="AJ138" s="453">
        <v>0.1</v>
      </c>
      <c r="AK138" s="454"/>
    </row>
    <row r="139" spans="1:37" s="455" customFormat="1" ht="15.75" x14ac:dyDescent="0.2">
      <c r="A139" s="794" t="s">
        <v>48</v>
      </c>
      <c r="B139" s="819"/>
      <c r="C139" s="456" t="s">
        <v>907</v>
      </c>
      <c r="D139" s="457">
        <v>0.25</v>
      </c>
      <c r="E139" s="458" t="s">
        <v>846</v>
      </c>
      <c r="F139" s="459"/>
      <c r="G139" s="460"/>
      <c r="H139" s="460"/>
      <c r="I139" s="461"/>
      <c r="J139" s="459"/>
      <c r="K139" s="459"/>
      <c r="L139" s="459"/>
      <c r="M139" s="459"/>
      <c r="N139" s="460"/>
      <c r="O139" s="460"/>
      <c r="P139" s="459"/>
      <c r="Q139" s="459"/>
      <c r="R139" s="459"/>
      <c r="S139" s="459"/>
      <c r="T139" s="459"/>
      <c r="U139" s="460"/>
      <c r="V139" s="460"/>
      <c r="W139" s="459"/>
      <c r="X139" s="459">
        <v>1</v>
      </c>
      <c r="Y139" s="459">
        <v>1</v>
      </c>
      <c r="Z139" s="459">
        <v>2</v>
      </c>
      <c r="AA139" s="459">
        <v>1</v>
      </c>
      <c r="AB139" s="460"/>
      <c r="AC139" s="460"/>
      <c r="AD139" s="460">
        <v>1</v>
      </c>
      <c r="AE139" s="460">
        <v>1</v>
      </c>
      <c r="AF139" s="462">
        <f t="shared" ref="AF139:AF151" si="11">+SUM(F139:AE139)</f>
        <v>7</v>
      </c>
      <c r="AG139" s="463">
        <v>30</v>
      </c>
      <c r="AH139" s="464">
        <v>345</v>
      </c>
      <c r="AI139" s="465">
        <v>69</v>
      </c>
      <c r="AJ139" s="466">
        <f t="shared" ref="AJ139:AJ151" si="12">+AH139*AF139</f>
        <v>2415</v>
      </c>
      <c r="AK139" s="467">
        <v>477.24</v>
      </c>
    </row>
    <row r="140" spans="1:37" s="455" customFormat="1" ht="15.75" x14ac:dyDescent="0.2">
      <c r="A140" s="795"/>
      <c r="B140" s="819"/>
      <c r="C140" s="526" t="s">
        <v>908</v>
      </c>
      <c r="D140" s="527">
        <v>0.41666666666666669</v>
      </c>
      <c r="E140" s="528" t="s">
        <v>846</v>
      </c>
      <c r="F140" s="529"/>
      <c r="G140" s="530"/>
      <c r="H140" s="530"/>
      <c r="I140" s="531"/>
      <c r="J140" s="529"/>
      <c r="K140" s="529"/>
      <c r="L140" s="529"/>
      <c r="M140" s="529"/>
      <c r="N140" s="530"/>
      <c r="O140" s="530"/>
      <c r="P140" s="529"/>
      <c r="Q140" s="529"/>
      <c r="R140" s="529"/>
      <c r="S140" s="529"/>
      <c r="T140" s="529"/>
      <c r="U140" s="530"/>
      <c r="V140" s="530"/>
      <c r="W140" s="529"/>
      <c r="X140" s="529">
        <v>1</v>
      </c>
      <c r="Y140" s="529">
        <v>1</v>
      </c>
      <c r="Z140" s="529">
        <v>2</v>
      </c>
      <c r="AA140" s="529">
        <v>1</v>
      </c>
      <c r="AB140" s="530"/>
      <c r="AC140" s="530"/>
      <c r="AD140" s="530">
        <v>1</v>
      </c>
      <c r="AE140" s="530">
        <v>1</v>
      </c>
      <c r="AF140" s="532">
        <f t="shared" si="11"/>
        <v>7</v>
      </c>
      <c r="AG140" s="533">
        <v>30</v>
      </c>
      <c r="AH140" s="534">
        <v>345</v>
      </c>
      <c r="AI140" s="535">
        <v>69</v>
      </c>
      <c r="AJ140" s="536">
        <f t="shared" si="12"/>
        <v>2415</v>
      </c>
      <c r="AK140" s="537">
        <f t="shared" ref="AK140:AK151" si="13">+AI140*AF140</f>
        <v>483</v>
      </c>
    </row>
    <row r="141" spans="1:37" s="455" customFormat="1" ht="15.75" hidden="1" x14ac:dyDescent="0.2">
      <c r="A141" s="795"/>
      <c r="B141" s="819"/>
      <c r="C141" s="526" t="s">
        <v>909</v>
      </c>
      <c r="D141" s="527">
        <v>0.5</v>
      </c>
      <c r="E141" s="528" t="s">
        <v>846</v>
      </c>
      <c r="F141" s="529"/>
      <c r="G141" s="530"/>
      <c r="H141" s="530"/>
      <c r="I141" s="531"/>
      <c r="J141" s="529"/>
      <c r="K141" s="529"/>
      <c r="L141" s="529"/>
      <c r="M141" s="529"/>
      <c r="N141" s="530"/>
      <c r="O141" s="530"/>
      <c r="P141" s="529"/>
      <c r="Q141" s="529"/>
      <c r="R141" s="529"/>
      <c r="S141" s="529"/>
      <c r="T141" s="529"/>
      <c r="U141" s="530"/>
      <c r="V141" s="530"/>
      <c r="W141" s="529"/>
      <c r="X141" s="529"/>
      <c r="Y141" s="529"/>
      <c r="Z141" s="529"/>
      <c r="AA141" s="529"/>
      <c r="AB141" s="530"/>
      <c r="AC141" s="530"/>
      <c r="AD141" s="530"/>
      <c r="AE141" s="530"/>
      <c r="AF141" s="532">
        <f t="shared" si="11"/>
        <v>0</v>
      </c>
      <c r="AG141" s="533">
        <v>30</v>
      </c>
      <c r="AH141" s="534">
        <v>345</v>
      </c>
      <c r="AI141" s="535">
        <v>69</v>
      </c>
      <c r="AJ141" s="536">
        <f t="shared" si="12"/>
        <v>0</v>
      </c>
      <c r="AK141" s="537">
        <f t="shared" si="13"/>
        <v>0</v>
      </c>
    </row>
    <row r="142" spans="1:37" s="455" customFormat="1" ht="15.75" x14ac:dyDescent="0.2">
      <c r="A142" s="795"/>
      <c r="B142" s="819"/>
      <c r="C142" s="526" t="s">
        <v>910</v>
      </c>
      <c r="D142" s="527">
        <v>0.625</v>
      </c>
      <c r="E142" s="528" t="s">
        <v>846</v>
      </c>
      <c r="F142" s="529"/>
      <c r="G142" s="530"/>
      <c r="H142" s="530"/>
      <c r="I142" s="531"/>
      <c r="J142" s="529"/>
      <c r="K142" s="529"/>
      <c r="L142" s="529"/>
      <c r="M142" s="529"/>
      <c r="N142" s="530"/>
      <c r="O142" s="530"/>
      <c r="P142" s="529"/>
      <c r="Q142" s="529"/>
      <c r="R142" s="529"/>
      <c r="S142" s="529"/>
      <c r="T142" s="529"/>
      <c r="U142" s="530"/>
      <c r="V142" s="530"/>
      <c r="W142" s="529"/>
      <c r="X142" s="529">
        <v>1</v>
      </c>
      <c r="Y142" s="529">
        <v>1</v>
      </c>
      <c r="Z142" s="529">
        <v>2</v>
      </c>
      <c r="AA142" s="529">
        <v>1</v>
      </c>
      <c r="AB142" s="530"/>
      <c r="AC142" s="530"/>
      <c r="AD142" s="530">
        <v>1</v>
      </c>
      <c r="AE142" s="530"/>
      <c r="AF142" s="532">
        <f t="shared" si="11"/>
        <v>6</v>
      </c>
      <c r="AG142" s="533">
        <v>30</v>
      </c>
      <c r="AH142" s="534">
        <v>630</v>
      </c>
      <c r="AI142" s="535">
        <v>121.66</v>
      </c>
      <c r="AJ142" s="536">
        <f t="shared" si="12"/>
        <v>3780</v>
      </c>
      <c r="AK142" s="537">
        <f t="shared" si="13"/>
        <v>729.96</v>
      </c>
    </row>
    <row r="143" spans="1:37" s="455" customFormat="1" ht="15.75" x14ac:dyDescent="0.2">
      <c r="A143" s="795"/>
      <c r="B143" s="819"/>
      <c r="C143" s="526" t="s">
        <v>911</v>
      </c>
      <c r="D143" s="527">
        <v>0.66666666666666663</v>
      </c>
      <c r="E143" s="528" t="s">
        <v>846</v>
      </c>
      <c r="F143" s="529"/>
      <c r="G143" s="530"/>
      <c r="H143" s="530"/>
      <c r="I143" s="531"/>
      <c r="J143" s="529"/>
      <c r="K143" s="529"/>
      <c r="L143" s="529"/>
      <c r="M143" s="529"/>
      <c r="N143" s="530"/>
      <c r="O143" s="530"/>
      <c r="P143" s="529"/>
      <c r="Q143" s="529"/>
      <c r="R143" s="529"/>
      <c r="S143" s="529"/>
      <c r="T143" s="529"/>
      <c r="U143" s="530"/>
      <c r="V143" s="530"/>
      <c r="W143" s="529"/>
      <c r="X143" s="529">
        <v>1</v>
      </c>
      <c r="Y143" s="529">
        <v>1</v>
      </c>
      <c r="Z143" s="529">
        <v>1</v>
      </c>
      <c r="AA143" s="529">
        <v>2</v>
      </c>
      <c r="AB143" s="530"/>
      <c r="AC143" s="530"/>
      <c r="AD143" s="530"/>
      <c r="AE143" s="530"/>
      <c r="AF143" s="532">
        <f t="shared" si="11"/>
        <v>5</v>
      </c>
      <c r="AG143" s="533">
        <v>30</v>
      </c>
      <c r="AH143" s="534">
        <v>630</v>
      </c>
      <c r="AI143" s="535">
        <v>121.67</v>
      </c>
      <c r="AJ143" s="536">
        <f t="shared" si="12"/>
        <v>3150</v>
      </c>
      <c r="AK143" s="537">
        <f t="shared" si="13"/>
        <v>608.35</v>
      </c>
    </row>
    <row r="144" spans="1:37" s="455" customFormat="1" ht="15.75" x14ac:dyDescent="0.2">
      <c r="A144" s="795"/>
      <c r="B144" s="819"/>
      <c r="C144" s="526" t="s">
        <v>912</v>
      </c>
      <c r="D144" s="527">
        <v>0.625</v>
      </c>
      <c r="E144" s="528" t="s">
        <v>18</v>
      </c>
      <c r="F144" s="529"/>
      <c r="G144" s="530"/>
      <c r="H144" s="530"/>
      <c r="I144" s="531"/>
      <c r="J144" s="529"/>
      <c r="K144" s="529"/>
      <c r="L144" s="529"/>
      <c r="M144" s="529"/>
      <c r="N144" s="530"/>
      <c r="O144" s="530"/>
      <c r="P144" s="529"/>
      <c r="Q144" s="529"/>
      <c r="R144" s="529"/>
      <c r="S144" s="529"/>
      <c r="T144" s="529"/>
      <c r="U144" s="530"/>
      <c r="V144" s="530"/>
      <c r="W144" s="529"/>
      <c r="X144" s="529"/>
      <c r="Y144" s="529"/>
      <c r="Z144" s="529"/>
      <c r="AA144" s="529"/>
      <c r="AB144" s="530">
        <v>2</v>
      </c>
      <c r="AC144" s="530"/>
      <c r="AD144" s="530"/>
      <c r="AE144" s="530"/>
      <c r="AF144" s="532">
        <f t="shared" si="11"/>
        <v>2</v>
      </c>
      <c r="AG144" s="533">
        <v>30</v>
      </c>
      <c r="AH144" s="534">
        <v>435</v>
      </c>
      <c r="AI144" s="535">
        <v>87</v>
      </c>
      <c r="AJ144" s="536">
        <f t="shared" si="12"/>
        <v>870</v>
      </c>
      <c r="AK144" s="537">
        <f t="shared" si="13"/>
        <v>174</v>
      </c>
    </row>
    <row r="145" spans="1:37" s="455" customFormat="1" ht="15.75" x14ac:dyDescent="0.2">
      <c r="A145" s="795"/>
      <c r="B145" s="819"/>
      <c r="C145" s="526" t="s">
        <v>913</v>
      </c>
      <c r="D145" s="527">
        <v>0.66666666666666663</v>
      </c>
      <c r="E145" s="528" t="s">
        <v>19</v>
      </c>
      <c r="F145" s="529"/>
      <c r="G145" s="530"/>
      <c r="H145" s="530"/>
      <c r="I145" s="531"/>
      <c r="J145" s="529"/>
      <c r="K145" s="529"/>
      <c r="L145" s="529"/>
      <c r="M145" s="529"/>
      <c r="N145" s="530"/>
      <c r="O145" s="530"/>
      <c r="P145" s="529"/>
      <c r="Q145" s="529"/>
      <c r="R145" s="529"/>
      <c r="S145" s="529"/>
      <c r="T145" s="529"/>
      <c r="U145" s="530"/>
      <c r="V145" s="530"/>
      <c r="W145" s="529"/>
      <c r="X145" s="529"/>
      <c r="Y145" s="529"/>
      <c r="Z145" s="529"/>
      <c r="AA145" s="529"/>
      <c r="AB145" s="530"/>
      <c r="AC145" s="530">
        <v>2</v>
      </c>
      <c r="AD145" s="530"/>
      <c r="AE145" s="530"/>
      <c r="AF145" s="532">
        <f t="shared" si="11"/>
        <v>2</v>
      </c>
      <c r="AG145" s="533">
        <v>30</v>
      </c>
      <c r="AH145" s="534">
        <v>435</v>
      </c>
      <c r="AI145" s="535">
        <v>87</v>
      </c>
      <c r="AJ145" s="536">
        <f t="shared" si="12"/>
        <v>870</v>
      </c>
      <c r="AK145" s="537">
        <f t="shared" si="13"/>
        <v>174</v>
      </c>
    </row>
    <row r="146" spans="1:37" s="455" customFormat="1" ht="15.75" x14ac:dyDescent="0.2">
      <c r="A146" s="795"/>
      <c r="B146" s="819"/>
      <c r="C146" s="526" t="s">
        <v>914</v>
      </c>
      <c r="D146" s="527">
        <v>0.70833333333333337</v>
      </c>
      <c r="E146" s="528" t="s">
        <v>19</v>
      </c>
      <c r="F146" s="529"/>
      <c r="G146" s="530"/>
      <c r="H146" s="530"/>
      <c r="I146" s="531"/>
      <c r="J146" s="529"/>
      <c r="K146" s="529"/>
      <c r="L146" s="529"/>
      <c r="M146" s="529"/>
      <c r="N146" s="530"/>
      <c r="O146" s="530"/>
      <c r="P146" s="529"/>
      <c r="Q146" s="529"/>
      <c r="R146" s="529"/>
      <c r="S146" s="529"/>
      <c r="T146" s="529"/>
      <c r="U146" s="530"/>
      <c r="V146" s="530"/>
      <c r="W146" s="529"/>
      <c r="X146" s="529"/>
      <c r="Y146" s="529"/>
      <c r="Z146" s="529"/>
      <c r="AA146" s="529"/>
      <c r="AB146" s="530">
        <v>2</v>
      </c>
      <c r="AC146" s="530"/>
      <c r="AD146" s="530"/>
      <c r="AE146" s="530"/>
      <c r="AF146" s="532">
        <f t="shared" si="11"/>
        <v>2</v>
      </c>
      <c r="AG146" s="533">
        <v>30</v>
      </c>
      <c r="AH146" s="534">
        <v>435</v>
      </c>
      <c r="AI146" s="535">
        <v>87</v>
      </c>
      <c r="AJ146" s="536">
        <f t="shared" si="12"/>
        <v>870</v>
      </c>
      <c r="AK146" s="537">
        <f t="shared" si="13"/>
        <v>174</v>
      </c>
    </row>
    <row r="147" spans="1:37" s="455" customFormat="1" ht="15.75" x14ac:dyDescent="0.2">
      <c r="A147" s="795"/>
      <c r="B147" s="819"/>
      <c r="C147" s="526" t="s">
        <v>915</v>
      </c>
      <c r="D147" s="527">
        <v>0.875</v>
      </c>
      <c r="E147" s="528" t="s">
        <v>846</v>
      </c>
      <c r="F147" s="529"/>
      <c r="G147" s="530"/>
      <c r="H147" s="530"/>
      <c r="I147" s="531"/>
      <c r="J147" s="529"/>
      <c r="K147" s="529"/>
      <c r="L147" s="529"/>
      <c r="M147" s="529"/>
      <c r="N147" s="530"/>
      <c r="O147" s="530"/>
      <c r="P147" s="529"/>
      <c r="Q147" s="529"/>
      <c r="R147" s="529"/>
      <c r="S147" s="529"/>
      <c r="T147" s="529"/>
      <c r="U147" s="530"/>
      <c r="V147" s="530"/>
      <c r="W147" s="529"/>
      <c r="X147" s="529"/>
      <c r="Y147" s="529"/>
      <c r="Z147" s="529"/>
      <c r="AA147" s="529"/>
      <c r="AB147" s="530">
        <v>2</v>
      </c>
      <c r="AC147" s="530">
        <v>2</v>
      </c>
      <c r="AD147" s="530"/>
      <c r="AE147" s="530"/>
      <c r="AF147" s="532">
        <f t="shared" si="11"/>
        <v>4</v>
      </c>
      <c r="AG147" s="533">
        <v>30</v>
      </c>
      <c r="AH147" s="534">
        <v>930</v>
      </c>
      <c r="AI147" s="535">
        <v>139.5</v>
      </c>
      <c r="AJ147" s="536">
        <f t="shared" si="12"/>
        <v>3720</v>
      </c>
      <c r="AK147" s="537">
        <f t="shared" si="13"/>
        <v>558</v>
      </c>
    </row>
    <row r="148" spans="1:37" s="455" customFormat="1" ht="15.75" x14ac:dyDescent="0.2">
      <c r="A148" s="795"/>
      <c r="B148" s="819"/>
      <c r="C148" s="526" t="s">
        <v>916</v>
      </c>
      <c r="D148" s="527">
        <v>0.83333333333333337</v>
      </c>
      <c r="E148" s="528" t="s">
        <v>846</v>
      </c>
      <c r="F148" s="529"/>
      <c r="G148" s="530"/>
      <c r="H148" s="530"/>
      <c r="I148" s="531"/>
      <c r="J148" s="529"/>
      <c r="K148" s="529"/>
      <c r="L148" s="529"/>
      <c r="M148" s="529"/>
      <c r="N148" s="530"/>
      <c r="O148" s="530"/>
      <c r="P148" s="529"/>
      <c r="Q148" s="529"/>
      <c r="R148" s="529"/>
      <c r="S148" s="529"/>
      <c r="T148" s="529"/>
      <c r="U148" s="530"/>
      <c r="V148" s="530"/>
      <c r="W148" s="529"/>
      <c r="X148" s="529"/>
      <c r="Y148" s="529"/>
      <c r="Z148" s="529"/>
      <c r="AA148" s="529"/>
      <c r="AB148" s="530">
        <v>2</v>
      </c>
      <c r="AC148" s="530">
        <v>2</v>
      </c>
      <c r="AD148" s="530"/>
      <c r="AE148" s="530"/>
      <c r="AF148" s="532">
        <f t="shared" si="11"/>
        <v>4</v>
      </c>
      <c r="AG148" s="533">
        <v>30</v>
      </c>
      <c r="AH148" s="534">
        <v>930</v>
      </c>
      <c r="AI148" s="535">
        <v>139.5</v>
      </c>
      <c r="AJ148" s="536">
        <f t="shared" si="12"/>
        <v>3720</v>
      </c>
      <c r="AK148" s="537">
        <f t="shared" si="13"/>
        <v>558</v>
      </c>
    </row>
    <row r="149" spans="1:37" s="455" customFormat="1" ht="15.75" x14ac:dyDescent="0.2">
      <c r="A149" s="795"/>
      <c r="B149" s="819"/>
      <c r="C149" s="526" t="s">
        <v>917</v>
      </c>
      <c r="D149" s="527">
        <v>0.83333333333333337</v>
      </c>
      <c r="E149" s="528" t="s">
        <v>846</v>
      </c>
      <c r="F149" s="529"/>
      <c r="G149" s="530"/>
      <c r="H149" s="530"/>
      <c r="I149" s="531"/>
      <c r="J149" s="529"/>
      <c r="K149" s="529"/>
      <c r="L149" s="529"/>
      <c r="M149" s="529"/>
      <c r="N149" s="530"/>
      <c r="O149" s="530"/>
      <c r="P149" s="529"/>
      <c r="Q149" s="529"/>
      <c r="R149" s="529"/>
      <c r="S149" s="529"/>
      <c r="T149" s="529"/>
      <c r="U149" s="530"/>
      <c r="V149" s="530"/>
      <c r="W149" s="529">
        <v>2</v>
      </c>
      <c r="X149" s="529">
        <v>2</v>
      </c>
      <c r="Y149" s="529">
        <v>2</v>
      </c>
      <c r="Z149" s="529">
        <v>2</v>
      </c>
      <c r="AA149" s="529">
        <v>1</v>
      </c>
      <c r="AB149" s="530"/>
      <c r="AC149" s="530"/>
      <c r="AD149" s="530"/>
      <c r="AE149" s="530"/>
      <c r="AF149" s="532">
        <f t="shared" si="11"/>
        <v>9</v>
      </c>
      <c r="AG149" s="533">
        <v>30</v>
      </c>
      <c r="AH149" s="534">
        <v>1000</v>
      </c>
      <c r="AI149" s="535">
        <v>144.93</v>
      </c>
      <c r="AJ149" s="536">
        <f t="shared" si="12"/>
        <v>9000</v>
      </c>
      <c r="AK149" s="537">
        <f t="shared" si="13"/>
        <v>1304.3700000000001</v>
      </c>
    </row>
    <row r="150" spans="1:37" s="455" customFormat="1" ht="15.75" x14ac:dyDescent="0.2">
      <c r="A150" s="795"/>
      <c r="B150" s="819"/>
      <c r="C150" s="526" t="s">
        <v>918</v>
      </c>
      <c r="D150" s="527">
        <v>0.89583333333333337</v>
      </c>
      <c r="E150" s="528" t="s">
        <v>846</v>
      </c>
      <c r="F150" s="529"/>
      <c r="G150" s="530"/>
      <c r="H150" s="530"/>
      <c r="I150" s="531"/>
      <c r="J150" s="529"/>
      <c r="K150" s="529"/>
      <c r="L150" s="529"/>
      <c r="M150" s="529"/>
      <c r="N150" s="530"/>
      <c r="O150" s="530"/>
      <c r="P150" s="529"/>
      <c r="Q150" s="529"/>
      <c r="R150" s="529"/>
      <c r="S150" s="529"/>
      <c r="T150" s="529"/>
      <c r="U150" s="530"/>
      <c r="V150" s="530"/>
      <c r="W150" s="529">
        <v>2</v>
      </c>
      <c r="X150" s="529">
        <v>2</v>
      </c>
      <c r="Y150" s="529">
        <v>2</v>
      </c>
      <c r="Z150" s="529">
        <v>2</v>
      </c>
      <c r="AA150" s="529">
        <v>1</v>
      </c>
      <c r="AB150" s="530"/>
      <c r="AC150" s="530"/>
      <c r="AD150" s="530"/>
      <c r="AE150" s="530">
        <v>1</v>
      </c>
      <c r="AF150" s="532">
        <f t="shared" si="11"/>
        <v>10</v>
      </c>
      <c r="AG150" s="533">
        <v>30</v>
      </c>
      <c r="AH150" s="534">
        <v>1000</v>
      </c>
      <c r="AI150" s="535">
        <v>250</v>
      </c>
      <c r="AJ150" s="536">
        <f t="shared" si="12"/>
        <v>10000</v>
      </c>
      <c r="AK150" s="537">
        <f t="shared" si="13"/>
        <v>2500</v>
      </c>
    </row>
    <row r="151" spans="1:37" s="455" customFormat="1" ht="16.5" thickBot="1" x14ac:dyDescent="0.25">
      <c r="A151" s="795"/>
      <c r="B151" s="819"/>
      <c r="C151" s="526" t="s">
        <v>919</v>
      </c>
      <c r="D151" s="527">
        <v>0.91666666666666663</v>
      </c>
      <c r="E151" s="528" t="s">
        <v>846</v>
      </c>
      <c r="F151" s="529"/>
      <c r="G151" s="530"/>
      <c r="H151" s="530"/>
      <c r="I151" s="531"/>
      <c r="J151" s="529"/>
      <c r="K151" s="529"/>
      <c r="L151" s="529"/>
      <c r="M151" s="529"/>
      <c r="N151" s="530"/>
      <c r="O151" s="530"/>
      <c r="P151" s="529"/>
      <c r="Q151" s="529"/>
      <c r="R151" s="529"/>
      <c r="S151" s="529"/>
      <c r="T151" s="529"/>
      <c r="U151" s="530"/>
      <c r="V151" s="530"/>
      <c r="W151" s="529">
        <v>2</v>
      </c>
      <c r="X151" s="529">
        <v>2</v>
      </c>
      <c r="Y151" s="529">
        <v>2</v>
      </c>
      <c r="Z151" s="529">
        <v>2</v>
      </c>
      <c r="AA151" s="529">
        <v>1</v>
      </c>
      <c r="AB151" s="530"/>
      <c r="AC151" s="530"/>
      <c r="AD151" s="530"/>
      <c r="AE151" s="530"/>
      <c r="AF151" s="532">
        <f t="shared" si="11"/>
        <v>9</v>
      </c>
      <c r="AG151" s="533">
        <v>30</v>
      </c>
      <c r="AH151" s="534">
        <v>800</v>
      </c>
      <c r="AI151" s="535">
        <v>200</v>
      </c>
      <c r="AJ151" s="536">
        <f t="shared" si="12"/>
        <v>7200</v>
      </c>
      <c r="AK151" s="537">
        <f t="shared" si="13"/>
        <v>1800</v>
      </c>
    </row>
    <row r="152" spans="1:37" ht="15.75" thickBot="1" x14ac:dyDescent="0.3">
      <c r="A152" s="494"/>
      <c r="B152" s="494"/>
      <c r="C152" s="495" t="s">
        <v>920</v>
      </c>
      <c r="D152" s="496"/>
      <c r="E152" s="496"/>
      <c r="F152" s="497">
        <f t="shared" ref="F152:AB152" si="14">SUM(F139:F151)</f>
        <v>0</v>
      </c>
      <c r="G152" s="497">
        <f t="shared" si="14"/>
        <v>0</v>
      </c>
      <c r="H152" s="497">
        <f t="shared" si="14"/>
        <v>0</v>
      </c>
      <c r="I152" s="497">
        <f t="shared" si="14"/>
        <v>0</v>
      </c>
      <c r="J152" s="497">
        <f t="shared" si="14"/>
        <v>0</v>
      </c>
      <c r="K152" s="497">
        <f t="shared" si="14"/>
        <v>0</v>
      </c>
      <c r="L152" s="497">
        <f t="shared" si="14"/>
        <v>0</v>
      </c>
      <c r="M152" s="497">
        <f t="shared" si="14"/>
        <v>0</v>
      </c>
      <c r="N152" s="497">
        <f t="shared" si="14"/>
        <v>0</v>
      </c>
      <c r="O152" s="497">
        <f t="shared" si="14"/>
        <v>0</v>
      </c>
      <c r="P152" s="497">
        <f t="shared" si="14"/>
        <v>0</v>
      </c>
      <c r="Q152" s="497">
        <f t="shared" si="14"/>
        <v>0</v>
      </c>
      <c r="R152" s="497">
        <f t="shared" si="14"/>
        <v>0</v>
      </c>
      <c r="S152" s="497">
        <f t="shared" si="14"/>
        <v>0</v>
      </c>
      <c r="T152" s="497">
        <f t="shared" si="14"/>
        <v>0</v>
      </c>
      <c r="U152" s="497">
        <f t="shared" si="14"/>
        <v>0</v>
      </c>
      <c r="V152" s="497">
        <f t="shared" si="14"/>
        <v>0</v>
      </c>
      <c r="W152" s="497">
        <f t="shared" si="14"/>
        <v>6</v>
      </c>
      <c r="X152" s="497">
        <f t="shared" si="14"/>
        <v>10</v>
      </c>
      <c r="Y152" s="497">
        <f t="shared" si="14"/>
        <v>10</v>
      </c>
      <c r="Z152" s="497">
        <f t="shared" si="14"/>
        <v>13</v>
      </c>
      <c r="AA152" s="497">
        <f t="shared" si="14"/>
        <v>8</v>
      </c>
      <c r="AB152" s="497">
        <f t="shared" si="14"/>
        <v>8</v>
      </c>
      <c r="AC152" s="497"/>
      <c r="AD152" s="497"/>
      <c r="AE152" s="497">
        <f>SUM(AE139:AE151)</f>
        <v>3</v>
      </c>
      <c r="AF152" s="498">
        <f>SUM(AF139:AF151)</f>
        <v>67</v>
      </c>
      <c r="AG152" s="499"/>
      <c r="AH152" s="500"/>
      <c r="AI152" s="500"/>
      <c r="AJ152" s="501">
        <f>SUM(AJ139:AJ151)</f>
        <v>48010</v>
      </c>
      <c r="AK152" s="502">
        <f>SUM(AK139:AK151)</f>
        <v>9540.92</v>
      </c>
    </row>
    <row r="153" spans="1:37" ht="15" x14ac:dyDescent="0.25">
      <c r="A153" s="538"/>
      <c r="B153" s="538"/>
      <c r="C153" s="539"/>
      <c r="D153" s="540"/>
      <c r="E153" s="540"/>
      <c r="F153" s="541"/>
      <c r="G153" s="541"/>
      <c r="H153" s="541"/>
      <c r="I153" s="541"/>
      <c r="J153" s="541"/>
      <c r="K153" s="541"/>
      <c r="L153" s="541"/>
      <c r="M153" s="541"/>
      <c r="N153" s="541"/>
      <c r="O153" s="541"/>
      <c r="P153" s="541"/>
      <c r="Q153" s="541"/>
      <c r="R153" s="541"/>
      <c r="S153" s="541"/>
      <c r="T153" s="541"/>
      <c r="U153" s="541"/>
      <c r="V153" s="541"/>
      <c r="W153" s="541"/>
      <c r="X153" s="541"/>
      <c r="Y153" s="541"/>
      <c r="Z153" s="541"/>
      <c r="AA153" s="541"/>
      <c r="AB153" s="541"/>
      <c r="AC153" s="541"/>
      <c r="AD153" s="541"/>
      <c r="AE153" s="541"/>
      <c r="AF153" s="542"/>
      <c r="AG153" s="543"/>
      <c r="AH153" s="544"/>
      <c r="AI153" s="544"/>
      <c r="AJ153" s="545"/>
      <c r="AK153" s="546"/>
    </row>
    <row r="154" spans="1:37" ht="15.75" thickBot="1" x14ac:dyDescent="0.3">
      <c r="A154" s="538"/>
      <c r="B154" s="538"/>
      <c r="C154" s="539"/>
      <c r="D154" s="540"/>
      <c r="E154" s="540"/>
      <c r="F154" s="541"/>
      <c r="G154" s="541"/>
      <c r="H154" s="541"/>
      <c r="I154" s="541"/>
      <c r="J154" s="541"/>
      <c r="K154" s="541"/>
      <c r="L154" s="541"/>
      <c r="M154" s="541"/>
      <c r="N154" s="541"/>
      <c r="O154" s="541"/>
      <c r="P154" s="541"/>
      <c r="Q154" s="541"/>
      <c r="R154" s="541"/>
      <c r="S154" s="541"/>
      <c r="T154" s="541"/>
      <c r="U154" s="541"/>
      <c r="V154" s="541"/>
      <c r="W154" s="541"/>
      <c r="X154" s="541"/>
      <c r="Y154" s="541"/>
      <c r="Z154" s="541"/>
      <c r="AA154" s="541"/>
      <c r="AB154" s="541"/>
      <c r="AC154" s="541"/>
      <c r="AD154" s="541"/>
      <c r="AE154" s="541"/>
      <c r="AF154" s="542"/>
      <c r="AG154" s="543"/>
      <c r="AH154" s="544"/>
      <c r="AI154" s="544"/>
      <c r="AJ154" s="545"/>
      <c r="AK154" s="546"/>
    </row>
    <row r="155" spans="1:37" ht="15" hidden="1" customHeight="1" thickBot="1" x14ac:dyDescent="0.3">
      <c r="A155" s="423"/>
      <c r="B155" s="423"/>
      <c r="C155" s="427"/>
      <c r="D155" s="428"/>
      <c r="E155" s="428"/>
      <c r="F155" s="803"/>
      <c r="G155" s="804"/>
      <c r="H155" s="805" t="s">
        <v>63</v>
      </c>
      <c r="I155" s="803"/>
      <c r="J155" s="803"/>
      <c r="K155" s="803"/>
      <c r="L155" s="803"/>
      <c r="M155" s="803"/>
      <c r="N155" s="803"/>
      <c r="O155" s="803"/>
      <c r="P155" s="803"/>
      <c r="Q155" s="803"/>
      <c r="R155" s="803"/>
      <c r="S155" s="803"/>
      <c r="T155" s="803"/>
      <c r="U155" s="804"/>
      <c r="V155" s="805" t="s">
        <v>64</v>
      </c>
      <c r="W155" s="803"/>
      <c r="X155" s="803"/>
      <c r="Y155" s="803"/>
      <c r="Z155" s="803"/>
      <c r="AA155" s="803"/>
      <c r="AB155" s="803"/>
      <c r="AC155" s="803"/>
      <c r="AD155" s="803"/>
      <c r="AE155" s="803"/>
      <c r="AF155" s="424"/>
      <c r="AG155" s="423"/>
      <c r="AH155" s="424"/>
      <c r="AI155" s="424"/>
      <c r="AJ155" s="430"/>
      <c r="AK155" s="425"/>
    </row>
    <row r="156" spans="1:37" ht="18.75" hidden="1" thickBot="1" x14ac:dyDescent="0.3">
      <c r="A156" s="423"/>
      <c r="B156" s="423"/>
      <c r="C156" s="431"/>
      <c r="D156" s="432"/>
      <c r="E156" s="432"/>
      <c r="F156" s="807"/>
      <c r="G156" s="807"/>
      <c r="H156" s="807"/>
      <c r="I156" s="807"/>
      <c r="J156" s="807"/>
      <c r="K156" s="807"/>
      <c r="L156" s="807"/>
      <c r="M156" s="807"/>
      <c r="N156" s="807"/>
      <c r="O156" s="807"/>
      <c r="P156" s="807"/>
      <c r="Q156" s="807"/>
      <c r="R156" s="807"/>
      <c r="S156" s="807"/>
      <c r="T156" s="807"/>
      <c r="U156" s="807"/>
      <c r="V156" s="807"/>
      <c r="W156" s="807"/>
      <c r="X156" s="807"/>
      <c r="Y156" s="807"/>
      <c r="Z156" s="807"/>
      <c r="AA156" s="807"/>
      <c r="AB156" s="807"/>
      <c r="AC156" s="807"/>
      <c r="AD156" s="807"/>
      <c r="AE156" s="807"/>
      <c r="AF156" s="433"/>
      <c r="AG156" s="434"/>
      <c r="AH156" s="435"/>
      <c r="AI156" s="435"/>
      <c r="AJ156" s="436"/>
      <c r="AK156" s="437"/>
    </row>
    <row r="157" spans="1:37" ht="25.5" hidden="1" customHeight="1" x14ac:dyDescent="0.25">
      <c r="A157" s="808"/>
      <c r="B157" s="438"/>
      <c r="C157" s="810" t="s">
        <v>13</v>
      </c>
      <c r="D157" s="812" t="s">
        <v>839</v>
      </c>
      <c r="E157" s="800" t="s">
        <v>840</v>
      </c>
      <c r="F157" s="439" t="s">
        <v>17</v>
      </c>
      <c r="G157" s="440" t="s">
        <v>18</v>
      </c>
      <c r="H157" s="440" t="s">
        <v>19</v>
      </c>
      <c r="I157" s="439" t="s">
        <v>20</v>
      </c>
      <c r="J157" s="439" t="s">
        <v>21</v>
      </c>
      <c r="K157" s="439" t="s">
        <v>15</v>
      </c>
      <c r="L157" s="439" t="s">
        <v>16</v>
      </c>
      <c r="M157" s="439" t="s">
        <v>17</v>
      </c>
      <c r="N157" s="440" t="s">
        <v>18</v>
      </c>
      <c r="O157" s="440" t="s">
        <v>19</v>
      </c>
      <c r="P157" s="439" t="s">
        <v>20</v>
      </c>
      <c r="Q157" s="439" t="s">
        <v>21</v>
      </c>
      <c r="R157" s="439" t="s">
        <v>15</v>
      </c>
      <c r="S157" s="439" t="s">
        <v>16</v>
      </c>
      <c r="T157" s="439" t="s">
        <v>17</v>
      </c>
      <c r="U157" s="440" t="s">
        <v>18</v>
      </c>
      <c r="V157" s="440" t="s">
        <v>19</v>
      </c>
      <c r="W157" s="439" t="s">
        <v>20</v>
      </c>
      <c r="X157" s="439" t="s">
        <v>21</v>
      </c>
      <c r="Y157" s="439" t="s">
        <v>15</v>
      </c>
      <c r="Z157" s="439" t="s">
        <v>16</v>
      </c>
      <c r="AA157" s="439" t="s">
        <v>17</v>
      </c>
      <c r="AB157" s="440" t="s">
        <v>18</v>
      </c>
      <c r="AC157" s="440"/>
      <c r="AD157" s="440"/>
      <c r="AE157" s="440" t="s">
        <v>19</v>
      </c>
      <c r="AF157" s="441" t="s">
        <v>4</v>
      </c>
      <c r="AG157" s="785" t="s">
        <v>14</v>
      </c>
      <c r="AH157" s="789" t="s">
        <v>841</v>
      </c>
      <c r="AI157" s="787" t="s">
        <v>65</v>
      </c>
      <c r="AJ157" s="785" t="s">
        <v>842</v>
      </c>
      <c r="AK157" s="785" t="s">
        <v>843</v>
      </c>
    </row>
    <row r="158" spans="1:37" ht="15.75" hidden="1" customHeight="1" thickBot="1" x14ac:dyDescent="0.3">
      <c r="A158" s="809"/>
      <c r="B158" s="438"/>
      <c r="C158" s="811"/>
      <c r="D158" s="813"/>
      <c r="E158" s="801"/>
      <c r="F158" s="442">
        <v>6</v>
      </c>
      <c r="G158" s="443">
        <v>7</v>
      </c>
      <c r="H158" s="443">
        <v>8</v>
      </c>
      <c r="I158" s="442">
        <v>2</v>
      </c>
      <c r="J158" s="442">
        <v>3</v>
      </c>
      <c r="K158" s="442">
        <v>4</v>
      </c>
      <c r="L158" s="442">
        <v>5</v>
      </c>
      <c r="M158" s="442">
        <v>6</v>
      </c>
      <c r="N158" s="443">
        <v>7</v>
      </c>
      <c r="O158" s="443">
        <v>8</v>
      </c>
      <c r="P158" s="442">
        <v>9</v>
      </c>
      <c r="Q158" s="442">
        <v>10</v>
      </c>
      <c r="R158" s="442">
        <v>11</v>
      </c>
      <c r="S158" s="442">
        <v>12</v>
      </c>
      <c r="T158" s="442">
        <v>13</v>
      </c>
      <c r="U158" s="443">
        <v>14</v>
      </c>
      <c r="V158" s="443">
        <v>15</v>
      </c>
      <c r="W158" s="442">
        <v>9</v>
      </c>
      <c r="X158" s="442">
        <v>10</v>
      </c>
      <c r="Y158" s="442">
        <v>11</v>
      </c>
      <c r="Z158" s="442">
        <v>12</v>
      </c>
      <c r="AA158" s="442">
        <v>13</v>
      </c>
      <c r="AB158" s="443">
        <v>14</v>
      </c>
      <c r="AC158" s="443"/>
      <c r="AD158" s="443"/>
      <c r="AE158" s="443">
        <v>15</v>
      </c>
      <c r="AF158" s="444" t="s">
        <v>25</v>
      </c>
      <c r="AG158" s="786"/>
      <c r="AH158" s="790"/>
      <c r="AI158" s="788"/>
      <c r="AJ158" s="786"/>
      <c r="AK158" s="786"/>
    </row>
    <row r="159" spans="1:37" ht="15.75" hidden="1" thickBot="1" x14ac:dyDescent="0.3">
      <c r="A159" s="516" t="s">
        <v>59</v>
      </c>
      <c r="B159" s="517"/>
      <c r="C159" s="518"/>
      <c r="D159" s="519"/>
      <c r="E159" s="520"/>
      <c r="F159" s="521"/>
      <c r="G159" s="521"/>
      <c r="H159" s="521"/>
      <c r="I159" s="521"/>
      <c r="J159" s="521"/>
      <c r="K159" s="521"/>
      <c r="L159" s="521"/>
      <c r="M159" s="521"/>
      <c r="N159" s="521"/>
      <c r="O159" s="521"/>
      <c r="P159" s="521"/>
      <c r="Q159" s="521"/>
      <c r="R159" s="521"/>
      <c r="S159" s="521"/>
      <c r="T159" s="521"/>
      <c r="U159" s="521"/>
      <c r="V159" s="521"/>
      <c r="W159" s="521"/>
      <c r="X159" s="521"/>
      <c r="Y159" s="521"/>
      <c r="Z159" s="521"/>
      <c r="AA159" s="521"/>
      <c r="AB159" s="521"/>
      <c r="AC159" s="521"/>
      <c r="AD159" s="521"/>
      <c r="AE159" s="521"/>
      <c r="AF159" s="522"/>
      <c r="AG159" s="522"/>
      <c r="AH159" s="523"/>
      <c r="AI159" s="524"/>
      <c r="AJ159" s="524">
        <v>0.1</v>
      </c>
      <c r="AK159" s="525"/>
    </row>
    <row r="160" spans="1:37" s="455" customFormat="1" ht="16.5" hidden="1" thickBot="1" x14ac:dyDescent="0.25">
      <c r="A160" s="806" t="s">
        <v>921</v>
      </c>
      <c r="B160" s="468"/>
      <c r="C160" s="526"/>
      <c r="D160" s="527"/>
      <c r="E160" s="528" t="s">
        <v>846</v>
      </c>
      <c r="F160" s="529"/>
      <c r="G160" s="530"/>
      <c r="H160" s="530"/>
      <c r="I160" s="531"/>
      <c r="J160" s="529"/>
      <c r="K160" s="529"/>
      <c r="L160" s="529"/>
      <c r="M160" s="529"/>
      <c r="N160" s="530"/>
      <c r="O160" s="530"/>
      <c r="P160" s="529"/>
      <c r="Q160" s="529"/>
      <c r="R160" s="529"/>
      <c r="S160" s="529"/>
      <c r="T160" s="529"/>
      <c r="U160" s="530"/>
      <c r="V160" s="530"/>
      <c r="W160" s="529"/>
      <c r="X160" s="529"/>
      <c r="Y160" s="529"/>
      <c r="Z160" s="529"/>
      <c r="AA160" s="529"/>
      <c r="AB160" s="530"/>
      <c r="AC160" s="530"/>
      <c r="AD160" s="530"/>
      <c r="AE160" s="530"/>
      <c r="AF160" s="532">
        <f>+SUM(F160:AE160)</f>
        <v>0</v>
      </c>
      <c r="AG160" s="533">
        <v>30</v>
      </c>
      <c r="AH160" s="534">
        <v>750</v>
      </c>
      <c r="AI160" s="535">
        <f>+AH160-(AH160*$AJ$10)</f>
        <v>675</v>
      </c>
      <c r="AJ160" s="536">
        <f>+AH160*AF160</f>
        <v>0</v>
      </c>
      <c r="AK160" s="537">
        <f>+AI160*AF160</f>
        <v>0</v>
      </c>
    </row>
    <row r="161" spans="1:37" s="455" customFormat="1" ht="16.5" hidden="1" thickBot="1" x14ac:dyDescent="0.25">
      <c r="A161" s="795"/>
      <c r="B161" s="468"/>
      <c r="C161" s="469"/>
      <c r="D161" s="470"/>
      <c r="E161" s="471" t="s">
        <v>846</v>
      </c>
      <c r="F161" s="472"/>
      <c r="G161" s="473"/>
      <c r="H161" s="473"/>
      <c r="I161" s="474"/>
      <c r="J161" s="472"/>
      <c r="K161" s="472"/>
      <c r="L161" s="472"/>
      <c r="M161" s="472"/>
      <c r="N161" s="473"/>
      <c r="O161" s="473"/>
      <c r="P161" s="472"/>
      <c r="Q161" s="472"/>
      <c r="R161" s="472"/>
      <c r="S161" s="472"/>
      <c r="T161" s="472"/>
      <c r="U161" s="473"/>
      <c r="V161" s="473"/>
      <c r="W161" s="472"/>
      <c r="X161" s="472"/>
      <c r="Y161" s="472"/>
      <c r="Z161" s="472"/>
      <c r="AA161" s="472"/>
      <c r="AB161" s="473"/>
      <c r="AC161" s="473"/>
      <c r="AD161" s="473"/>
      <c r="AE161" s="473"/>
      <c r="AF161" s="475">
        <f>+SUM(F161:AE161)</f>
        <v>0</v>
      </c>
      <c r="AG161" s="476">
        <v>30</v>
      </c>
      <c r="AH161" s="477">
        <v>670</v>
      </c>
      <c r="AI161" s="478">
        <f>+AH161-(AH161*$AJ$10)</f>
        <v>603</v>
      </c>
      <c r="AJ161" s="479">
        <f>+AH161*AF161</f>
        <v>0</v>
      </c>
      <c r="AK161" s="480">
        <f>+AI161*AF161</f>
        <v>0</v>
      </c>
    </row>
    <row r="162" spans="1:37" s="455" customFormat="1" ht="16.5" hidden="1" thickBot="1" x14ac:dyDescent="0.25">
      <c r="A162" s="795"/>
      <c r="B162" s="468"/>
      <c r="C162" s="469"/>
      <c r="D162" s="470"/>
      <c r="E162" s="471" t="s">
        <v>846</v>
      </c>
      <c r="F162" s="472"/>
      <c r="G162" s="473"/>
      <c r="H162" s="473"/>
      <c r="I162" s="474"/>
      <c r="J162" s="472"/>
      <c r="K162" s="472"/>
      <c r="L162" s="472"/>
      <c r="M162" s="472"/>
      <c r="N162" s="473"/>
      <c r="O162" s="473"/>
      <c r="P162" s="472"/>
      <c r="Q162" s="472"/>
      <c r="R162" s="472"/>
      <c r="S162" s="472"/>
      <c r="T162" s="472"/>
      <c r="U162" s="473"/>
      <c r="V162" s="473"/>
      <c r="W162" s="472"/>
      <c r="X162" s="472"/>
      <c r="Y162" s="472"/>
      <c r="Z162" s="472"/>
      <c r="AA162" s="472"/>
      <c r="AB162" s="473"/>
      <c r="AC162" s="473"/>
      <c r="AD162" s="473"/>
      <c r="AE162" s="473"/>
      <c r="AF162" s="475">
        <f>+SUM(F162:AE162)</f>
        <v>0</v>
      </c>
      <c r="AG162" s="476">
        <v>30</v>
      </c>
      <c r="AH162" s="477">
        <v>2500</v>
      </c>
      <c r="AI162" s="478">
        <f>+AH162-(AH162*$AJ$10)</f>
        <v>2250</v>
      </c>
      <c r="AJ162" s="479">
        <f>+AH162*AF162</f>
        <v>0</v>
      </c>
      <c r="AK162" s="480">
        <f>+AI162*AF162</f>
        <v>0</v>
      </c>
    </row>
    <row r="163" spans="1:37" s="455" customFormat="1" ht="16.5" hidden="1" thickBot="1" x14ac:dyDescent="0.25">
      <c r="A163" s="796"/>
      <c r="B163" s="481"/>
      <c r="C163" s="469"/>
      <c r="D163" s="470"/>
      <c r="E163" s="471" t="s">
        <v>19</v>
      </c>
      <c r="F163" s="472"/>
      <c r="G163" s="473"/>
      <c r="H163" s="473"/>
      <c r="I163" s="474"/>
      <c r="J163" s="472"/>
      <c r="K163" s="472"/>
      <c r="L163" s="472"/>
      <c r="M163" s="472"/>
      <c r="N163" s="473"/>
      <c r="O163" s="473"/>
      <c r="P163" s="472"/>
      <c r="Q163" s="472"/>
      <c r="R163" s="472"/>
      <c r="S163" s="472"/>
      <c r="T163" s="472"/>
      <c r="U163" s="473"/>
      <c r="V163" s="473"/>
      <c r="W163" s="472"/>
      <c r="X163" s="472"/>
      <c r="Y163" s="472"/>
      <c r="Z163" s="472"/>
      <c r="AA163" s="472"/>
      <c r="AB163" s="473"/>
      <c r="AC163" s="473"/>
      <c r="AD163" s="473"/>
      <c r="AE163" s="473"/>
      <c r="AF163" s="475">
        <f>+SUM(F163:AE163)</f>
        <v>0</v>
      </c>
      <c r="AG163" s="476">
        <v>30</v>
      </c>
      <c r="AH163" s="477">
        <v>1600</v>
      </c>
      <c r="AI163" s="478">
        <f>+AH163-(AH163*$AJ$10)</f>
        <v>1440</v>
      </c>
      <c r="AJ163" s="479">
        <f>+AH163*AF163</f>
        <v>0</v>
      </c>
      <c r="AK163" s="480">
        <f>+AI163*AF163</f>
        <v>0</v>
      </c>
    </row>
    <row r="164" spans="1:37" ht="15.75" hidden="1" thickBot="1" x14ac:dyDescent="0.3">
      <c r="A164" s="494"/>
      <c r="B164" s="494"/>
      <c r="C164" s="495"/>
      <c r="D164" s="496"/>
      <c r="E164" s="496"/>
      <c r="F164" s="497">
        <f t="shared" ref="F164:AB164" si="15">SUM(F160:F163)</f>
        <v>0</v>
      </c>
      <c r="G164" s="497">
        <f t="shared" si="15"/>
        <v>0</v>
      </c>
      <c r="H164" s="497">
        <f t="shared" si="15"/>
        <v>0</v>
      </c>
      <c r="I164" s="497">
        <f t="shared" si="15"/>
        <v>0</v>
      </c>
      <c r="J164" s="497">
        <f t="shared" si="15"/>
        <v>0</v>
      </c>
      <c r="K164" s="497">
        <f t="shared" si="15"/>
        <v>0</v>
      </c>
      <c r="L164" s="497">
        <f t="shared" si="15"/>
        <v>0</v>
      </c>
      <c r="M164" s="497">
        <f t="shared" si="15"/>
        <v>0</v>
      </c>
      <c r="N164" s="497">
        <f t="shared" si="15"/>
        <v>0</v>
      </c>
      <c r="O164" s="497">
        <f t="shared" si="15"/>
        <v>0</v>
      </c>
      <c r="P164" s="497">
        <f t="shared" si="15"/>
        <v>0</v>
      </c>
      <c r="Q164" s="497">
        <f t="shared" si="15"/>
        <v>0</v>
      </c>
      <c r="R164" s="497">
        <f t="shared" si="15"/>
        <v>0</v>
      </c>
      <c r="S164" s="497">
        <f t="shared" si="15"/>
        <v>0</v>
      </c>
      <c r="T164" s="497">
        <f t="shared" si="15"/>
        <v>0</v>
      </c>
      <c r="U164" s="497">
        <f t="shared" si="15"/>
        <v>0</v>
      </c>
      <c r="V164" s="497">
        <f t="shared" si="15"/>
        <v>0</v>
      </c>
      <c r="W164" s="497">
        <f t="shared" si="15"/>
        <v>0</v>
      </c>
      <c r="X164" s="497">
        <f t="shared" si="15"/>
        <v>0</v>
      </c>
      <c r="Y164" s="497">
        <f t="shared" si="15"/>
        <v>0</v>
      </c>
      <c r="Z164" s="497">
        <f t="shared" si="15"/>
        <v>0</v>
      </c>
      <c r="AA164" s="497">
        <f t="shared" si="15"/>
        <v>0</v>
      </c>
      <c r="AB164" s="497">
        <f t="shared" si="15"/>
        <v>0</v>
      </c>
      <c r="AC164" s="497"/>
      <c r="AD164" s="497"/>
      <c r="AE164" s="497">
        <f>SUM(AE160:AE163)</f>
        <v>0</v>
      </c>
      <c r="AF164" s="498">
        <f>SUM(AF160:AF163)</f>
        <v>0</v>
      </c>
      <c r="AG164" s="499"/>
      <c r="AH164" s="500"/>
      <c r="AI164" s="500"/>
      <c r="AJ164" s="501">
        <f>SUM(AJ160:AJ163)</f>
        <v>0</v>
      </c>
      <c r="AK164" s="502">
        <f>SUM(AK160:AK163)</f>
        <v>0</v>
      </c>
    </row>
    <row r="165" spans="1:37" ht="15.75" hidden="1" thickBot="1" x14ac:dyDescent="0.3">
      <c r="A165" s="538"/>
      <c r="B165" s="538"/>
      <c r="C165" s="539"/>
      <c r="D165" s="540"/>
      <c r="E165" s="540"/>
      <c r="F165" s="541"/>
      <c r="G165" s="541"/>
      <c r="H165" s="541"/>
      <c r="I165" s="541"/>
      <c r="J165" s="541"/>
      <c r="K165" s="541"/>
      <c r="L165" s="541"/>
      <c r="M165" s="541"/>
      <c r="N165" s="541"/>
      <c r="O165" s="541"/>
      <c r="P165" s="541"/>
      <c r="Q165" s="541"/>
      <c r="R165" s="541"/>
      <c r="S165" s="541"/>
      <c r="T165" s="541"/>
      <c r="U165" s="541"/>
      <c r="V165" s="541"/>
      <c r="W165" s="541"/>
      <c r="X165" s="541"/>
      <c r="Y165" s="541"/>
      <c r="Z165" s="541"/>
      <c r="AA165" s="541"/>
      <c r="AB165" s="541"/>
      <c r="AC165" s="541"/>
      <c r="AD165" s="541"/>
      <c r="AE165" s="541"/>
      <c r="AF165" s="542"/>
      <c r="AG165" s="543"/>
      <c r="AH165" s="544"/>
      <c r="AI165" s="544"/>
      <c r="AJ165" s="545"/>
      <c r="AK165" s="546"/>
    </row>
    <row r="166" spans="1:37" ht="15.75" hidden="1" thickBot="1" x14ac:dyDescent="0.3">
      <c r="A166" s="538"/>
      <c r="B166" s="538"/>
      <c r="C166" s="539"/>
      <c r="D166" s="540"/>
      <c r="E166" s="540"/>
      <c r="F166" s="541"/>
      <c r="G166" s="541"/>
      <c r="H166" s="541"/>
      <c r="I166" s="541"/>
      <c r="J166" s="541"/>
      <c r="K166" s="541"/>
      <c r="L166" s="541"/>
      <c r="M166" s="541"/>
      <c r="N166" s="541"/>
      <c r="O166" s="541"/>
      <c r="P166" s="541"/>
      <c r="Q166" s="541"/>
      <c r="R166" s="541"/>
      <c r="S166" s="541"/>
      <c r="T166" s="541"/>
      <c r="U166" s="541"/>
      <c r="V166" s="541"/>
      <c r="W166" s="541"/>
      <c r="X166" s="541"/>
      <c r="Y166" s="541"/>
      <c r="Z166" s="541"/>
      <c r="AA166" s="541"/>
      <c r="AB166" s="541"/>
      <c r="AC166" s="541"/>
      <c r="AD166" s="541"/>
      <c r="AE166" s="541"/>
      <c r="AF166" s="542"/>
      <c r="AG166" s="543"/>
      <c r="AH166" s="544"/>
      <c r="AI166" s="544"/>
      <c r="AJ166" s="545"/>
      <c r="AK166" s="546"/>
    </row>
    <row r="167" spans="1:37" ht="15" hidden="1" customHeight="1" thickBot="1" x14ac:dyDescent="0.3">
      <c r="A167" s="423"/>
      <c r="B167" s="423"/>
      <c r="C167" s="427"/>
      <c r="D167" s="428"/>
      <c r="E167" s="428"/>
      <c r="F167" s="803"/>
      <c r="G167" s="804"/>
      <c r="H167" s="805" t="s">
        <v>63</v>
      </c>
      <c r="I167" s="803"/>
      <c r="J167" s="803"/>
      <c r="K167" s="803"/>
      <c r="L167" s="803"/>
      <c r="M167" s="803"/>
      <c r="N167" s="803"/>
      <c r="O167" s="803"/>
      <c r="P167" s="803"/>
      <c r="Q167" s="803"/>
      <c r="R167" s="803"/>
      <c r="S167" s="803"/>
      <c r="T167" s="803"/>
      <c r="U167" s="804"/>
      <c r="V167" s="805" t="s">
        <v>64</v>
      </c>
      <c r="W167" s="803"/>
      <c r="X167" s="803"/>
      <c r="Y167" s="803"/>
      <c r="Z167" s="803"/>
      <c r="AA167" s="803"/>
      <c r="AB167" s="803"/>
      <c r="AC167" s="803"/>
      <c r="AD167" s="803"/>
      <c r="AE167" s="803"/>
      <c r="AF167" s="424"/>
      <c r="AG167" s="423"/>
      <c r="AH167" s="424"/>
      <c r="AI167" s="424"/>
      <c r="AJ167" s="430"/>
      <c r="AK167" s="425"/>
    </row>
    <row r="168" spans="1:37" ht="18.75" hidden="1" thickBot="1" x14ac:dyDescent="0.3">
      <c r="A168" s="423"/>
      <c r="B168" s="423"/>
      <c r="C168" s="431"/>
      <c r="D168" s="432"/>
      <c r="E168" s="432"/>
      <c r="F168" s="807"/>
      <c r="G168" s="807"/>
      <c r="H168" s="807"/>
      <c r="I168" s="807"/>
      <c r="J168" s="807"/>
      <c r="K168" s="807"/>
      <c r="L168" s="807"/>
      <c r="M168" s="807"/>
      <c r="N168" s="807"/>
      <c r="O168" s="807"/>
      <c r="P168" s="807"/>
      <c r="Q168" s="807"/>
      <c r="R168" s="807"/>
      <c r="S168" s="807"/>
      <c r="T168" s="807"/>
      <c r="U168" s="807"/>
      <c r="V168" s="807"/>
      <c r="W168" s="807"/>
      <c r="X168" s="807"/>
      <c r="Y168" s="807"/>
      <c r="Z168" s="807"/>
      <c r="AA168" s="807"/>
      <c r="AB168" s="807"/>
      <c r="AC168" s="807"/>
      <c r="AD168" s="807"/>
      <c r="AE168" s="807"/>
      <c r="AF168" s="433"/>
      <c r="AG168" s="434"/>
      <c r="AH168" s="435"/>
      <c r="AI168" s="435"/>
      <c r="AJ168" s="436"/>
      <c r="AK168" s="437"/>
    </row>
    <row r="169" spans="1:37" ht="25.5" hidden="1" customHeight="1" x14ac:dyDescent="0.25">
      <c r="A169" s="808"/>
      <c r="B169" s="438"/>
      <c r="C169" s="810" t="s">
        <v>13</v>
      </c>
      <c r="D169" s="812" t="s">
        <v>839</v>
      </c>
      <c r="E169" s="800" t="s">
        <v>840</v>
      </c>
      <c r="F169" s="439" t="s">
        <v>17</v>
      </c>
      <c r="G169" s="440" t="s">
        <v>18</v>
      </c>
      <c r="H169" s="440" t="s">
        <v>19</v>
      </c>
      <c r="I169" s="439" t="s">
        <v>20</v>
      </c>
      <c r="J169" s="439" t="s">
        <v>21</v>
      </c>
      <c r="K169" s="439" t="s">
        <v>15</v>
      </c>
      <c r="L169" s="439" t="s">
        <v>16</v>
      </c>
      <c r="M169" s="439" t="s">
        <v>17</v>
      </c>
      <c r="N169" s="440" t="s">
        <v>18</v>
      </c>
      <c r="O169" s="440" t="s">
        <v>19</v>
      </c>
      <c r="P169" s="439" t="s">
        <v>20</v>
      </c>
      <c r="Q169" s="439" t="s">
        <v>21</v>
      </c>
      <c r="R169" s="439" t="s">
        <v>15</v>
      </c>
      <c r="S169" s="439" t="s">
        <v>16</v>
      </c>
      <c r="T169" s="439" t="s">
        <v>17</v>
      </c>
      <c r="U169" s="440" t="s">
        <v>18</v>
      </c>
      <c r="V169" s="440" t="s">
        <v>19</v>
      </c>
      <c r="W169" s="439" t="s">
        <v>20</v>
      </c>
      <c r="X169" s="439" t="s">
        <v>21</v>
      </c>
      <c r="Y169" s="439" t="s">
        <v>15</v>
      </c>
      <c r="Z169" s="439" t="s">
        <v>16</v>
      </c>
      <c r="AA169" s="439" t="s">
        <v>17</v>
      </c>
      <c r="AB169" s="440" t="s">
        <v>18</v>
      </c>
      <c r="AC169" s="440"/>
      <c r="AD169" s="440"/>
      <c r="AE169" s="440" t="s">
        <v>19</v>
      </c>
      <c r="AF169" s="441" t="s">
        <v>4</v>
      </c>
      <c r="AG169" s="785" t="s">
        <v>14</v>
      </c>
      <c r="AH169" s="789" t="s">
        <v>841</v>
      </c>
      <c r="AI169" s="787" t="s">
        <v>65</v>
      </c>
      <c r="AJ169" s="785" t="s">
        <v>842</v>
      </c>
      <c r="AK169" s="785" t="s">
        <v>843</v>
      </c>
    </row>
    <row r="170" spans="1:37" ht="15.75" hidden="1" customHeight="1" thickBot="1" x14ac:dyDescent="0.3">
      <c r="A170" s="809"/>
      <c r="B170" s="438"/>
      <c r="C170" s="811"/>
      <c r="D170" s="813"/>
      <c r="E170" s="801"/>
      <c r="F170" s="442">
        <v>6</v>
      </c>
      <c r="G170" s="443">
        <v>7</v>
      </c>
      <c r="H170" s="443">
        <v>8</v>
      </c>
      <c r="I170" s="442">
        <v>2</v>
      </c>
      <c r="J170" s="442">
        <v>3</v>
      </c>
      <c r="K170" s="442">
        <v>4</v>
      </c>
      <c r="L170" s="442">
        <v>5</v>
      </c>
      <c r="M170" s="442">
        <v>6</v>
      </c>
      <c r="N170" s="443">
        <v>7</v>
      </c>
      <c r="O170" s="443">
        <v>8</v>
      </c>
      <c r="P170" s="442">
        <v>9</v>
      </c>
      <c r="Q170" s="442">
        <v>10</v>
      </c>
      <c r="R170" s="442">
        <v>11</v>
      </c>
      <c r="S170" s="442">
        <v>12</v>
      </c>
      <c r="T170" s="442">
        <v>13</v>
      </c>
      <c r="U170" s="443">
        <v>14</v>
      </c>
      <c r="V170" s="443">
        <v>15</v>
      </c>
      <c r="W170" s="442">
        <v>9</v>
      </c>
      <c r="X170" s="442">
        <v>10</v>
      </c>
      <c r="Y170" s="442">
        <v>11</v>
      </c>
      <c r="Z170" s="442">
        <v>12</v>
      </c>
      <c r="AA170" s="442">
        <v>13</v>
      </c>
      <c r="AB170" s="443">
        <v>14</v>
      </c>
      <c r="AC170" s="443"/>
      <c r="AD170" s="443"/>
      <c r="AE170" s="443">
        <v>15</v>
      </c>
      <c r="AF170" s="444" t="s">
        <v>25</v>
      </c>
      <c r="AG170" s="786"/>
      <c r="AH170" s="790"/>
      <c r="AI170" s="788"/>
      <c r="AJ170" s="786"/>
      <c r="AK170" s="786"/>
    </row>
    <row r="171" spans="1:37" ht="15.75" hidden="1" thickBot="1" x14ac:dyDescent="0.3">
      <c r="A171" s="516" t="s">
        <v>59</v>
      </c>
      <c r="B171" s="517"/>
      <c r="C171" s="518" t="s">
        <v>922</v>
      </c>
      <c r="D171" s="519"/>
      <c r="E171" s="520"/>
      <c r="F171" s="521"/>
      <c r="G171" s="521"/>
      <c r="H171" s="521"/>
      <c r="I171" s="521"/>
      <c r="J171" s="521"/>
      <c r="K171" s="521"/>
      <c r="L171" s="521"/>
      <c r="M171" s="521"/>
      <c r="N171" s="521"/>
      <c r="O171" s="521"/>
      <c r="P171" s="521"/>
      <c r="Q171" s="521"/>
      <c r="R171" s="521"/>
      <c r="S171" s="521"/>
      <c r="T171" s="521"/>
      <c r="U171" s="521"/>
      <c r="V171" s="521"/>
      <c r="W171" s="521"/>
      <c r="X171" s="521"/>
      <c r="Y171" s="521"/>
      <c r="Z171" s="521"/>
      <c r="AA171" s="521"/>
      <c r="AB171" s="521"/>
      <c r="AC171" s="521"/>
      <c r="AD171" s="521"/>
      <c r="AE171" s="521"/>
      <c r="AF171" s="522"/>
      <c r="AG171" s="522"/>
      <c r="AH171" s="523"/>
      <c r="AI171" s="524"/>
      <c r="AJ171" s="524">
        <v>0.1</v>
      </c>
      <c r="AK171" s="525"/>
    </row>
    <row r="172" spans="1:37" s="455" customFormat="1" ht="16.5" hidden="1" thickBot="1" x14ac:dyDescent="0.25">
      <c r="A172" s="806" t="s">
        <v>923</v>
      </c>
      <c r="B172" s="468"/>
      <c r="C172" s="526"/>
      <c r="D172" s="527"/>
      <c r="E172" s="528" t="s">
        <v>846</v>
      </c>
      <c r="F172" s="529"/>
      <c r="G172" s="530"/>
      <c r="H172" s="530"/>
      <c r="I172" s="531"/>
      <c r="J172" s="529"/>
      <c r="K172" s="529"/>
      <c r="L172" s="529"/>
      <c r="M172" s="529"/>
      <c r="N172" s="530"/>
      <c r="O172" s="530"/>
      <c r="P172" s="529"/>
      <c r="Q172" s="529"/>
      <c r="R172" s="529"/>
      <c r="S172" s="529"/>
      <c r="T172" s="529"/>
      <c r="U172" s="530"/>
      <c r="V172" s="530"/>
      <c r="W172" s="529"/>
      <c r="X172" s="529"/>
      <c r="Y172" s="529"/>
      <c r="Z172" s="529"/>
      <c r="AA172" s="529"/>
      <c r="AB172" s="530"/>
      <c r="AC172" s="530"/>
      <c r="AD172" s="530"/>
      <c r="AE172" s="530"/>
      <c r="AF172" s="532">
        <f>+SUM(F172:AE172)</f>
        <v>0</v>
      </c>
      <c r="AG172" s="533">
        <v>30</v>
      </c>
      <c r="AH172" s="534">
        <v>750</v>
      </c>
      <c r="AI172" s="535">
        <f>+AH172-(AH172*$AJ$10)</f>
        <v>675</v>
      </c>
      <c r="AJ172" s="536">
        <f>+AH172*AF172</f>
        <v>0</v>
      </c>
      <c r="AK172" s="537">
        <f>+AI172*AF172</f>
        <v>0</v>
      </c>
    </row>
    <row r="173" spans="1:37" s="455" customFormat="1" ht="16.5" hidden="1" thickBot="1" x14ac:dyDescent="0.25">
      <c r="A173" s="795"/>
      <c r="B173" s="468"/>
      <c r="C173" s="469"/>
      <c r="D173" s="470"/>
      <c r="E173" s="471" t="s">
        <v>846</v>
      </c>
      <c r="F173" s="472"/>
      <c r="G173" s="473"/>
      <c r="H173" s="473"/>
      <c r="I173" s="474"/>
      <c r="J173" s="472"/>
      <c r="K173" s="472"/>
      <c r="L173" s="472"/>
      <c r="M173" s="472"/>
      <c r="N173" s="473"/>
      <c r="O173" s="473"/>
      <c r="P173" s="472"/>
      <c r="Q173" s="472"/>
      <c r="R173" s="472"/>
      <c r="S173" s="472"/>
      <c r="T173" s="472"/>
      <c r="U173" s="473"/>
      <c r="V173" s="473"/>
      <c r="W173" s="472"/>
      <c r="X173" s="472"/>
      <c r="Y173" s="472"/>
      <c r="Z173" s="472"/>
      <c r="AA173" s="472"/>
      <c r="AB173" s="473"/>
      <c r="AC173" s="473"/>
      <c r="AD173" s="473"/>
      <c r="AE173" s="473"/>
      <c r="AF173" s="475">
        <f>+SUM(F173:AE173)</f>
        <v>0</v>
      </c>
      <c r="AG173" s="476">
        <v>30</v>
      </c>
      <c r="AH173" s="477">
        <v>670</v>
      </c>
      <c r="AI173" s="478">
        <f>+AH173-(AH173*$AJ$10)</f>
        <v>603</v>
      </c>
      <c r="AJ173" s="479">
        <f>+AH173*AF173</f>
        <v>0</v>
      </c>
      <c r="AK173" s="480">
        <f>+AI173*AF173</f>
        <v>0</v>
      </c>
    </row>
    <row r="174" spans="1:37" s="455" customFormat="1" ht="16.5" hidden="1" thickBot="1" x14ac:dyDescent="0.25">
      <c r="A174" s="795"/>
      <c r="B174" s="468"/>
      <c r="C174" s="469"/>
      <c r="D174" s="470"/>
      <c r="E174" s="471" t="s">
        <v>846</v>
      </c>
      <c r="F174" s="472"/>
      <c r="G174" s="473"/>
      <c r="H174" s="473"/>
      <c r="I174" s="474"/>
      <c r="J174" s="472"/>
      <c r="K174" s="472"/>
      <c r="L174" s="472"/>
      <c r="M174" s="472"/>
      <c r="N174" s="473"/>
      <c r="O174" s="473"/>
      <c r="P174" s="472"/>
      <c r="Q174" s="472"/>
      <c r="R174" s="472"/>
      <c r="S174" s="472"/>
      <c r="T174" s="472"/>
      <c r="U174" s="473"/>
      <c r="V174" s="473"/>
      <c r="W174" s="472"/>
      <c r="X174" s="472"/>
      <c r="Y174" s="472"/>
      <c r="Z174" s="472"/>
      <c r="AA174" s="472"/>
      <c r="AB174" s="473"/>
      <c r="AC174" s="473"/>
      <c r="AD174" s="473"/>
      <c r="AE174" s="473"/>
      <c r="AF174" s="475">
        <f>+SUM(F174:AE174)</f>
        <v>0</v>
      </c>
      <c r="AG174" s="476">
        <v>30</v>
      </c>
      <c r="AH174" s="477">
        <v>2500</v>
      </c>
      <c r="AI174" s="478">
        <f>+AH174-(AH174*$AJ$10)</f>
        <v>2250</v>
      </c>
      <c r="AJ174" s="479">
        <f>+AH174*AF174</f>
        <v>0</v>
      </c>
      <c r="AK174" s="480">
        <f>+AI174*AF174</f>
        <v>0</v>
      </c>
    </row>
    <row r="175" spans="1:37" s="455" customFormat="1" ht="16.5" hidden="1" thickBot="1" x14ac:dyDescent="0.25">
      <c r="A175" s="796"/>
      <c r="B175" s="481"/>
      <c r="C175" s="469"/>
      <c r="D175" s="470"/>
      <c r="E175" s="471" t="s">
        <v>19</v>
      </c>
      <c r="F175" s="472"/>
      <c r="G175" s="473"/>
      <c r="H175" s="473"/>
      <c r="I175" s="474"/>
      <c r="J175" s="472"/>
      <c r="K175" s="472"/>
      <c r="L175" s="472"/>
      <c r="M175" s="472"/>
      <c r="N175" s="473"/>
      <c r="O175" s="473"/>
      <c r="P175" s="472"/>
      <c r="Q175" s="472"/>
      <c r="R175" s="472"/>
      <c r="S175" s="472"/>
      <c r="T175" s="472"/>
      <c r="U175" s="473"/>
      <c r="V175" s="473"/>
      <c r="W175" s="472"/>
      <c r="X175" s="472"/>
      <c r="Y175" s="472"/>
      <c r="Z175" s="472"/>
      <c r="AA175" s="472"/>
      <c r="AB175" s="473"/>
      <c r="AC175" s="473"/>
      <c r="AD175" s="473"/>
      <c r="AE175" s="473"/>
      <c r="AF175" s="475">
        <f>+SUM(F175:AE175)</f>
        <v>0</v>
      </c>
      <c r="AG175" s="476">
        <v>30</v>
      </c>
      <c r="AH175" s="477">
        <v>1600</v>
      </c>
      <c r="AI175" s="478">
        <f>+AH175-(AH175*$AJ$10)</f>
        <v>1440</v>
      </c>
      <c r="AJ175" s="479">
        <f>+AH175*AF175</f>
        <v>0</v>
      </c>
      <c r="AK175" s="480">
        <f>+AI175*AF175</f>
        <v>0</v>
      </c>
    </row>
    <row r="176" spans="1:37" ht="15.75" hidden="1" thickBot="1" x14ac:dyDescent="0.3">
      <c r="A176" s="494"/>
      <c r="B176" s="494"/>
      <c r="C176" s="495" t="s">
        <v>924</v>
      </c>
      <c r="D176" s="496"/>
      <c r="E176" s="496"/>
      <c r="F176" s="497">
        <f t="shared" ref="F176:AB176" si="16">SUM(F172:F175)</f>
        <v>0</v>
      </c>
      <c r="G176" s="497">
        <f t="shared" si="16"/>
        <v>0</v>
      </c>
      <c r="H176" s="497">
        <f t="shared" si="16"/>
        <v>0</v>
      </c>
      <c r="I176" s="497">
        <f t="shared" si="16"/>
        <v>0</v>
      </c>
      <c r="J176" s="497">
        <f t="shared" si="16"/>
        <v>0</v>
      </c>
      <c r="K176" s="497">
        <f t="shared" si="16"/>
        <v>0</v>
      </c>
      <c r="L176" s="497">
        <f t="shared" si="16"/>
        <v>0</v>
      </c>
      <c r="M176" s="497">
        <f t="shared" si="16"/>
        <v>0</v>
      </c>
      <c r="N176" s="497">
        <f t="shared" si="16"/>
        <v>0</v>
      </c>
      <c r="O176" s="497">
        <f t="shared" si="16"/>
        <v>0</v>
      </c>
      <c r="P176" s="497">
        <f t="shared" si="16"/>
        <v>0</v>
      </c>
      <c r="Q176" s="497">
        <f t="shared" si="16"/>
        <v>0</v>
      </c>
      <c r="R176" s="497">
        <f t="shared" si="16"/>
        <v>0</v>
      </c>
      <c r="S176" s="497">
        <f t="shared" si="16"/>
        <v>0</v>
      </c>
      <c r="T176" s="497">
        <f t="shared" si="16"/>
        <v>0</v>
      </c>
      <c r="U176" s="497">
        <f t="shared" si="16"/>
        <v>0</v>
      </c>
      <c r="V176" s="497">
        <f t="shared" si="16"/>
        <v>0</v>
      </c>
      <c r="W176" s="497">
        <f t="shared" si="16"/>
        <v>0</v>
      </c>
      <c r="X176" s="497">
        <f t="shared" si="16"/>
        <v>0</v>
      </c>
      <c r="Y176" s="497">
        <f t="shared" si="16"/>
        <v>0</v>
      </c>
      <c r="Z176" s="497">
        <f t="shared" si="16"/>
        <v>0</v>
      </c>
      <c r="AA176" s="497">
        <f t="shared" si="16"/>
        <v>0</v>
      </c>
      <c r="AB176" s="497">
        <f t="shared" si="16"/>
        <v>0</v>
      </c>
      <c r="AC176" s="497"/>
      <c r="AD176" s="497"/>
      <c r="AE176" s="497">
        <f>SUM(AE172:AE175)</f>
        <v>0</v>
      </c>
      <c r="AF176" s="498">
        <f>SUM(AF172:AF175)</f>
        <v>0</v>
      </c>
      <c r="AG176" s="499"/>
      <c r="AH176" s="500"/>
      <c r="AI176" s="500"/>
      <c r="AJ176" s="501">
        <f>SUM(AJ172:AJ175)</f>
        <v>0</v>
      </c>
      <c r="AK176" s="502">
        <f>SUM(AK172:AK175)</f>
        <v>0</v>
      </c>
    </row>
    <row r="177" spans="1:37" ht="15.75" hidden="1" thickBot="1" x14ac:dyDescent="0.3">
      <c r="A177" s="538"/>
      <c r="B177" s="538"/>
      <c r="C177" s="539"/>
      <c r="D177" s="540"/>
      <c r="E177" s="540"/>
      <c r="F177" s="541"/>
      <c r="G177" s="541"/>
      <c r="H177" s="541"/>
      <c r="I177" s="541"/>
      <c r="J177" s="541"/>
      <c r="K177" s="541"/>
      <c r="L177" s="541"/>
      <c r="M177" s="541"/>
      <c r="N177" s="541"/>
      <c r="O177" s="541"/>
      <c r="P177" s="541"/>
      <c r="Q177" s="541"/>
      <c r="R177" s="541"/>
      <c r="S177" s="541"/>
      <c r="T177" s="541"/>
      <c r="U177" s="541"/>
      <c r="V177" s="541"/>
      <c r="W177" s="541"/>
      <c r="X177" s="541"/>
      <c r="Y177" s="541"/>
      <c r="Z177" s="541"/>
      <c r="AA177" s="541"/>
      <c r="AB177" s="541"/>
      <c r="AC177" s="541"/>
      <c r="AD177" s="541"/>
      <c r="AE177" s="541"/>
      <c r="AF177" s="542"/>
      <c r="AG177" s="543"/>
      <c r="AH177" s="544"/>
      <c r="AI177" s="544"/>
      <c r="AJ177" s="545"/>
      <c r="AK177" s="546"/>
    </row>
    <row r="178" spans="1:37" ht="15.75" hidden="1" thickBot="1" x14ac:dyDescent="0.3">
      <c r="A178" s="538"/>
      <c r="B178" s="538"/>
      <c r="C178" s="539"/>
      <c r="D178" s="540"/>
      <c r="E178" s="540"/>
      <c r="F178" s="541"/>
      <c r="G178" s="541"/>
      <c r="H178" s="541"/>
      <c r="I178" s="541"/>
      <c r="J178" s="541"/>
      <c r="K178" s="541"/>
      <c r="L178" s="541"/>
      <c r="M178" s="541"/>
      <c r="N178" s="541"/>
      <c r="O178" s="541"/>
      <c r="P178" s="541"/>
      <c r="Q178" s="541"/>
      <c r="R178" s="541"/>
      <c r="S178" s="541"/>
      <c r="T178" s="541"/>
      <c r="U178" s="541"/>
      <c r="V178" s="541"/>
      <c r="W178" s="541"/>
      <c r="X178" s="541"/>
      <c r="Y178" s="541"/>
      <c r="Z178" s="541"/>
      <c r="AA178" s="541"/>
      <c r="AB178" s="541"/>
      <c r="AC178" s="541"/>
      <c r="AD178" s="541"/>
      <c r="AE178" s="541"/>
      <c r="AF178" s="542"/>
      <c r="AG178" s="543"/>
      <c r="AH178" s="544"/>
      <c r="AI178" s="544"/>
      <c r="AJ178" s="545"/>
      <c r="AK178" s="546"/>
    </row>
    <row r="179" spans="1:37" ht="18.75" hidden="1" thickBot="1" x14ac:dyDescent="0.3">
      <c r="A179" s="423"/>
      <c r="B179" s="423"/>
      <c r="C179" s="431"/>
      <c r="D179" s="432"/>
      <c r="E179" s="432"/>
      <c r="F179" s="807"/>
      <c r="G179" s="807"/>
      <c r="H179" s="807"/>
      <c r="I179" s="807"/>
      <c r="J179" s="807"/>
      <c r="K179" s="807"/>
      <c r="L179" s="807"/>
      <c r="M179" s="807"/>
      <c r="N179" s="807"/>
      <c r="O179" s="807"/>
      <c r="P179" s="807"/>
      <c r="Q179" s="807"/>
      <c r="R179" s="807"/>
      <c r="S179" s="807"/>
      <c r="T179" s="807"/>
      <c r="U179" s="807"/>
      <c r="V179" s="807"/>
      <c r="W179" s="807"/>
      <c r="X179" s="807"/>
      <c r="Y179" s="807"/>
      <c r="Z179" s="807"/>
      <c r="AA179" s="807"/>
      <c r="AB179" s="807"/>
      <c r="AC179" s="807"/>
      <c r="AD179" s="807"/>
      <c r="AE179" s="807"/>
      <c r="AF179" s="433"/>
      <c r="AG179" s="434"/>
      <c r="AH179" s="435"/>
      <c r="AI179" s="435"/>
      <c r="AJ179" s="436"/>
      <c r="AK179" s="437"/>
    </row>
    <row r="180" spans="1:37" ht="25.5" hidden="1" customHeight="1" x14ac:dyDescent="0.25">
      <c r="A180" s="808"/>
      <c r="B180" s="438"/>
      <c r="C180" s="810" t="s">
        <v>13</v>
      </c>
      <c r="D180" s="812" t="s">
        <v>839</v>
      </c>
      <c r="E180" s="800" t="s">
        <v>840</v>
      </c>
      <c r="F180" s="439" t="s">
        <v>17</v>
      </c>
      <c r="G180" s="440" t="s">
        <v>18</v>
      </c>
      <c r="H180" s="440" t="s">
        <v>19</v>
      </c>
      <c r="I180" s="439" t="s">
        <v>20</v>
      </c>
      <c r="J180" s="439" t="s">
        <v>21</v>
      </c>
      <c r="K180" s="439" t="s">
        <v>15</v>
      </c>
      <c r="L180" s="439" t="s">
        <v>16</v>
      </c>
      <c r="M180" s="439" t="s">
        <v>17</v>
      </c>
      <c r="N180" s="440" t="s">
        <v>18</v>
      </c>
      <c r="O180" s="440" t="s">
        <v>19</v>
      </c>
      <c r="P180" s="439" t="s">
        <v>20</v>
      </c>
      <c r="Q180" s="439" t="s">
        <v>21</v>
      </c>
      <c r="R180" s="439" t="s">
        <v>15</v>
      </c>
      <c r="S180" s="439" t="s">
        <v>16</v>
      </c>
      <c r="T180" s="439" t="s">
        <v>17</v>
      </c>
      <c r="U180" s="440" t="s">
        <v>18</v>
      </c>
      <c r="V180" s="440" t="s">
        <v>19</v>
      </c>
      <c r="W180" s="439" t="s">
        <v>20</v>
      </c>
      <c r="X180" s="439" t="s">
        <v>21</v>
      </c>
      <c r="Y180" s="439" t="s">
        <v>15</v>
      </c>
      <c r="Z180" s="439" t="s">
        <v>16</v>
      </c>
      <c r="AA180" s="439" t="s">
        <v>17</v>
      </c>
      <c r="AB180" s="440" t="s">
        <v>18</v>
      </c>
      <c r="AC180" s="440"/>
      <c r="AD180" s="440"/>
      <c r="AE180" s="440" t="s">
        <v>19</v>
      </c>
      <c r="AF180" s="441" t="s">
        <v>4</v>
      </c>
      <c r="AG180" s="785" t="s">
        <v>14</v>
      </c>
      <c r="AH180" s="789" t="s">
        <v>841</v>
      </c>
      <c r="AI180" s="787" t="s">
        <v>65</v>
      </c>
      <c r="AJ180" s="785" t="s">
        <v>842</v>
      </c>
      <c r="AK180" s="785" t="s">
        <v>843</v>
      </c>
    </row>
    <row r="181" spans="1:37" ht="15.75" hidden="1" customHeight="1" thickBot="1" x14ac:dyDescent="0.3">
      <c r="A181" s="809"/>
      <c r="B181" s="438"/>
      <c r="C181" s="811"/>
      <c r="D181" s="813"/>
      <c r="E181" s="801"/>
      <c r="F181" s="442">
        <v>6</v>
      </c>
      <c r="G181" s="443">
        <v>7</v>
      </c>
      <c r="H181" s="443">
        <v>8</v>
      </c>
      <c r="I181" s="442">
        <v>2</v>
      </c>
      <c r="J181" s="442">
        <v>3</v>
      </c>
      <c r="K181" s="442">
        <v>4</v>
      </c>
      <c r="L181" s="442">
        <v>5</v>
      </c>
      <c r="M181" s="442">
        <v>6</v>
      </c>
      <c r="N181" s="443">
        <v>7</v>
      </c>
      <c r="O181" s="443">
        <v>8</v>
      </c>
      <c r="P181" s="442">
        <v>9</v>
      </c>
      <c r="Q181" s="442">
        <v>10</v>
      </c>
      <c r="R181" s="442">
        <v>11</v>
      </c>
      <c r="S181" s="442">
        <v>12</v>
      </c>
      <c r="T181" s="442">
        <v>13</v>
      </c>
      <c r="U181" s="443">
        <v>14</v>
      </c>
      <c r="V181" s="443">
        <v>15</v>
      </c>
      <c r="W181" s="442">
        <v>9</v>
      </c>
      <c r="X181" s="442">
        <v>10</v>
      </c>
      <c r="Y181" s="442">
        <v>11</v>
      </c>
      <c r="Z181" s="442">
        <v>12</v>
      </c>
      <c r="AA181" s="442">
        <v>13</v>
      </c>
      <c r="AB181" s="443">
        <v>14</v>
      </c>
      <c r="AC181" s="443"/>
      <c r="AD181" s="443"/>
      <c r="AE181" s="443">
        <v>15</v>
      </c>
      <c r="AF181" s="444" t="s">
        <v>25</v>
      </c>
      <c r="AG181" s="786"/>
      <c r="AH181" s="790"/>
      <c r="AI181" s="788"/>
      <c r="AJ181" s="786"/>
      <c r="AK181" s="786"/>
    </row>
    <row r="182" spans="1:37" ht="15.75" hidden="1" thickBot="1" x14ac:dyDescent="0.3">
      <c r="A182" s="516" t="s">
        <v>59</v>
      </c>
      <c r="B182" s="517"/>
      <c r="C182" s="518" t="s">
        <v>925</v>
      </c>
      <c r="D182" s="519"/>
      <c r="E182" s="520"/>
      <c r="F182" s="521"/>
      <c r="G182" s="521"/>
      <c r="H182" s="521"/>
      <c r="I182" s="521"/>
      <c r="J182" s="521"/>
      <c r="K182" s="521"/>
      <c r="L182" s="521"/>
      <c r="M182" s="521"/>
      <c r="N182" s="521"/>
      <c r="O182" s="521"/>
      <c r="P182" s="521"/>
      <c r="Q182" s="521"/>
      <c r="R182" s="521"/>
      <c r="S182" s="521"/>
      <c r="T182" s="521"/>
      <c r="U182" s="521"/>
      <c r="V182" s="521"/>
      <c r="W182" s="521"/>
      <c r="X182" s="521"/>
      <c r="Y182" s="521"/>
      <c r="Z182" s="521"/>
      <c r="AA182" s="521"/>
      <c r="AB182" s="521"/>
      <c r="AC182" s="521"/>
      <c r="AD182" s="521"/>
      <c r="AE182" s="521"/>
      <c r="AF182" s="522"/>
      <c r="AG182" s="522"/>
      <c r="AH182" s="523"/>
      <c r="AI182" s="524"/>
      <c r="AJ182" s="524">
        <v>0.1</v>
      </c>
      <c r="AK182" s="525"/>
    </row>
    <row r="183" spans="1:37" s="455" customFormat="1" ht="16.5" hidden="1" thickBot="1" x14ac:dyDescent="0.25">
      <c r="A183" s="806" t="s">
        <v>923</v>
      </c>
      <c r="B183" s="468"/>
      <c r="C183" s="526"/>
      <c r="D183" s="527"/>
      <c r="E183" s="528" t="s">
        <v>846</v>
      </c>
      <c r="F183" s="529"/>
      <c r="G183" s="530"/>
      <c r="H183" s="530"/>
      <c r="I183" s="531"/>
      <c r="J183" s="529"/>
      <c r="K183" s="529"/>
      <c r="L183" s="529"/>
      <c r="M183" s="529"/>
      <c r="N183" s="530"/>
      <c r="O183" s="530"/>
      <c r="P183" s="529"/>
      <c r="Q183" s="529"/>
      <c r="R183" s="529"/>
      <c r="S183" s="529"/>
      <c r="T183" s="529"/>
      <c r="U183" s="530"/>
      <c r="V183" s="530"/>
      <c r="W183" s="529"/>
      <c r="X183" s="529"/>
      <c r="Y183" s="529"/>
      <c r="Z183" s="529"/>
      <c r="AA183" s="529"/>
      <c r="AB183" s="530"/>
      <c r="AC183" s="530"/>
      <c r="AD183" s="530"/>
      <c r="AE183" s="530"/>
      <c r="AF183" s="532">
        <f>+SUM(F183:AE183)</f>
        <v>0</v>
      </c>
      <c r="AG183" s="533">
        <v>30</v>
      </c>
      <c r="AH183" s="534">
        <v>750</v>
      </c>
      <c r="AI183" s="535">
        <f>+AH183-(AH183*$AJ$10)</f>
        <v>675</v>
      </c>
      <c r="AJ183" s="536">
        <f>+AH183*AF183</f>
        <v>0</v>
      </c>
      <c r="AK183" s="537">
        <f>+AI183*AF183</f>
        <v>0</v>
      </c>
    </row>
    <row r="184" spans="1:37" s="455" customFormat="1" ht="16.5" hidden="1" thickBot="1" x14ac:dyDescent="0.25">
      <c r="A184" s="795"/>
      <c r="B184" s="468"/>
      <c r="C184" s="469"/>
      <c r="D184" s="470"/>
      <c r="E184" s="471" t="s">
        <v>846</v>
      </c>
      <c r="F184" s="472"/>
      <c r="G184" s="473"/>
      <c r="H184" s="473"/>
      <c r="I184" s="474"/>
      <c r="J184" s="472"/>
      <c r="K184" s="472"/>
      <c r="L184" s="472"/>
      <c r="M184" s="472"/>
      <c r="N184" s="473"/>
      <c r="O184" s="473"/>
      <c r="P184" s="472"/>
      <c r="Q184" s="472"/>
      <c r="R184" s="472"/>
      <c r="S184" s="472"/>
      <c r="T184" s="472"/>
      <c r="U184" s="473"/>
      <c r="V184" s="473"/>
      <c r="W184" s="472"/>
      <c r="X184" s="472"/>
      <c r="Y184" s="472"/>
      <c r="Z184" s="472"/>
      <c r="AA184" s="472"/>
      <c r="AB184" s="473"/>
      <c r="AC184" s="473"/>
      <c r="AD184" s="473"/>
      <c r="AE184" s="473"/>
      <c r="AF184" s="475">
        <f>+SUM(F184:AE184)</f>
        <v>0</v>
      </c>
      <c r="AG184" s="476">
        <v>30</v>
      </c>
      <c r="AH184" s="477">
        <v>670</v>
      </c>
      <c r="AI184" s="478">
        <f>+AH184-(AH184*$AJ$10)</f>
        <v>603</v>
      </c>
      <c r="AJ184" s="479">
        <f>+AH184*AF184</f>
        <v>0</v>
      </c>
      <c r="AK184" s="480">
        <f>+AI184*AF184</f>
        <v>0</v>
      </c>
    </row>
    <row r="185" spans="1:37" s="455" customFormat="1" ht="16.5" hidden="1" thickBot="1" x14ac:dyDescent="0.25">
      <c r="A185" s="795"/>
      <c r="B185" s="468"/>
      <c r="C185" s="469"/>
      <c r="D185" s="470"/>
      <c r="E185" s="471" t="s">
        <v>846</v>
      </c>
      <c r="F185" s="472"/>
      <c r="G185" s="473"/>
      <c r="H185" s="473"/>
      <c r="I185" s="474"/>
      <c r="J185" s="472"/>
      <c r="K185" s="472"/>
      <c r="L185" s="472"/>
      <c r="M185" s="472"/>
      <c r="N185" s="473"/>
      <c r="O185" s="473"/>
      <c r="P185" s="472"/>
      <c r="Q185" s="472"/>
      <c r="R185" s="472"/>
      <c r="S185" s="472"/>
      <c r="T185" s="472"/>
      <c r="U185" s="473"/>
      <c r="V185" s="473"/>
      <c r="W185" s="472"/>
      <c r="X185" s="472"/>
      <c r="Y185" s="472"/>
      <c r="Z185" s="472"/>
      <c r="AA185" s="472"/>
      <c r="AB185" s="473"/>
      <c r="AC185" s="473"/>
      <c r="AD185" s="473"/>
      <c r="AE185" s="473"/>
      <c r="AF185" s="475">
        <f>+SUM(F185:AE185)</f>
        <v>0</v>
      </c>
      <c r="AG185" s="476">
        <v>30</v>
      </c>
      <c r="AH185" s="477">
        <v>2500</v>
      </c>
      <c r="AI185" s="478">
        <f>+AH185-(AH185*$AJ$10)</f>
        <v>2250</v>
      </c>
      <c r="AJ185" s="479">
        <f>+AH185*AF185</f>
        <v>0</v>
      </c>
      <c r="AK185" s="480">
        <f>+AI185*AF185</f>
        <v>0</v>
      </c>
    </row>
    <row r="186" spans="1:37" s="455" customFormat="1" ht="16.5" hidden="1" thickBot="1" x14ac:dyDescent="0.25">
      <c r="A186" s="796"/>
      <c r="B186" s="481"/>
      <c r="C186" s="469"/>
      <c r="D186" s="470"/>
      <c r="E186" s="471" t="s">
        <v>19</v>
      </c>
      <c r="F186" s="472"/>
      <c r="G186" s="473"/>
      <c r="H186" s="473"/>
      <c r="I186" s="474"/>
      <c r="J186" s="472"/>
      <c r="K186" s="472"/>
      <c r="L186" s="472"/>
      <c r="M186" s="472"/>
      <c r="N186" s="473"/>
      <c r="O186" s="473"/>
      <c r="P186" s="472"/>
      <c r="Q186" s="472"/>
      <c r="R186" s="472"/>
      <c r="S186" s="472"/>
      <c r="T186" s="472"/>
      <c r="U186" s="473"/>
      <c r="V186" s="473"/>
      <c r="W186" s="472"/>
      <c r="X186" s="472"/>
      <c r="Y186" s="472"/>
      <c r="Z186" s="472"/>
      <c r="AA186" s="472"/>
      <c r="AB186" s="473"/>
      <c r="AC186" s="473"/>
      <c r="AD186" s="473"/>
      <c r="AE186" s="473"/>
      <c r="AF186" s="475">
        <f>+SUM(F186:AE186)</f>
        <v>0</v>
      </c>
      <c r="AG186" s="476">
        <v>30</v>
      </c>
      <c r="AH186" s="477">
        <v>1600</v>
      </c>
      <c r="AI186" s="478">
        <f>+AH186-(AH186*$AJ$10)</f>
        <v>1440</v>
      </c>
      <c r="AJ186" s="479">
        <f>+AH186*AF186</f>
        <v>0</v>
      </c>
      <c r="AK186" s="480">
        <f>+AI186*AF186</f>
        <v>0</v>
      </c>
    </row>
    <row r="187" spans="1:37" ht="15.75" hidden="1" thickBot="1" x14ac:dyDescent="0.3">
      <c r="A187" s="494"/>
      <c r="B187" s="494"/>
      <c r="C187" s="495" t="s">
        <v>926</v>
      </c>
      <c r="D187" s="496"/>
      <c r="E187" s="496"/>
      <c r="F187" s="497">
        <f t="shared" ref="F187:AB187" si="17">SUM(F183:F186)</f>
        <v>0</v>
      </c>
      <c r="G187" s="497">
        <f t="shared" si="17"/>
        <v>0</v>
      </c>
      <c r="H187" s="497">
        <f t="shared" si="17"/>
        <v>0</v>
      </c>
      <c r="I187" s="497">
        <f t="shared" si="17"/>
        <v>0</v>
      </c>
      <c r="J187" s="497">
        <f t="shared" si="17"/>
        <v>0</v>
      </c>
      <c r="K187" s="497">
        <f t="shared" si="17"/>
        <v>0</v>
      </c>
      <c r="L187" s="497">
        <f t="shared" si="17"/>
        <v>0</v>
      </c>
      <c r="M187" s="497">
        <f t="shared" si="17"/>
        <v>0</v>
      </c>
      <c r="N187" s="497">
        <f t="shared" si="17"/>
        <v>0</v>
      </c>
      <c r="O187" s="497">
        <f t="shared" si="17"/>
        <v>0</v>
      </c>
      <c r="P187" s="497">
        <f t="shared" si="17"/>
        <v>0</v>
      </c>
      <c r="Q187" s="497">
        <f t="shared" si="17"/>
        <v>0</v>
      </c>
      <c r="R187" s="497">
        <f t="shared" si="17"/>
        <v>0</v>
      </c>
      <c r="S187" s="497">
        <f t="shared" si="17"/>
        <v>0</v>
      </c>
      <c r="T187" s="497">
        <f t="shared" si="17"/>
        <v>0</v>
      </c>
      <c r="U187" s="497">
        <f t="shared" si="17"/>
        <v>0</v>
      </c>
      <c r="V187" s="497">
        <f t="shared" si="17"/>
        <v>0</v>
      </c>
      <c r="W187" s="497">
        <f t="shared" si="17"/>
        <v>0</v>
      </c>
      <c r="X187" s="497">
        <f t="shared" si="17"/>
        <v>0</v>
      </c>
      <c r="Y187" s="497">
        <f t="shared" si="17"/>
        <v>0</v>
      </c>
      <c r="Z187" s="497">
        <f t="shared" si="17"/>
        <v>0</v>
      </c>
      <c r="AA187" s="497">
        <f t="shared" si="17"/>
        <v>0</v>
      </c>
      <c r="AB187" s="497">
        <f t="shared" si="17"/>
        <v>0</v>
      </c>
      <c r="AC187" s="497"/>
      <c r="AD187" s="497"/>
      <c r="AE187" s="497">
        <f>SUM(AE183:AE186)</f>
        <v>0</v>
      </c>
      <c r="AF187" s="498">
        <f>SUM(AF183:AF186)</f>
        <v>0</v>
      </c>
      <c r="AG187" s="499"/>
      <c r="AH187" s="500"/>
      <c r="AI187" s="500"/>
      <c r="AJ187" s="501">
        <f>SUM(AJ183:AJ186)</f>
        <v>0</v>
      </c>
      <c r="AK187" s="502">
        <f>SUM(AK183:AK186)</f>
        <v>0</v>
      </c>
    </row>
    <row r="188" spans="1:37" ht="15.75" hidden="1" thickBot="1" x14ac:dyDescent="0.3">
      <c r="A188" s="538"/>
      <c r="B188" s="538"/>
      <c r="C188" s="539"/>
      <c r="D188" s="540"/>
      <c r="E188" s="540"/>
      <c r="F188" s="541"/>
      <c r="G188" s="541"/>
      <c r="H188" s="541"/>
      <c r="I188" s="541"/>
      <c r="J188" s="541"/>
      <c r="K188" s="541"/>
      <c r="L188" s="541"/>
      <c r="M188" s="541"/>
      <c r="N188" s="541"/>
      <c r="O188" s="541"/>
      <c r="P188" s="541"/>
      <c r="Q188" s="541"/>
      <c r="R188" s="541"/>
      <c r="S188" s="541"/>
      <c r="T188" s="541"/>
      <c r="U188" s="541"/>
      <c r="V188" s="541"/>
      <c r="W188" s="541"/>
      <c r="X188" s="541"/>
      <c r="Y188" s="541"/>
      <c r="Z188" s="541"/>
      <c r="AA188" s="541"/>
      <c r="AB188" s="541"/>
      <c r="AC188" s="541"/>
      <c r="AD188" s="541"/>
      <c r="AE188" s="541"/>
      <c r="AF188" s="542"/>
      <c r="AG188" s="543"/>
      <c r="AH188" s="544"/>
      <c r="AI188" s="544"/>
      <c r="AJ188" s="545"/>
      <c r="AK188" s="546"/>
    </row>
    <row r="189" spans="1:37" ht="15.75" hidden="1" thickBot="1" x14ac:dyDescent="0.3">
      <c r="A189" s="538"/>
      <c r="B189" s="538"/>
      <c r="C189" s="539"/>
      <c r="D189" s="540"/>
      <c r="E189" s="540"/>
      <c r="F189" s="541"/>
      <c r="G189" s="541"/>
      <c r="H189" s="541"/>
      <c r="I189" s="541"/>
      <c r="J189" s="541"/>
      <c r="K189" s="541"/>
      <c r="L189" s="541"/>
      <c r="M189" s="541"/>
      <c r="N189" s="541"/>
      <c r="O189" s="541"/>
      <c r="P189" s="541"/>
      <c r="Q189" s="541"/>
      <c r="R189" s="541"/>
      <c r="S189" s="541"/>
      <c r="T189" s="541"/>
      <c r="U189" s="541"/>
      <c r="V189" s="541"/>
      <c r="W189" s="541"/>
      <c r="X189" s="541"/>
      <c r="Y189" s="541"/>
      <c r="Z189" s="541"/>
      <c r="AA189" s="541"/>
      <c r="AB189" s="541"/>
      <c r="AC189" s="541"/>
      <c r="AD189" s="541"/>
      <c r="AE189" s="541"/>
      <c r="AF189" s="542"/>
      <c r="AG189" s="543"/>
      <c r="AH189" s="544"/>
      <c r="AI189" s="544"/>
      <c r="AJ189" s="545"/>
      <c r="AK189" s="546"/>
    </row>
    <row r="190" spans="1:37" ht="15" hidden="1" customHeight="1" thickBot="1" x14ac:dyDescent="0.3">
      <c r="A190" s="423"/>
      <c r="B190" s="423"/>
      <c r="C190" s="427"/>
      <c r="D190" s="428"/>
      <c r="E190" s="428"/>
      <c r="F190" s="803"/>
      <c r="G190" s="804"/>
      <c r="H190" s="805" t="s">
        <v>63</v>
      </c>
      <c r="I190" s="803"/>
      <c r="J190" s="803"/>
      <c r="K190" s="803"/>
      <c r="L190" s="803"/>
      <c r="M190" s="803"/>
      <c r="N190" s="803"/>
      <c r="O190" s="803"/>
      <c r="P190" s="803"/>
      <c r="Q190" s="803"/>
      <c r="R190" s="803"/>
      <c r="S190" s="803"/>
      <c r="T190" s="803"/>
      <c r="U190" s="804"/>
      <c r="V190" s="805" t="s">
        <v>64</v>
      </c>
      <c r="W190" s="803"/>
      <c r="X190" s="803"/>
      <c r="Y190" s="803"/>
      <c r="Z190" s="803"/>
      <c r="AA190" s="803"/>
      <c r="AB190" s="803"/>
      <c r="AC190" s="803"/>
      <c r="AD190" s="803"/>
      <c r="AE190" s="803"/>
      <c r="AF190" s="424"/>
      <c r="AG190" s="423"/>
      <c r="AH190" s="424"/>
      <c r="AI190" s="424"/>
      <c r="AJ190" s="430"/>
      <c r="AK190" s="425"/>
    </row>
    <row r="191" spans="1:37" ht="18.75" hidden="1" thickBot="1" x14ac:dyDescent="0.3">
      <c r="A191" s="423"/>
      <c r="B191" s="423"/>
      <c r="C191" s="431"/>
      <c r="D191" s="432"/>
      <c r="E191" s="432"/>
      <c r="F191" s="807"/>
      <c r="G191" s="807"/>
      <c r="H191" s="807"/>
      <c r="I191" s="807"/>
      <c r="J191" s="807"/>
      <c r="K191" s="807"/>
      <c r="L191" s="807"/>
      <c r="M191" s="807"/>
      <c r="N191" s="807"/>
      <c r="O191" s="807"/>
      <c r="P191" s="807"/>
      <c r="Q191" s="807"/>
      <c r="R191" s="807"/>
      <c r="S191" s="807"/>
      <c r="T191" s="807"/>
      <c r="U191" s="807"/>
      <c r="V191" s="807"/>
      <c r="W191" s="807"/>
      <c r="X191" s="807"/>
      <c r="Y191" s="807"/>
      <c r="Z191" s="807"/>
      <c r="AA191" s="807"/>
      <c r="AB191" s="807"/>
      <c r="AC191" s="807"/>
      <c r="AD191" s="807"/>
      <c r="AE191" s="807"/>
      <c r="AF191" s="433"/>
      <c r="AG191" s="434"/>
      <c r="AH191" s="435"/>
      <c r="AI191" s="435"/>
      <c r="AJ191" s="436"/>
      <c r="AK191" s="437"/>
    </row>
    <row r="192" spans="1:37" ht="25.5" hidden="1" customHeight="1" x14ac:dyDescent="0.25">
      <c r="A192" s="808"/>
      <c r="B192" s="438"/>
      <c r="C192" s="810" t="s">
        <v>13</v>
      </c>
      <c r="D192" s="812" t="s">
        <v>839</v>
      </c>
      <c r="E192" s="800" t="s">
        <v>840</v>
      </c>
      <c r="F192" s="439" t="s">
        <v>17</v>
      </c>
      <c r="G192" s="440" t="s">
        <v>18</v>
      </c>
      <c r="H192" s="440" t="s">
        <v>19</v>
      </c>
      <c r="I192" s="439" t="s">
        <v>20</v>
      </c>
      <c r="J192" s="439" t="s">
        <v>21</v>
      </c>
      <c r="K192" s="439" t="s">
        <v>15</v>
      </c>
      <c r="L192" s="439" t="s">
        <v>16</v>
      </c>
      <c r="M192" s="439" t="s">
        <v>17</v>
      </c>
      <c r="N192" s="440" t="s">
        <v>18</v>
      </c>
      <c r="O192" s="440" t="s">
        <v>19</v>
      </c>
      <c r="P192" s="439" t="s">
        <v>20</v>
      </c>
      <c r="Q192" s="439" t="s">
        <v>21</v>
      </c>
      <c r="R192" s="439" t="s">
        <v>15</v>
      </c>
      <c r="S192" s="439" t="s">
        <v>16</v>
      </c>
      <c r="T192" s="439" t="s">
        <v>17</v>
      </c>
      <c r="U192" s="440" t="s">
        <v>18</v>
      </c>
      <c r="V192" s="440" t="s">
        <v>19</v>
      </c>
      <c r="W192" s="439" t="s">
        <v>20</v>
      </c>
      <c r="X192" s="439" t="s">
        <v>21</v>
      </c>
      <c r="Y192" s="439" t="s">
        <v>15</v>
      </c>
      <c r="Z192" s="439" t="s">
        <v>16</v>
      </c>
      <c r="AA192" s="439" t="s">
        <v>17</v>
      </c>
      <c r="AB192" s="440" t="s">
        <v>18</v>
      </c>
      <c r="AC192" s="440"/>
      <c r="AD192" s="440"/>
      <c r="AE192" s="440" t="s">
        <v>19</v>
      </c>
      <c r="AF192" s="441" t="s">
        <v>4</v>
      </c>
      <c r="AG192" s="785" t="s">
        <v>14</v>
      </c>
      <c r="AH192" s="789" t="s">
        <v>841</v>
      </c>
      <c r="AI192" s="787" t="s">
        <v>65</v>
      </c>
      <c r="AJ192" s="785" t="s">
        <v>842</v>
      </c>
      <c r="AK192" s="785" t="s">
        <v>843</v>
      </c>
    </row>
    <row r="193" spans="1:37" ht="15.75" hidden="1" customHeight="1" thickBot="1" x14ac:dyDescent="0.3">
      <c r="A193" s="809"/>
      <c r="B193" s="438"/>
      <c r="C193" s="811"/>
      <c r="D193" s="813"/>
      <c r="E193" s="801"/>
      <c r="F193" s="442">
        <v>6</v>
      </c>
      <c r="G193" s="443">
        <v>7</v>
      </c>
      <c r="H193" s="443">
        <v>8</v>
      </c>
      <c r="I193" s="442">
        <v>2</v>
      </c>
      <c r="J193" s="442">
        <v>3</v>
      </c>
      <c r="K193" s="442">
        <v>4</v>
      </c>
      <c r="L193" s="442">
        <v>5</v>
      </c>
      <c r="M193" s="442">
        <v>6</v>
      </c>
      <c r="N193" s="443">
        <v>7</v>
      </c>
      <c r="O193" s="443">
        <v>8</v>
      </c>
      <c r="P193" s="442">
        <v>9</v>
      </c>
      <c r="Q193" s="442">
        <v>10</v>
      </c>
      <c r="R193" s="442">
        <v>11</v>
      </c>
      <c r="S193" s="442">
        <v>12</v>
      </c>
      <c r="T193" s="442">
        <v>13</v>
      </c>
      <c r="U193" s="443">
        <v>14</v>
      </c>
      <c r="V193" s="443">
        <v>15</v>
      </c>
      <c r="W193" s="442">
        <v>9</v>
      </c>
      <c r="X193" s="442">
        <v>10</v>
      </c>
      <c r="Y193" s="442">
        <v>11</v>
      </c>
      <c r="Z193" s="442">
        <v>12</v>
      </c>
      <c r="AA193" s="442">
        <v>13</v>
      </c>
      <c r="AB193" s="443">
        <v>14</v>
      </c>
      <c r="AC193" s="443"/>
      <c r="AD193" s="443"/>
      <c r="AE193" s="443">
        <v>15</v>
      </c>
      <c r="AF193" s="444" t="s">
        <v>25</v>
      </c>
      <c r="AG193" s="786"/>
      <c r="AH193" s="790"/>
      <c r="AI193" s="788"/>
      <c r="AJ193" s="786"/>
      <c r="AK193" s="786"/>
    </row>
    <row r="194" spans="1:37" ht="15.75" hidden="1" thickBot="1" x14ac:dyDescent="0.3">
      <c r="A194" s="516" t="s">
        <v>59</v>
      </c>
      <c r="B194" s="517"/>
      <c r="C194" s="518"/>
      <c r="D194" s="519"/>
      <c r="E194" s="520"/>
      <c r="F194" s="521"/>
      <c r="G194" s="521"/>
      <c r="H194" s="521"/>
      <c r="I194" s="521"/>
      <c r="J194" s="521"/>
      <c r="K194" s="521"/>
      <c r="L194" s="521"/>
      <c r="M194" s="521"/>
      <c r="N194" s="521"/>
      <c r="O194" s="521"/>
      <c r="P194" s="521"/>
      <c r="Q194" s="521"/>
      <c r="R194" s="521"/>
      <c r="S194" s="521"/>
      <c r="T194" s="521"/>
      <c r="U194" s="521"/>
      <c r="V194" s="521"/>
      <c r="W194" s="521"/>
      <c r="X194" s="521"/>
      <c r="Y194" s="521"/>
      <c r="Z194" s="521"/>
      <c r="AA194" s="521"/>
      <c r="AB194" s="521"/>
      <c r="AC194" s="521"/>
      <c r="AD194" s="521"/>
      <c r="AE194" s="521"/>
      <c r="AF194" s="522"/>
      <c r="AG194" s="522"/>
      <c r="AH194" s="523"/>
      <c r="AI194" s="524"/>
      <c r="AJ194" s="524">
        <v>0.1</v>
      </c>
      <c r="AK194" s="525"/>
    </row>
    <row r="195" spans="1:37" s="455" customFormat="1" ht="16.5" hidden="1" thickBot="1" x14ac:dyDescent="0.25">
      <c r="A195" s="806" t="s">
        <v>81</v>
      </c>
      <c r="B195" s="468"/>
      <c r="C195" s="526"/>
      <c r="D195" s="527"/>
      <c r="E195" s="528" t="s">
        <v>846</v>
      </c>
      <c r="F195" s="529"/>
      <c r="G195" s="530"/>
      <c r="H195" s="530"/>
      <c r="I195" s="531"/>
      <c r="J195" s="529"/>
      <c r="K195" s="529"/>
      <c r="L195" s="529"/>
      <c r="M195" s="529"/>
      <c r="N195" s="530"/>
      <c r="O195" s="530"/>
      <c r="P195" s="529"/>
      <c r="Q195" s="529"/>
      <c r="R195" s="529"/>
      <c r="S195" s="529"/>
      <c r="T195" s="529"/>
      <c r="U195" s="530"/>
      <c r="V195" s="530"/>
      <c r="W195" s="529"/>
      <c r="X195" s="529"/>
      <c r="Y195" s="529"/>
      <c r="Z195" s="529"/>
      <c r="AA195" s="529"/>
      <c r="AB195" s="530"/>
      <c r="AC195" s="530"/>
      <c r="AD195" s="530"/>
      <c r="AE195" s="530"/>
      <c r="AF195" s="532">
        <f>+SUM(F195:AE195)</f>
        <v>0</v>
      </c>
      <c r="AG195" s="533">
        <v>30</v>
      </c>
      <c r="AH195" s="534">
        <v>750</v>
      </c>
      <c r="AI195" s="535">
        <f>+AH195-(AH195*$AJ$10)</f>
        <v>675</v>
      </c>
      <c r="AJ195" s="536">
        <f>+AH195*AF195</f>
        <v>0</v>
      </c>
      <c r="AK195" s="537">
        <f>+AI195*AF195</f>
        <v>0</v>
      </c>
    </row>
    <row r="196" spans="1:37" s="455" customFormat="1" ht="16.5" hidden="1" thickBot="1" x14ac:dyDescent="0.25">
      <c r="A196" s="795"/>
      <c r="B196" s="468"/>
      <c r="C196" s="469"/>
      <c r="D196" s="470"/>
      <c r="E196" s="471" t="s">
        <v>846</v>
      </c>
      <c r="F196" s="472"/>
      <c r="G196" s="473"/>
      <c r="H196" s="473"/>
      <c r="I196" s="474"/>
      <c r="J196" s="472"/>
      <c r="K196" s="472"/>
      <c r="L196" s="472"/>
      <c r="M196" s="472"/>
      <c r="N196" s="473"/>
      <c r="O196" s="473"/>
      <c r="P196" s="472"/>
      <c r="Q196" s="472"/>
      <c r="R196" s="472"/>
      <c r="S196" s="472"/>
      <c r="T196" s="472"/>
      <c r="U196" s="473"/>
      <c r="V196" s="473"/>
      <c r="W196" s="472"/>
      <c r="X196" s="472"/>
      <c r="Y196" s="472"/>
      <c r="Z196" s="472"/>
      <c r="AA196" s="472"/>
      <c r="AB196" s="473"/>
      <c r="AC196" s="473"/>
      <c r="AD196" s="473"/>
      <c r="AE196" s="473"/>
      <c r="AF196" s="475">
        <f>+SUM(F196:AE196)</f>
        <v>0</v>
      </c>
      <c r="AG196" s="476">
        <v>30</v>
      </c>
      <c r="AH196" s="477">
        <v>670</v>
      </c>
      <c r="AI196" s="478">
        <f>+AH196-(AH196*$AJ$10)</f>
        <v>603</v>
      </c>
      <c r="AJ196" s="479">
        <f>+AH196*AF196</f>
        <v>0</v>
      </c>
      <c r="AK196" s="480">
        <f>+AI196*AF196</f>
        <v>0</v>
      </c>
    </row>
    <row r="197" spans="1:37" s="455" customFormat="1" ht="16.5" hidden="1" thickBot="1" x14ac:dyDescent="0.25">
      <c r="A197" s="795"/>
      <c r="B197" s="468"/>
      <c r="C197" s="469"/>
      <c r="D197" s="470"/>
      <c r="E197" s="471" t="s">
        <v>846</v>
      </c>
      <c r="F197" s="472"/>
      <c r="G197" s="473"/>
      <c r="H197" s="473"/>
      <c r="I197" s="474"/>
      <c r="J197" s="472"/>
      <c r="K197" s="472"/>
      <c r="L197" s="472"/>
      <c r="M197" s="472"/>
      <c r="N197" s="473"/>
      <c r="O197" s="473"/>
      <c r="P197" s="472"/>
      <c r="Q197" s="472"/>
      <c r="R197" s="472"/>
      <c r="S197" s="472"/>
      <c r="T197" s="472"/>
      <c r="U197" s="473"/>
      <c r="V197" s="473"/>
      <c r="W197" s="472"/>
      <c r="X197" s="472"/>
      <c r="Y197" s="472"/>
      <c r="Z197" s="472"/>
      <c r="AA197" s="472"/>
      <c r="AB197" s="473"/>
      <c r="AC197" s="473"/>
      <c r="AD197" s="473"/>
      <c r="AE197" s="473"/>
      <c r="AF197" s="475">
        <f>+SUM(F197:AE197)</f>
        <v>0</v>
      </c>
      <c r="AG197" s="476">
        <v>30</v>
      </c>
      <c r="AH197" s="477">
        <v>2500</v>
      </c>
      <c r="AI197" s="478">
        <f>+AH197-(AH197*$AJ$10)</f>
        <v>2250</v>
      </c>
      <c r="AJ197" s="479">
        <f>+AH197*AF197</f>
        <v>0</v>
      </c>
      <c r="AK197" s="480">
        <f>+AI197*AF197</f>
        <v>0</v>
      </c>
    </row>
    <row r="198" spans="1:37" s="455" customFormat="1" ht="16.5" hidden="1" thickBot="1" x14ac:dyDescent="0.25">
      <c r="A198" s="796"/>
      <c r="B198" s="481"/>
      <c r="C198" s="469"/>
      <c r="D198" s="470"/>
      <c r="E198" s="471" t="s">
        <v>19</v>
      </c>
      <c r="F198" s="472"/>
      <c r="G198" s="473"/>
      <c r="H198" s="473"/>
      <c r="I198" s="474"/>
      <c r="J198" s="472"/>
      <c r="K198" s="472"/>
      <c r="L198" s="472"/>
      <c r="M198" s="472"/>
      <c r="N198" s="473"/>
      <c r="O198" s="473"/>
      <c r="P198" s="472"/>
      <c r="Q198" s="472"/>
      <c r="R198" s="472"/>
      <c r="S198" s="472"/>
      <c r="T198" s="472"/>
      <c r="U198" s="473"/>
      <c r="V198" s="473"/>
      <c r="W198" s="472"/>
      <c r="X198" s="472"/>
      <c r="Y198" s="472"/>
      <c r="Z198" s="472"/>
      <c r="AA198" s="472"/>
      <c r="AB198" s="473"/>
      <c r="AC198" s="473"/>
      <c r="AD198" s="473"/>
      <c r="AE198" s="473"/>
      <c r="AF198" s="475">
        <f>+SUM(F198:AE198)</f>
        <v>0</v>
      </c>
      <c r="AG198" s="476">
        <v>30</v>
      </c>
      <c r="AH198" s="477">
        <v>1600</v>
      </c>
      <c r="AI198" s="478">
        <f>+AH198-(AH198*$AJ$10)</f>
        <v>1440</v>
      </c>
      <c r="AJ198" s="479">
        <f>+AH198*AF198</f>
        <v>0</v>
      </c>
      <c r="AK198" s="480">
        <f>+AI198*AF198</f>
        <v>0</v>
      </c>
    </row>
    <row r="199" spans="1:37" ht="15.75" hidden="1" thickBot="1" x14ac:dyDescent="0.3">
      <c r="A199" s="494"/>
      <c r="B199" s="494"/>
      <c r="C199" s="495"/>
      <c r="D199" s="496"/>
      <c r="E199" s="496"/>
      <c r="F199" s="497">
        <f t="shared" ref="F199:AB199" si="18">SUM(F195:F198)</f>
        <v>0</v>
      </c>
      <c r="G199" s="497">
        <f t="shared" si="18"/>
        <v>0</v>
      </c>
      <c r="H199" s="497">
        <f t="shared" si="18"/>
        <v>0</v>
      </c>
      <c r="I199" s="497">
        <f t="shared" si="18"/>
        <v>0</v>
      </c>
      <c r="J199" s="497">
        <f t="shared" si="18"/>
        <v>0</v>
      </c>
      <c r="K199" s="497">
        <f t="shared" si="18"/>
        <v>0</v>
      </c>
      <c r="L199" s="497">
        <f t="shared" si="18"/>
        <v>0</v>
      </c>
      <c r="M199" s="497">
        <f t="shared" si="18"/>
        <v>0</v>
      </c>
      <c r="N199" s="497">
        <f t="shared" si="18"/>
        <v>0</v>
      </c>
      <c r="O199" s="497">
        <f t="shared" si="18"/>
        <v>0</v>
      </c>
      <c r="P199" s="497">
        <f t="shared" si="18"/>
        <v>0</v>
      </c>
      <c r="Q199" s="497">
        <f t="shared" si="18"/>
        <v>0</v>
      </c>
      <c r="R199" s="497">
        <f t="shared" si="18"/>
        <v>0</v>
      </c>
      <c r="S199" s="497">
        <f t="shared" si="18"/>
        <v>0</v>
      </c>
      <c r="T199" s="497">
        <f t="shared" si="18"/>
        <v>0</v>
      </c>
      <c r="U199" s="497">
        <f t="shared" si="18"/>
        <v>0</v>
      </c>
      <c r="V199" s="497">
        <f t="shared" si="18"/>
        <v>0</v>
      </c>
      <c r="W199" s="497">
        <f t="shared" si="18"/>
        <v>0</v>
      </c>
      <c r="X199" s="497">
        <f t="shared" si="18"/>
        <v>0</v>
      </c>
      <c r="Y199" s="497">
        <f t="shared" si="18"/>
        <v>0</v>
      </c>
      <c r="Z199" s="497">
        <f t="shared" si="18"/>
        <v>0</v>
      </c>
      <c r="AA199" s="497">
        <f t="shared" si="18"/>
        <v>0</v>
      </c>
      <c r="AB199" s="497">
        <f t="shared" si="18"/>
        <v>0</v>
      </c>
      <c r="AC199" s="497"/>
      <c r="AD199" s="497"/>
      <c r="AE199" s="497">
        <f>SUM(AE195:AE198)</f>
        <v>0</v>
      </c>
      <c r="AF199" s="498">
        <f>SUM(AF195:AF198)</f>
        <v>0</v>
      </c>
      <c r="AG199" s="499"/>
      <c r="AH199" s="500"/>
      <c r="AI199" s="500"/>
      <c r="AJ199" s="501">
        <f>SUM(AJ195:AJ198)</f>
        <v>0</v>
      </c>
      <c r="AK199" s="502">
        <f>SUM(AK195:AK198)</f>
        <v>0</v>
      </c>
    </row>
    <row r="200" spans="1:37" ht="15.75" hidden="1" thickBot="1" x14ac:dyDescent="0.3">
      <c r="A200" s="538"/>
      <c r="B200" s="538"/>
      <c r="C200" s="539"/>
      <c r="D200" s="540"/>
      <c r="E200" s="540"/>
      <c r="F200" s="541"/>
      <c r="G200" s="541"/>
      <c r="H200" s="541"/>
      <c r="I200" s="541"/>
      <c r="J200" s="541"/>
      <c r="K200" s="541"/>
      <c r="L200" s="541"/>
      <c r="M200" s="541"/>
      <c r="N200" s="541"/>
      <c r="O200" s="541"/>
      <c r="P200" s="541"/>
      <c r="Q200" s="541"/>
      <c r="R200" s="541"/>
      <c r="S200" s="541"/>
      <c r="T200" s="541"/>
      <c r="U200" s="541"/>
      <c r="V200" s="541"/>
      <c r="W200" s="541"/>
      <c r="X200" s="541"/>
      <c r="Y200" s="541"/>
      <c r="Z200" s="541"/>
      <c r="AA200" s="541"/>
      <c r="AB200" s="541"/>
      <c r="AC200" s="541"/>
      <c r="AD200" s="541"/>
      <c r="AE200" s="541"/>
      <c r="AF200" s="542"/>
      <c r="AG200" s="543"/>
      <c r="AH200" s="544"/>
      <c r="AI200" s="544"/>
      <c r="AJ200" s="545"/>
      <c r="AK200" s="546"/>
    </row>
    <row r="201" spans="1:37" ht="15.75" hidden="1" thickBot="1" x14ac:dyDescent="0.3">
      <c r="A201" s="538"/>
      <c r="B201" s="538"/>
      <c r="C201" s="539"/>
      <c r="D201" s="540"/>
      <c r="E201" s="540"/>
      <c r="F201" s="541"/>
      <c r="G201" s="541"/>
      <c r="H201" s="541"/>
      <c r="I201" s="541"/>
      <c r="J201" s="541"/>
      <c r="K201" s="541"/>
      <c r="L201" s="541"/>
      <c r="M201" s="541"/>
      <c r="N201" s="541"/>
      <c r="O201" s="541"/>
      <c r="P201" s="541"/>
      <c r="Q201" s="541"/>
      <c r="R201" s="541"/>
      <c r="S201" s="541"/>
      <c r="T201" s="541"/>
      <c r="U201" s="541"/>
      <c r="V201" s="541"/>
      <c r="W201" s="541"/>
      <c r="X201" s="541"/>
      <c r="Y201" s="541"/>
      <c r="Z201" s="541"/>
      <c r="AA201" s="541"/>
      <c r="AB201" s="541"/>
      <c r="AC201" s="541"/>
      <c r="AD201" s="541"/>
      <c r="AE201" s="541"/>
      <c r="AF201" s="542"/>
      <c r="AG201" s="543"/>
      <c r="AH201" s="544"/>
      <c r="AI201" s="544"/>
      <c r="AJ201" s="545"/>
      <c r="AK201" s="546"/>
    </row>
    <row r="202" spans="1:37" ht="18.75" hidden="1" thickBot="1" x14ac:dyDescent="0.3">
      <c r="A202" s="423"/>
      <c r="B202" s="423"/>
      <c r="C202" s="431"/>
      <c r="D202" s="432"/>
      <c r="E202" s="432"/>
      <c r="F202" s="807"/>
      <c r="G202" s="807"/>
      <c r="H202" s="807"/>
      <c r="I202" s="807"/>
      <c r="J202" s="807"/>
      <c r="K202" s="807"/>
      <c r="L202" s="807"/>
      <c r="M202" s="807"/>
      <c r="N202" s="807"/>
      <c r="O202" s="807"/>
      <c r="P202" s="807"/>
      <c r="Q202" s="807"/>
      <c r="R202" s="807"/>
      <c r="S202" s="807"/>
      <c r="T202" s="807"/>
      <c r="U202" s="807"/>
      <c r="V202" s="807"/>
      <c r="W202" s="807"/>
      <c r="X202" s="807"/>
      <c r="Y202" s="807"/>
      <c r="Z202" s="807"/>
      <c r="AA202" s="807"/>
      <c r="AB202" s="807"/>
      <c r="AC202" s="807"/>
      <c r="AD202" s="807"/>
      <c r="AE202" s="807"/>
      <c r="AF202" s="433"/>
      <c r="AG202" s="434"/>
      <c r="AH202" s="435"/>
      <c r="AI202" s="435"/>
      <c r="AJ202" s="436"/>
      <c r="AK202" s="437"/>
    </row>
    <row r="203" spans="1:37" ht="25.5" hidden="1" customHeight="1" x14ac:dyDescent="0.25">
      <c r="A203" s="808"/>
      <c r="B203" s="438"/>
      <c r="C203" s="810" t="s">
        <v>13</v>
      </c>
      <c r="D203" s="812" t="s">
        <v>839</v>
      </c>
      <c r="E203" s="800" t="s">
        <v>840</v>
      </c>
      <c r="F203" s="439" t="s">
        <v>17</v>
      </c>
      <c r="G203" s="440" t="s">
        <v>18</v>
      </c>
      <c r="H203" s="440" t="s">
        <v>19</v>
      </c>
      <c r="I203" s="439" t="s">
        <v>20</v>
      </c>
      <c r="J203" s="439" t="s">
        <v>21</v>
      </c>
      <c r="K203" s="439" t="s">
        <v>15</v>
      </c>
      <c r="L203" s="439" t="s">
        <v>16</v>
      </c>
      <c r="M203" s="439" t="s">
        <v>17</v>
      </c>
      <c r="N203" s="440" t="s">
        <v>18</v>
      </c>
      <c r="O203" s="440" t="s">
        <v>19</v>
      </c>
      <c r="P203" s="439" t="s">
        <v>20</v>
      </c>
      <c r="Q203" s="439" t="s">
        <v>21</v>
      </c>
      <c r="R203" s="439" t="s">
        <v>15</v>
      </c>
      <c r="S203" s="439" t="s">
        <v>16</v>
      </c>
      <c r="T203" s="439" t="s">
        <v>17</v>
      </c>
      <c r="U203" s="440" t="s">
        <v>18</v>
      </c>
      <c r="V203" s="440" t="s">
        <v>19</v>
      </c>
      <c r="W203" s="439" t="s">
        <v>20</v>
      </c>
      <c r="X203" s="439" t="s">
        <v>21</v>
      </c>
      <c r="Y203" s="439" t="s">
        <v>15</v>
      </c>
      <c r="Z203" s="439" t="s">
        <v>16</v>
      </c>
      <c r="AA203" s="439" t="s">
        <v>17</v>
      </c>
      <c r="AB203" s="440" t="s">
        <v>18</v>
      </c>
      <c r="AC203" s="440"/>
      <c r="AD203" s="440"/>
      <c r="AE203" s="440" t="s">
        <v>19</v>
      </c>
      <c r="AF203" s="441" t="s">
        <v>4</v>
      </c>
      <c r="AG203" s="785" t="s">
        <v>14</v>
      </c>
      <c r="AH203" s="789" t="s">
        <v>841</v>
      </c>
      <c r="AI203" s="787" t="s">
        <v>65</v>
      </c>
      <c r="AJ203" s="785" t="s">
        <v>842</v>
      </c>
      <c r="AK203" s="785" t="s">
        <v>843</v>
      </c>
    </row>
    <row r="204" spans="1:37" ht="15.75" hidden="1" customHeight="1" thickBot="1" x14ac:dyDescent="0.3">
      <c r="A204" s="809"/>
      <c r="B204" s="438"/>
      <c r="C204" s="811"/>
      <c r="D204" s="813"/>
      <c r="E204" s="801"/>
      <c r="F204" s="442">
        <v>6</v>
      </c>
      <c r="G204" s="443">
        <v>7</v>
      </c>
      <c r="H204" s="443">
        <v>8</v>
      </c>
      <c r="I204" s="442">
        <v>2</v>
      </c>
      <c r="J204" s="442">
        <v>3</v>
      </c>
      <c r="K204" s="442">
        <v>4</v>
      </c>
      <c r="L204" s="442">
        <v>5</v>
      </c>
      <c r="M204" s="442">
        <v>6</v>
      </c>
      <c r="N204" s="443">
        <v>7</v>
      </c>
      <c r="O204" s="443">
        <v>8</v>
      </c>
      <c r="P204" s="442">
        <v>9</v>
      </c>
      <c r="Q204" s="442">
        <v>10</v>
      </c>
      <c r="R204" s="442">
        <v>11</v>
      </c>
      <c r="S204" s="442">
        <v>12</v>
      </c>
      <c r="T204" s="442">
        <v>13</v>
      </c>
      <c r="U204" s="443">
        <v>14</v>
      </c>
      <c r="V204" s="443">
        <v>15</v>
      </c>
      <c r="W204" s="442">
        <v>9</v>
      </c>
      <c r="X204" s="442">
        <v>10</v>
      </c>
      <c r="Y204" s="442">
        <v>11</v>
      </c>
      <c r="Z204" s="442">
        <v>12</v>
      </c>
      <c r="AA204" s="442">
        <v>13</v>
      </c>
      <c r="AB204" s="443">
        <v>14</v>
      </c>
      <c r="AC204" s="443"/>
      <c r="AD204" s="443"/>
      <c r="AE204" s="443">
        <v>15</v>
      </c>
      <c r="AF204" s="444" t="s">
        <v>25</v>
      </c>
      <c r="AG204" s="786"/>
      <c r="AH204" s="790"/>
      <c r="AI204" s="788"/>
      <c r="AJ204" s="786"/>
      <c r="AK204" s="786"/>
    </row>
    <row r="205" spans="1:37" ht="15.75" hidden="1" thickBot="1" x14ac:dyDescent="0.3">
      <c r="A205" s="516" t="s">
        <v>59</v>
      </c>
      <c r="B205" s="517"/>
      <c r="C205" s="518"/>
      <c r="D205" s="519"/>
      <c r="E205" s="520"/>
      <c r="F205" s="521"/>
      <c r="G205" s="521"/>
      <c r="H205" s="521"/>
      <c r="I205" s="521"/>
      <c r="J205" s="521"/>
      <c r="K205" s="521"/>
      <c r="L205" s="521"/>
      <c r="M205" s="521"/>
      <c r="N205" s="521"/>
      <c r="O205" s="521"/>
      <c r="P205" s="521"/>
      <c r="Q205" s="521"/>
      <c r="R205" s="521"/>
      <c r="S205" s="521"/>
      <c r="T205" s="521"/>
      <c r="U205" s="521"/>
      <c r="V205" s="521"/>
      <c r="W205" s="521"/>
      <c r="X205" s="521"/>
      <c r="Y205" s="521"/>
      <c r="Z205" s="521"/>
      <c r="AA205" s="521"/>
      <c r="AB205" s="521"/>
      <c r="AC205" s="521"/>
      <c r="AD205" s="521"/>
      <c r="AE205" s="521"/>
      <c r="AF205" s="522"/>
      <c r="AG205" s="522"/>
      <c r="AH205" s="523"/>
      <c r="AI205" s="524"/>
      <c r="AJ205" s="524">
        <v>0.1</v>
      </c>
      <c r="AK205" s="525"/>
    </row>
    <row r="206" spans="1:37" s="455" customFormat="1" ht="16.5" hidden="1" thickBot="1" x14ac:dyDescent="0.25">
      <c r="A206" s="806" t="s">
        <v>81</v>
      </c>
      <c r="B206" s="468"/>
      <c r="C206" s="526"/>
      <c r="D206" s="527"/>
      <c r="E206" s="528" t="s">
        <v>846</v>
      </c>
      <c r="F206" s="529"/>
      <c r="G206" s="530"/>
      <c r="H206" s="530"/>
      <c r="I206" s="531"/>
      <c r="J206" s="529"/>
      <c r="K206" s="529"/>
      <c r="L206" s="529"/>
      <c r="M206" s="529"/>
      <c r="N206" s="530"/>
      <c r="O206" s="530"/>
      <c r="P206" s="529"/>
      <c r="Q206" s="529"/>
      <c r="R206" s="529"/>
      <c r="S206" s="529"/>
      <c r="T206" s="529"/>
      <c r="U206" s="530"/>
      <c r="V206" s="530"/>
      <c r="W206" s="529"/>
      <c r="X206" s="529"/>
      <c r="Y206" s="529"/>
      <c r="Z206" s="529"/>
      <c r="AA206" s="529"/>
      <c r="AB206" s="530"/>
      <c r="AC206" s="530"/>
      <c r="AD206" s="530"/>
      <c r="AE206" s="530"/>
      <c r="AF206" s="532">
        <f>+SUM(F206:AE206)</f>
        <v>0</v>
      </c>
      <c r="AG206" s="533">
        <v>30</v>
      </c>
      <c r="AH206" s="534">
        <v>750</v>
      </c>
      <c r="AI206" s="535">
        <f>+AH206-(AH206*$AJ$10)</f>
        <v>675</v>
      </c>
      <c r="AJ206" s="536">
        <f>+AH206*AF206</f>
        <v>0</v>
      </c>
      <c r="AK206" s="537">
        <f>+AI206*AF206</f>
        <v>0</v>
      </c>
    </row>
    <row r="207" spans="1:37" s="455" customFormat="1" ht="16.5" hidden="1" thickBot="1" x14ac:dyDescent="0.25">
      <c r="A207" s="795"/>
      <c r="B207" s="468"/>
      <c r="C207" s="469"/>
      <c r="D207" s="470"/>
      <c r="E207" s="471" t="s">
        <v>846</v>
      </c>
      <c r="F207" s="472"/>
      <c r="G207" s="473"/>
      <c r="H207" s="473"/>
      <c r="I207" s="474"/>
      <c r="J207" s="472"/>
      <c r="K207" s="472"/>
      <c r="L207" s="472"/>
      <c r="M207" s="472"/>
      <c r="N207" s="473"/>
      <c r="O207" s="473"/>
      <c r="P207" s="472"/>
      <c r="Q207" s="472"/>
      <c r="R207" s="472"/>
      <c r="S207" s="472"/>
      <c r="T207" s="472"/>
      <c r="U207" s="473"/>
      <c r="V207" s="473"/>
      <c r="W207" s="472"/>
      <c r="X207" s="472"/>
      <c r="Y207" s="472"/>
      <c r="Z207" s="472"/>
      <c r="AA207" s="472"/>
      <c r="AB207" s="473"/>
      <c r="AC207" s="473"/>
      <c r="AD207" s="473"/>
      <c r="AE207" s="473"/>
      <c r="AF207" s="475">
        <f>+SUM(F207:AE207)</f>
        <v>0</v>
      </c>
      <c r="AG207" s="476">
        <v>30</v>
      </c>
      <c r="AH207" s="477">
        <v>670</v>
      </c>
      <c r="AI207" s="478">
        <f>+AH207-(AH207*$AJ$10)</f>
        <v>603</v>
      </c>
      <c r="AJ207" s="479">
        <f>+AH207*AF207</f>
        <v>0</v>
      </c>
      <c r="AK207" s="480">
        <f>+AI207*AF207</f>
        <v>0</v>
      </c>
    </row>
    <row r="208" spans="1:37" s="455" customFormat="1" ht="16.5" hidden="1" thickBot="1" x14ac:dyDescent="0.25">
      <c r="A208" s="795"/>
      <c r="B208" s="468"/>
      <c r="C208" s="469"/>
      <c r="D208" s="470"/>
      <c r="E208" s="471" t="s">
        <v>846</v>
      </c>
      <c r="F208" s="472"/>
      <c r="G208" s="473"/>
      <c r="H208" s="473"/>
      <c r="I208" s="474"/>
      <c r="J208" s="472"/>
      <c r="K208" s="472"/>
      <c r="L208" s="472"/>
      <c r="M208" s="472"/>
      <c r="N208" s="473"/>
      <c r="O208" s="473"/>
      <c r="P208" s="472"/>
      <c r="Q208" s="472"/>
      <c r="R208" s="472"/>
      <c r="S208" s="472"/>
      <c r="T208" s="472"/>
      <c r="U208" s="473"/>
      <c r="V208" s="473"/>
      <c r="W208" s="472"/>
      <c r="X208" s="472"/>
      <c r="Y208" s="472"/>
      <c r="Z208" s="472"/>
      <c r="AA208" s="472"/>
      <c r="AB208" s="473"/>
      <c r="AC208" s="473"/>
      <c r="AD208" s="473"/>
      <c r="AE208" s="473"/>
      <c r="AF208" s="475">
        <f>+SUM(F208:AE208)</f>
        <v>0</v>
      </c>
      <c r="AG208" s="476">
        <v>30</v>
      </c>
      <c r="AH208" s="477">
        <v>2500</v>
      </c>
      <c r="AI208" s="478">
        <f>+AH208-(AH208*$AJ$10)</f>
        <v>2250</v>
      </c>
      <c r="AJ208" s="479">
        <f>+AH208*AF208</f>
        <v>0</v>
      </c>
      <c r="AK208" s="480">
        <f>+AI208*AF208</f>
        <v>0</v>
      </c>
    </row>
    <row r="209" spans="1:37" s="455" customFormat="1" ht="16.5" hidden="1" thickBot="1" x14ac:dyDescent="0.25">
      <c r="A209" s="796"/>
      <c r="B209" s="481"/>
      <c r="C209" s="469"/>
      <c r="D209" s="470"/>
      <c r="E209" s="471" t="s">
        <v>19</v>
      </c>
      <c r="F209" s="472"/>
      <c r="G209" s="473"/>
      <c r="H209" s="473"/>
      <c r="I209" s="474"/>
      <c r="J209" s="472"/>
      <c r="K209" s="472"/>
      <c r="L209" s="472"/>
      <c r="M209" s="472"/>
      <c r="N209" s="473"/>
      <c r="O209" s="473"/>
      <c r="P209" s="472"/>
      <c r="Q209" s="472"/>
      <c r="R209" s="472"/>
      <c r="S209" s="472"/>
      <c r="T209" s="472"/>
      <c r="U209" s="473"/>
      <c r="V209" s="473"/>
      <c r="W209" s="472"/>
      <c r="X209" s="472"/>
      <c r="Y209" s="472"/>
      <c r="Z209" s="472"/>
      <c r="AA209" s="472"/>
      <c r="AB209" s="473"/>
      <c r="AC209" s="473"/>
      <c r="AD209" s="473"/>
      <c r="AE209" s="473"/>
      <c r="AF209" s="475">
        <f>+SUM(F209:AE209)</f>
        <v>0</v>
      </c>
      <c r="AG209" s="476">
        <v>30</v>
      </c>
      <c r="AH209" s="477">
        <v>1600</v>
      </c>
      <c r="AI209" s="478">
        <f>+AH209-(AH209*$AJ$10)</f>
        <v>1440</v>
      </c>
      <c r="AJ209" s="479">
        <f>+AH209*AF209</f>
        <v>0</v>
      </c>
      <c r="AK209" s="480">
        <f>+AI209*AF209</f>
        <v>0</v>
      </c>
    </row>
    <row r="210" spans="1:37" ht="15.75" hidden="1" thickBot="1" x14ac:dyDescent="0.3">
      <c r="A210" s="494"/>
      <c r="B210" s="494"/>
      <c r="C210" s="495"/>
      <c r="D210" s="496"/>
      <c r="E210" s="496"/>
      <c r="F210" s="497">
        <f t="shared" ref="F210:AB210" si="19">SUM(F206:F209)</f>
        <v>0</v>
      </c>
      <c r="G210" s="497">
        <f t="shared" si="19"/>
        <v>0</v>
      </c>
      <c r="H210" s="497">
        <f t="shared" si="19"/>
        <v>0</v>
      </c>
      <c r="I210" s="497">
        <f t="shared" si="19"/>
        <v>0</v>
      </c>
      <c r="J210" s="497">
        <f t="shared" si="19"/>
        <v>0</v>
      </c>
      <c r="K210" s="497">
        <f t="shared" si="19"/>
        <v>0</v>
      </c>
      <c r="L210" s="497">
        <f t="shared" si="19"/>
        <v>0</v>
      </c>
      <c r="M210" s="497">
        <f t="shared" si="19"/>
        <v>0</v>
      </c>
      <c r="N210" s="497">
        <f t="shared" si="19"/>
        <v>0</v>
      </c>
      <c r="O210" s="497">
        <f t="shared" si="19"/>
        <v>0</v>
      </c>
      <c r="P210" s="497">
        <f t="shared" si="19"/>
        <v>0</v>
      </c>
      <c r="Q210" s="497">
        <f t="shared" si="19"/>
        <v>0</v>
      </c>
      <c r="R210" s="497">
        <f t="shared" si="19"/>
        <v>0</v>
      </c>
      <c r="S210" s="497">
        <f t="shared" si="19"/>
        <v>0</v>
      </c>
      <c r="T210" s="497">
        <f t="shared" si="19"/>
        <v>0</v>
      </c>
      <c r="U210" s="497">
        <f t="shared" si="19"/>
        <v>0</v>
      </c>
      <c r="V210" s="497">
        <f t="shared" si="19"/>
        <v>0</v>
      </c>
      <c r="W210" s="497">
        <f t="shared" si="19"/>
        <v>0</v>
      </c>
      <c r="X210" s="497">
        <f t="shared" si="19"/>
        <v>0</v>
      </c>
      <c r="Y210" s="497">
        <f t="shared" si="19"/>
        <v>0</v>
      </c>
      <c r="Z210" s="497">
        <f t="shared" si="19"/>
        <v>0</v>
      </c>
      <c r="AA210" s="497">
        <f t="shared" si="19"/>
        <v>0</v>
      </c>
      <c r="AB210" s="497">
        <f t="shared" si="19"/>
        <v>0</v>
      </c>
      <c r="AC210" s="497"/>
      <c r="AD210" s="497"/>
      <c r="AE210" s="497">
        <f>SUM(AE206:AE209)</f>
        <v>0</v>
      </c>
      <c r="AF210" s="498">
        <f>SUM(AF206:AF209)</f>
        <v>0</v>
      </c>
      <c r="AG210" s="499"/>
      <c r="AH210" s="500"/>
      <c r="AI210" s="500"/>
      <c r="AJ210" s="501">
        <f>SUM(AJ206:AJ209)</f>
        <v>0</v>
      </c>
      <c r="AK210" s="502">
        <f>SUM(AK206:AK209)</f>
        <v>0</v>
      </c>
    </row>
    <row r="211" spans="1:37" ht="15.75" hidden="1" thickBot="1" x14ac:dyDescent="0.3">
      <c r="A211" s="538"/>
      <c r="B211" s="538"/>
      <c r="C211" s="539"/>
      <c r="D211" s="540"/>
      <c r="E211" s="540"/>
      <c r="F211" s="541"/>
      <c r="G211" s="541"/>
      <c r="H211" s="541"/>
      <c r="I211" s="541"/>
      <c r="J211" s="541"/>
      <c r="K211" s="541"/>
      <c r="L211" s="541"/>
      <c r="M211" s="541"/>
      <c r="N211" s="541"/>
      <c r="O211" s="541"/>
      <c r="P211" s="541"/>
      <c r="Q211" s="541"/>
      <c r="R211" s="541"/>
      <c r="S211" s="541"/>
      <c r="T211" s="541"/>
      <c r="U211" s="541"/>
      <c r="V211" s="541"/>
      <c r="W211" s="541"/>
      <c r="X211" s="541"/>
      <c r="Y211" s="541"/>
      <c r="Z211" s="541"/>
      <c r="AA211" s="541"/>
      <c r="AB211" s="541"/>
      <c r="AC211" s="541"/>
      <c r="AD211" s="541"/>
      <c r="AE211" s="541"/>
      <c r="AF211" s="542"/>
      <c r="AG211" s="543"/>
      <c r="AH211" s="544"/>
      <c r="AI211" s="544"/>
      <c r="AJ211" s="545"/>
      <c r="AK211" s="546"/>
    </row>
    <row r="212" spans="1:37" ht="15.75" hidden="1" thickBot="1" x14ac:dyDescent="0.3">
      <c r="A212" s="538"/>
      <c r="B212" s="538"/>
      <c r="C212" s="539"/>
      <c r="D212" s="540"/>
      <c r="E212" s="540"/>
      <c r="F212" s="541"/>
      <c r="G212" s="541"/>
      <c r="H212" s="541"/>
      <c r="I212" s="541"/>
      <c r="J212" s="541"/>
      <c r="K212" s="541"/>
      <c r="L212" s="541"/>
      <c r="M212" s="541"/>
      <c r="N212" s="541"/>
      <c r="O212" s="541"/>
      <c r="P212" s="541"/>
      <c r="Q212" s="541"/>
      <c r="R212" s="541"/>
      <c r="S212" s="541"/>
      <c r="T212" s="541"/>
      <c r="U212" s="541"/>
      <c r="V212" s="541"/>
      <c r="W212" s="541"/>
      <c r="X212" s="541"/>
      <c r="Y212" s="541"/>
      <c r="Z212" s="541"/>
      <c r="AA212" s="541"/>
      <c r="AB212" s="541"/>
      <c r="AC212" s="541"/>
      <c r="AD212" s="541"/>
      <c r="AE212" s="541"/>
      <c r="AF212" s="542"/>
      <c r="AG212" s="543"/>
      <c r="AH212" s="544"/>
      <c r="AI212" s="544"/>
      <c r="AJ212" s="545"/>
      <c r="AK212" s="546"/>
    </row>
    <row r="213" spans="1:37" ht="15" hidden="1" customHeight="1" thickBot="1" x14ac:dyDescent="0.3">
      <c r="A213" s="423"/>
      <c r="B213" s="423"/>
      <c r="C213" s="427"/>
      <c r="D213" s="428"/>
      <c r="E213" s="428"/>
      <c r="F213" s="803"/>
      <c r="G213" s="804"/>
      <c r="H213" s="805" t="s">
        <v>63</v>
      </c>
      <c r="I213" s="803"/>
      <c r="J213" s="803"/>
      <c r="K213" s="803"/>
      <c r="L213" s="803"/>
      <c r="M213" s="803"/>
      <c r="N213" s="803"/>
      <c r="O213" s="803"/>
      <c r="P213" s="803"/>
      <c r="Q213" s="803"/>
      <c r="R213" s="803"/>
      <c r="S213" s="803"/>
      <c r="T213" s="803"/>
      <c r="U213" s="804"/>
      <c r="V213" s="805" t="s">
        <v>64</v>
      </c>
      <c r="W213" s="803"/>
      <c r="X213" s="803"/>
      <c r="Y213" s="803"/>
      <c r="Z213" s="803"/>
      <c r="AA213" s="803"/>
      <c r="AB213" s="803"/>
      <c r="AC213" s="803"/>
      <c r="AD213" s="803"/>
      <c r="AE213" s="803"/>
      <c r="AF213" s="424"/>
      <c r="AG213" s="423"/>
      <c r="AH213" s="424"/>
      <c r="AI213" s="424"/>
      <c r="AJ213" s="430"/>
      <c r="AK213" s="425"/>
    </row>
    <row r="214" spans="1:37" ht="18.75" hidden="1" thickBot="1" x14ac:dyDescent="0.3">
      <c r="A214" s="423"/>
      <c r="B214" s="423"/>
      <c r="C214" s="431"/>
      <c r="D214" s="432"/>
      <c r="E214" s="432"/>
      <c r="F214" s="807"/>
      <c r="G214" s="807"/>
      <c r="H214" s="807"/>
      <c r="I214" s="807"/>
      <c r="J214" s="807"/>
      <c r="K214" s="807"/>
      <c r="L214" s="807"/>
      <c r="M214" s="807"/>
      <c r="N214" s="807"/>
      <c r="O214" s="807"/>
      <c r="P214" s="807"/>
      <c r="Q214" s="807"/>
      <c r="R214" s="807"/>
      <c r="S214" s="807"/>
      <c r="T214" s="807"/>
      <c r="U214" s="807"/>
      <c r="V214" s="807"/>
      <c r="W214" s="807"/>
      <c r="X214" s="807"/>
      <c r="Y214" s="807"/>
      <c r="Z214" s="807"/>
      <c r="AA214" s="807"/>
      <c r="AB214" s="807"/>
      <c r="AC214" s="807"/>
      <c r="AD214" s="807"/>
      <c r="AE214" s="807"/>
      <c r="AF214" s="433"/>
      <c r="AG214" s="434"/>
      <c r="AH214" s="435"/>
      <c r="AI214" s="435"/>
      <c r="AJ214" s="436"/>
      <c r="AK214" s="437"/>
    </row>
    <row r="215" spans="1:37" ht="25.5" hidden="1" customHeight="1" x14ac:dyDescent="0.25">
      <c r="A215" s="808"/>
      <c r="B215" s="438"/>
      <c r="C215" s="810" t="s">
        <v>13</v>
      </c>
      <c r="D215" s="812" t="s">
        <v>839</v>
      </c>
      <c r="E215" s="800" t="s">
        <v>840</v>
      </c>
      <c r="F215" s="439" t="s">
        <v>17</v>
      </c>
      <c r="G215" s="440" t="s">
        <v>18</v>
      </c>
      <c r="H215" s="440" t="s">
        <v>19</v>
      </c>
      <c r="I215" s="439" t="s">
        <v>20</v>
      </c>
      <c r="J215" s="439" t="s">
        <v>21</v>
      </c>
      <c r="K215" s="439" t="s">
        <v>15</v>
      </c>
      <c r="L215" s="439" t="s">
        <v>16</v>
      </c>
      <c r="M215" s="439" t="s">
        <v>17</v>
      </c>
      <c r="N215" s="440" t="s">
        <v>18</v>
      </c>
      <c r="O215" s="440" t="s">
        <v>19</v>
      </c>
      <c r="P215" s="439" t="s">
        <v>20</v>
      </c>
      <c r="Q215" s="439" t="s">
        <v>21</v>
      </c>
      <c r="R215" s="439" t="s">
        <v>15</v>
      </c>
      <c r="S215" s="439" t="s">
        <v>16</v>
      </c>
      <c r="T215" s="439" t="s">
        <v>17</v>
      </c>
      <c r="U215" s="440" t="s">
        <v>18</v>
      </c>
      <c r="V215" s="440" t="s">
        <v>19</v>
      </c>
      <c r="W215" s="439" t="s">
        <v>20</v>
      </c>
      <c r="X215" s="439" t="s">
        <v>21</v>
      </c>
      <c r="Y215" s="439" t="s">
        <v>15</v>
      </c>
      <c r="Z215" s="439" t="s">
        <v>16</v>
      </c>
      <c r="AA215" s="439" t="s">
        <v>17</v>
      </c>
      <c r="AB215" s="440" t="s">
        <v>18</v>
      </c>
      <c r="AC215" s="440"/>
      <c r="AD215" s="440"/>
      <c r="AE215" s="440" t="s">
        <v>19</v>
      </c>
      <c r="AF215" s="441" t="s">
        <v>4</v>
      </c>
      <c r="AG215" s="785" t="s">
        <v>14</v>
      </c>
      <c r="AH215" s="789" t="s">
        <v>841</v>
      </c>
      <c r="AI215" s="787" t="s">
        <v>65</v>
      </c>
      <c r="AJ215" s="785" t="s">
        <v>842</v>
      </c>
      <c r="AK215" s="785" t="s">
        <v>843</v>
      </c>
    </row>
    <row r="216" spans="1:37" ht="15.75" hidden="1" customHeight="1" thickBot="1" x14ac:dyDescent="0.3">
      <c r="A216" s="809"/>
      <c r="B216" s="438"/>
      <c r="C216" s="811"/>
      <c r="D216" s="813"/>
      <c r="E216" s="801"/>
      <c r="F216" s="442">
        <v>6</v>
      </c>
      <c r="G216" s="443">
        <v>7</v>
      </c>
      <c r="H216" s="443">
        <v>8</v>
      </c>
      <c r="I216" s="442">
        <v>2</v>
      </c>
      <c r="J216" s="442">
        <v>3</v>
      </c>
      <c r="K216" s="442">
        <v>4</v>
      </c>
      <c r="L216" s="442">
        <v>5</v>
      </c>
      <c r="M216" s="442">
        <v>6</v>
      </c>
      <c r="N216" s="443">
        <v>7</v>
      </c>
      <c r="O216" s="443">
        <v>8</v>
      </c>
      <c r="P216" s="442">
        <v>9</v>
      </c>
      <c r="Q216" s="442">
        <v>10</v>
      </c>
      <c r="R216" s="442">
        <v>11</v>
      </c>
      <c r="S216" s="442">
        <v>12</v>
      </c>
      <c r="T216" s="442">
        <v>13</v>
      </c>
      <c r="U216" s="443">
        <v>14</v>
      </c>
      <c r="V216" s="443">
        <v>15</v>
      </c>
      <c r="W216" s="442">
        <v>9</v>
      </c>
      <c r="X216" s="442">
        <v>10</v>
      </c>
      <c r="Y216" s="442">
        <v>11</v>
      </c>
      <c r="Z216" s="442">
        <v>12</v>
      </c>
      <c r="AA216" s="442">
        <v>13</v>
      </c>
      <c r="AB216" s="443">
        <v>14</v>
      </c>
      <c r="AC216" s="443"/>
      <c r="AD216" s="443"/>
      <c r="AE216" s="443">
        <v>15</v>
      </c>
      <c r="AF216" s="444" t="s">
        <v>25</v>
      </c>
      <c r="AG216" s="786"/>
      <c r="AH216" s="790"/>
      <c r="AI216" s="788"/>
      <c r="AJ216" s="786"/>
      <c r="AK216" s="786"/>
    </row>
    <row r="217" spans="1:37" ht="15.75" hidden="1" thickBot="1" x14ac:dyDescent="0.3">
      <c r="A217" s="516" t="s">
        <v>59</v>
      </c>
      <c r="B217" s="517"/>
      <c r="C217" s="518" t="s">
        <v>927</v>
      </c>
      <c r="D217" s="519"/>
      <c r="E217" s="520"/>
      <c r="F217" s="521"/>
      <c r="G217" s="521"/>
      <c r="H217" s="521"/>
      <c r="I217" s="521"/>
      <c r="J217" s="521"/>
      <c r="K217" s="521"/>
      <c r="L217" s="521"/>
      <c r="M217" s="521"/>
      <c r="N217" s="521"/>
      <c r="O217" s="521"/>
      <c r="P217" s="521"/>
      <c r="Q217" s="521"/>
      <c r="R217" s="521"/>
      <c r="S217" s="521"/>
      <c r="T217" s="521"/>
      <c r="U217" s="521"/>
      <c r="V217" s="521"/>
      <c r="W217" s="521"/>
      <c r="X217" s="521"/>
      <c r="Y217" s="521"/>
      <c r="Z217" s="521"/>
      <c r="AA217" s="521"/>
      <c r="AB217" s="521"/>
      <c r="AC217" s="521"/>
      <c r="AD217" s="521"/>
      <c r="AE217" s="521"/>
      <c r="AF217" s="522"/>
      <c r="AG217" s="522"/>
      <c r="AH217" s="523"/>
      <c r="AI217" s="524"/>
      <c r="AJ217" s="524">
        <v>0.1</v>
      </c>
      <c r="AK217" s="525"/>
    </row>
    <row r="218" spans="1:37" s="455" customFormat="1" ht="16.5" hidden="1" thickBot="1" x14ac:dyDescent="0.25">
      <c r="A218" s="806" t="s">
        <v>82</v>
      </c>
      <c r="B218" s="468"/>
      <c r="C218" s="526"/>
      <c r="D218" s="527"/>
      <c r="E218" s="528" t="s">
        <v>846</v>
      </c>
      <c r="F218" s="529"/>
      <c r="G218" s="530"/>
      <c r="H218" s="530"/>
      <c r="I218" s="531"/>
      <c r="J218" s="529"/>
      <c r="K218" s="529"/>
      <c r="L218" s="529"/>
      <c r="M218" s="529"/>
      <c r="N218" s="530"/>
      <c r="O218" s="530"/>
      <c r="P218" s="529"/>
      <c r="Q218" s="529"/>
      <c r="R218" s="529"/>
      <c r="S218" s="529"/>
      <c r="T218" s="529"/>
      <c r="U218" s="530"/>
      <c r="V218" s="530"/>
      <c r="W218" s="529"/>
      <c r="X218" s="529"/>
      <c r="Y218" s="529"/>
      <c r="Z218" s="529"/>
      <c r="AA218" s="529"/>
      <c r="AB218" s="530"/>
      <c r="AC218" s="530"/>
      <c r="AD218" s="530"/>
      <c r="AE218" s="530"/>
      <c r="AF218" s="532">
        <f>+SUM(F218:AE218)</f>
        <v>0</v>
      </c>
      <c r="AG218" s="533">
        <v>30</v>
      </c>
      <c r="AH218" s="534">
        <v>750</v>
      </c>
      <c r="AI218" s="535">
        <f>+AH218-(AH218*$AJ$10)</f>
        <v>675</v>
      </c>
      <c r="AJ218" s="536">
        <f>+AH218*AF218</f>
        <v>0</v>
      </c>
      <c r="AK218" s="537">
        <f>+AI218*AF218</f>
        <v>0</v>
      </c>
    </row>
    <row r="219" spans="1:37" s="455" customFormat="1" ht="16.5" hidden="1" thickBot="1" x14ac:dyDescent="0.25">
      <c r="A219" s="795"/>
      <c r="B219" s="468"/>
      <c r="C219" s="469"/>
      <c r="D219" s="470"/>
      <c r="E219" s="471" t="s">
        <v>846</v>
      </c>
      <c r="F219" s="472"/>
      <c r="G219" s="473"/>
      <c r="H219" s="473"/>
      <c r="I219" s="474"/>
      <c r="J219" s="472"/>
      <c r="K219" s="472"/>
      <c r="L219" s="472"/>
      <c r="M219" s="472"/>
      <c r="N219" s="473"/>
      <c r="O219" s="473"/>
      <c r="P219" s="472"/>
      <c r="Q219" s="472"/>
      <c r="R219" s="472"/>
      <c r="S219" s="472"/>
      <c r="T219" s="472"/>
      <c r="U219" s="473"/>
      <c r="V219" s="473"/>
      <c r="W219" s="472"/>
      <c r="X219" s="472"/>
      <c r="Y219" s="472"/>
      <c r="Z219" s="472"/>
      <c r="AA219" s="472"/>
      <c r="AB219" s="473"/>
      <c r="AC219" s="473"/>
      <c r="AD219" s="473"/>
      <c r="AE219" s="473"/>
      <c r="AF219" s="475">
        <f>+SUM(F219:AE219)</f>
        <v>0</v>
      </c>
      <c r="AG219" s="476">
        <v>30</v>
      </c>
      <c r="AH219" s="477">
        <v>670</v>
      </c>
      <c r="AI219" s="478">
        <f>+AH219-(AH219*$AJ$10)</f>
        <v>603</v>
      </c>
      <c r="AJ219" s="479">
        <f>+AH219*AF219</f>
        <v>0</v>
      </c>
      <c r="AK219" s="480">
        <f>+AI219*AF219</f>
        <v>0</v>
      </c>
    </row>
    <row r="220" spans="1:37" s="455" customFormat="1" ht="16.5" hidden="1" thickBot="1" x14ac:dyDescent="0.25">
      <c r="A220" s="795"/>
      <c r="B220" s="468"/>
      <c r="C220" s="469"/>
      <c r="D220" s="470"/>
      <c r="E220" s="471" t="s">
        <v>846</v>
      </c>
      <c r="F220" s="472"/>
      <c r="G220" s="473"/>
      <c r="H220" s="473"/>
      <c r="I220" s="474"/>
      <c r="J220" s="472"/>
      <c r="K220" s="472"/>
      <c r="L220" s="472"/>
      <c r="M220" s="472"/>
      <c r="N220" s="473"/>
      <c r="O220" s="473"/>
      <c r="P220" s="472"/>
      <c r="Q220" s="472"/>
      <c r="R220" s="472"/>
      <c r="S220" s="472"/>
      <c r="T220" s="472"/>
      <c r="U220" s="473"/>
      <c r="V220" s="473"/>
      <c r="W220" s="472"/>
      <c r="X220" s="472"/>
      <c r="Y220" s="472"/>
      <c r="Z220" s="472"/>
      <c r="AA220" s="472"/>
      <c r="AB220" s="473"/>
      <c r="AC220" s="473"/>
      <c r="AD220" s="473"/>
      <c r="AE220" s="473"/>
      <c r="AF220" s="475">
        <f>+SUM(F220:AE220)</f>
        <v>0</v>
      </c>
      <c r="AG220" s="476">
        <v>30</v>
      </c>
      <c r="AH220" s="477">
        <v>2500</v>
      </c>
      <c r="AI220" s="478">
        <f>+AH220-(AH220*$AJ$10)</f>
        <v>2250</v>
      </c>
      <c r="AJ220" s="479">
        <f>+AH220*AF220</f>
        <v>0</v>
      </c>
      <c r="AK220" s="480">
        <f>+AI220*AF220</f>
        <v>0</v>
      </c>
    </row>
    <row r="221" spans="1:37" s="455" customFormat="1" ht="16.5" hidden="1" thickBot="1" x14ac:dyDescent="0.25">
      <c r="A221" s="796"/>
      <c r="B221" s="481"/>
      <c r="C221" s="469"/>
      <c r="D221" s="470"/>
      <c r="E221" s="471" t="s">
        <v>19</v>
      </c>
      <c r="F221" s="472"/>
      <c r="G221" s="473"/>
      <c r="H221" s="473"/>
      <c r="I221" s="474"/>
      <c r="J221" s="472"/>
      <c r="K221" s="472"/>
      <c r="L221" s="472"/>
      <c r="M221" s="472"/>
      <c r="N221" s="473"/>
      <c r="O221" s="473"/>
      <c r="P221" s="472"/>
      <c r="Q221" s="472"/>
      <c r="R221" s="472"/>
      <c r="S221" s="472"/>
      <c r="T221" s="472"/>
      <c r="U221" s="473"/>
      <c r="V221" s="473"/>
      <c r="W221" s="472"/>
      <c r="X221" s="472"/>
      <c r="Y221" s="472"/>
      <c r="Z221" s="472"/>
      <c r="AA221" s="472"/>
      <c r="AB221" s="473"/>
      <c r="AC221" s="473"/>
      <c r="AD221" s="473"/>
      <c r="AE221" s="473"/>
      <c r="AF221" s="475">
        <f>+SUM(F221:AE221)</f>
        <v>0</v>
      </c>
      <c r="AG221" s="476">
        <v>30</v>
      </c>
      <c r="AH221" s="477">
        <v>1600</v>
      </c>
      <c r="AI221" s="478">
        <f>+AH221-(AH221*$AJ$10)</f>
        <v>1440</v>
      </c>
      <c r="AJ221" s="479">
        <f>+AH221*AF221</f>
        <v>0</v>
      </c>
      <c r="AK221" s="480">
        <f>+AI221*AF221</f>
        <v>0</v>
      </c>
    </row>
    <row r="222" spans="1:37" ht="15.75" hidden="1" thickBot="1" x14ac:dyDescent="0.3">
      <c r="A222" s="494"/>
      <c r="B222" s="494"/>
      <c r="C222" s="495" t="s">
        <v>928</v>
      </c>
      <c r="D222" s="496"/>
      <c r="E222" s="496"/>
      <c r="F222" s="497">
        <f t="shared" ref="F222:AB222" si="20">SUM(F218:F221)</f>
        <v>0</v>
      </c>
      <c r="G222" s="497">
        <f t="shared" si="20"/>
        <v>0</v>
      </c>
      <c r="H222" s="497">
        <f t="shared" si="20"/>
        <v>0</v>
      </c>
      <c r="I222" s="497">
        <f t="shared" si="20"/>
        <v>0</v>
      </c>
      <c r="J222" s="497">
        <f t="shared" si="20"/>
        <v>0</v>
      </c>
      <c r="K222" s="497">
        <f t="shared" si="20"/>
        <v>0</v>
      </c>
      <c r="L222" s="497">
        <f t="shared" si="20"/>
        <v>0</v>
      </c>
      <c r="M222" s="497">
        <f t="shared" si="20"/>
        <v>0</v>
      </c>
      <c r="N222" s="497">
        <f t="shared" si="20"/>
        <v>0</v>
      </c>
      <c r="O222" s="497">
        <f t="shared" si="20"/>
        <v>0</v>
      </c>
      <c r="P222" s="497">
        <f t="shared" si="20"/>
        <v>0</v>
      </c>
      <c r="Q222" s="497">
        <f t="shared" si="20"/>
        <v>0</v>
      </c>
      <c r="R222" s="497">
        <f t="shared" si="20"/>
        <v>0</v>
      </c>
      <c r="S222" s="497">
        <f t="shared" si="20"/>
        <v>0</v>
      </c>
      <c r="T222" s="497">
        <f t="shared" si="20"/>
        <v>0</v>
      </c>
      <c r="U222" s="497">
        <f t="shared" si="20"/>
        <v>0</v>
      </c>
      <c r="V222" s="497">
        <f t="shared" si="20"/>
        <v>0</v>
      </c>
      <c r="W222" s="497">
        <f t="shared" si="20"/>
        <v>0</v>
      </c>
      <c r="X222" s="497">
        <f t="shared" si="20"/>
        <v>0</v>
      </c>
      <c r="Y222" s="497">
        <f t="shared" si="20"/>
        <v>0</v>
      </c>
      <c r="Z222" s="497">
        <f t="shared" si="20"/>
        <v>0</v>
      </c>
      <c r="AA222" s="497">
        <f t="shared" si="20"/>
        <v>0</v>
      </c>
      <c r="AB222" s="497">
        <f t="shared" si="20"/>
        <v>0</v>
      </c>
      <c r="AC222" s="497"/>
      <c r="AD222" s="497"/>
      <c r="AE222" s="497">
        <f>SUM(AE218:AE221)</f>
        <v>0</v>
      </c>
      <c r="AF222" s="498">
        <f>SUM(AF218:AF221)</f>
        <v>0</v>
      </c>
      <c r="AG222" s="499"/>
      <c r="AH222" s="500"/>
      <c r="AI222" s="500"/>
      <c r="AJ222" s="501">
        <f>SUM(AJ218:AJ221)</f>
        <v>0</v>
      </c>
      <c r="AK222" s="502">
        <f>SUM(AK218:AK221)</f>
        <v>0</v>
      </c>
    </row>
    <row r="223" spans="1:37" ht="15.75" hidden="1" thickBot="1" x14ac:dyDescent="0.3">
      <c r="A223" s="538"/>
      <c r="B223" s="538"/>
      <c r="C223" s="539"/>
      <c r="D223" s="540"/>
      <c r="E223" s="540"/>
      <c r="F223" s="541"/>
      <c r="G223" s="541"/>
      <c r="H223" s="541"/>
      <c r="I223" s="541"/>
      <c r="J223" s="541"/>
      <c r="K223" s="541"/>
      <c r="L223" s="541"/>
      <c r="M223" s="541"/>
      <c r="N223" s="541"/>
      <c r="O223" s="541"/>
      <c r="P223" s="541"/>
      <c r="Q223" s="541"/>
      <c r="R223" s="541"/>
      <c r="S223" s="541"/>
      <c r="T223" s="541"/>
      <c r="U223" s="541"/>
      <c r="V223" s="541"/>
      <c r="W223" s="541"/>
      <c r="X223" s="541"/>
      <c r="Y223" s="541"/>
      <c r="Z223" s="541"/>
      <c r="AA223" s="541"/>
      <c r="AB223" s="541"/>
      <c r="AC223" s="541"/>
      <c r="AD223" s="541"/>
      <c r="AE223" s="541"/>
      <c r="AF223" s="542"/>
      <c r="AG223" s="543"/>
      <c r="AH223" s="544"/>
      <c r="AI223" s="544"/>
      <c r="AJ223" s="545"/>
      <c r="AK223" s="546"/>
    </row>
    <row r="224" spans="1:37" ht="15.75" hidden="1" thickBot="1" x14ac:dyDescent="0.3">
      <c r="A224" s="538"/>
      <c r="B224" s="538"/>
      <c r="C224" s="539"/>
      <c r="D224" s="540"/>
      <c r="E224" s="540"/>
      <c r="F224" s="541"/>
      <c r="G224" s="541"/>
      <c r="H224" s="541"/>
      <c r="I224" s="541"/>
      <c r="J224" s="541"/>
      <c r="K224" s="541"/>
      <c r="L224" s="541"/>
      <c r="M224" s="541"/>
      <c r="N224" s="541"/>
      <c r="O224" s="541"/>
      <c r="P224" s="541"/>
      <c r="Q224" s="541"/>
      <c r="R224" s="541"/>
      <c r="S224" s="541"/>
      <c r="T224" s="541"/>
      <c r="U224" s="541"/>
      <c r="V224" s="541"/>
      <c r="W224" s="541"/>
      <c r="X224" s="541"/>
      <c r="Y224" s="541"/>
      <c r="Z224" s="541"/>
      <c r="AA224" s="541"/>
      <c r="AB224" s="541"/>
      <c r="AC224" s="541"/>
      <c r="AD224" s="541"/>
      <c r="AE224" s="541"/>
      <c r="AF224" s="542"/>
      <c r="AG224" s="543"/>
      <c r="AH224" s="544"/>
      <c r="AI224" s="544"/>
      <c r="AJ224" s="545"/>
      <c r="AK224" s="546"/>
    </row>
    <row r="225" spans="1:37" ht="18.75" hidden="1" thickBot="1" x14ac:dyDescent="0.3">
      <c r="A225" s="423"/>
      <c r="B225" s="423"/>
      <c r="C225" s="431"/>
      <c r="D225" s="432"/>
      <c r="E225" s="432"/>
      <c r="F225" s="807"/>
      <c r="G225" s="807"/>
      <c r="H225" s="807"/>
      <c r="I225" s="807"/>
      <c r="J225" s="807"/>
      <c r="K225" s="807"/>
      <c r="L225" s="807"/>
      <c r="M225" s="807"/>
      <c r="N225" s="807"/>
      <c r="O225" s="807"/>
      <c r="P225" s="807"/>
      <c r="Q225" s="807"/>
      <c r="R225" s="807"/>
      <c r="S225" s="807"/>
      <c r="T225" s="807"/>
      <c r="U225" s="807"/>
      <c r="V225" s="807"/>
      <c r="W225" s="807"/>
      <c r="X225" s="807"/>
      <c r="Y225" s="807"/>
      <c r="Z225" s="807"/>
      <c r="AA225" s="807"/>
      <c r="AB225" s="807"/>
      <c r="AC225" s="807"/>
      <c r="AD225" s="807"/>
      <c r="AE225" s="807"/>
      <c r="AF225" s="433"/>
      <c r="AG225" s="434"/>
      <c r="AH225" s="435"/>
      <c r="AI225" s="435"/>
      <c r="AJ225" s="436"/>
      <c r="AK225" s="437"/>
    </row>
    <row r="226" spans="1:37" ht="25.5" hidden="1" customHeight="1" x14ac:dyDescent="0.25">
      <c r="A226" s="808"/>
      <c r="B226" s="438"/>
      <c r="C226" s="810" t="s">
        <v>13</v>
      </c>
      <c r="D226" s="812" t="s">
        <v>839</v>
      </c>
      <c r="E226" s="800" t="s">
        <v>840</v>
      </c>
      <c r="F226" s="439" t="s">
        <v>17</v>
      </c>
      <c r="G226" s="440" t="s">
        <v>18</v>
      </c>
      <c r="H226" s="440" t="s">
        <v>19</v>
      </c>
      <c r="I226" s="439" t="s">
        <v>20</v>
      </c>
      <c r="J226" s="439" t="s">
        <v>21</v>
      </c>
      <c r="K226" s="439" t="s">
        <v>15</v>
      </c>
      <c r="L226" s="439" t="s">
        <v>16</v>
      </c>
      <c r="M226" s="439" t="s">
        <v>17</v>
      </c>
      <c r="N226" s="440" t="s">
        <v>18</v>
      </c>
      <c r="O226" s="440" t="s">
        <v>19</v>
      </c>
      <c r="P226" s="439" t="s">
        <v>20</v>
      </c>
      <c r="Q226" s="439" t="s">
        <v>21</v>
      </c>
      <c r="R226" s="439" t="s">
        <v>15</v>
      </c>
      <c r="S226" s="439" t="s">
        <v>16</v>
      </c>
      <c r="T226" s="439" t="s">
        <v>17</v>
      </c>
      <c r="U226" s="440" t="s">
        <v>18</v>
      </c>
      <c r="V226" s="440" t="s">
        <v>19</v>
      </c>
      <c r="W226" s="439" t="s">
        <v>20</v>
      </c>
      <c r="X226" s="439" t="s">
        <v>21</v>
      </c>
      <c r="Y226" s="439" t="s">
        <v>15</v>
      </c>
      <c r="Z226" s="439" t="s">
        <v>16</v>
      </c>
      <c r="AA226" s="439" t="s">
        <v>17</v>
      </c>
      <c r="AB226" s="440" t="s">
        <v>18</v>
      </c>
      <c r="AC226" s="440"/>
      <c r="AD226" s="440"/>
      <c r="AE226" s="440" t="s">
        <v>19</v>
      </c>
      <c r="AF226" s="441" t="s">
        <v>4</v>
      </c>
      <c r="AG226" s="785" t="s">
        <v>14</v>
      </c>
      <c r="AH226" s="789" t="s">
        <v>841</v>
      </c>
      <c r="AI226" s="787" t="s">
        <v>65</v>
      </c>
      <c r="AJ226" s="785" t="s">
        <v>842</v>
      </c>
      <c r="AK226" s="785" t="s">
        <v>843</v>
      </c>
    </row>
    <row r="227" spans="1:37" ht="15.75" hidden="1" customHeight="1" thickBot="1" x14ac:dyDescent="0.3">
      <c r="A227" s="809"/>
      <c r="B227" s="438"/>
      <c r="C227" s="811"/>
      <c r="D227" s="813"/>
      <c r="E227" s="801"/>
      <c r="F227" s="442">
        <v>6</v>
      </c>
      <c r="G227" s="443">
        <v>7</v>
      </c>
      <c r="H227" s="443">
        <v>8</v>
      </c>
      <c r="I227" s="442">
        <v>2</v>
      </c>
      <c r="J227" s="442">
        <v>3</v>
      </c>
      <c r="K227" s="442">
        <v>4</v>
      </c>
      <c r="L227" s="442">
        <v>5</v>
      </c>
      <c r="M227" s="442">
        <v>6</v>
      </c>
      <c r="N227" s="443">
        <v>7</v>
      </c>
      <c r="O227" s="443">
        <v>8</v>
      </c>
      <c r="P227" s="442">
        <v>9</v>
      </c>
      <c r="Q227" s="442">
        <v>10</v>
      </c>
      <c r="R227" s="442">
        <v>11</v>
      </c>
      <c r="S227" s="442">
        <v>12</v>
      </c>
      <c r="T227" s="442">
        <v>13</v>
      </c>
      <c r="U227" s="443">
        <v>14</v>
      </c>
      <c r="V227" s="443">
        <v>15</v>
      </c>
      <c r="W227" s="442">
        <v>9</v>
      </c>
      <c r="X227" s="442">
        <v>10</v>
      </c>
      <c r="Y227" s="442">
        <v>11</v>
      </c>
      <c r="Z227" s="442">
        <v>12</v>
      </c>
      <c r="AA227" s="442">
        <v>13</v>
      </c>
      <c r="AB227" s="443">
        <v>14</v>
      </c>
      <c r="AC227" s="443"/>
      <c r="AD227" s="443"/>
      <c r="AE227" s="443">
        <v>15</v>
      </c>
      <c r="AF227" s="444" t="s">
        <v>25</v>
      </c>
      <c r="AG227" s="786"/>
      <c r="AH227" s="790"/>
      <c r="AI227" s="788"/>
      <c r="AJ227" s="786"/>
      <c r="AK227" s="786"/>
    </row>
    <row r="228" spans="1:37" ht="15.75" hidden="1" thickBot="1" x14ac:dyDescent="0.3">
      <c r="A228" s="516" t="s">
        <v>59</v>
      </c>
      <c r="B228" s="517"/>
      <c r="C228" s="518"/>
      <c r="D228" s="519"/>
      <c r="E228" s="520"/>
      <c r="F228" s="521"/>
      <c r="G228" s="521"/>
      <c r="H228" s="521"/>
      <c r="I228" s="521"/>
      <c r="J228" s="521"/>
      <c r="K228" s="521"/>
      <c r="L228" s="521"/>
      <c r="M228" s="521"/>
      <c r="N228" s="521"/>
      <c r="O228" s="521"/>
      <c r="P228" s="521"/>
      <c r="Q228" s="521"/>
      <c r="R228" s="521"/>
      <c r="S228" s="521"/>
      <c r="T228" s="521"/>
      <c r="U228" s="521"/>
      <c r="V228" s="521"/>
      <c r="W228" s="521"/>
      <c r="X228" s="521"/>
      <c r="Y228" s="521"/>
      <c r="Z228" s="521"/>
      <c r="AA228" s="521"/>
      <c r="AB228" s="521"/>
      <c r="AC228" s="521"/>
      <c r="AD228" s="521"/>
      <c r="AE228" s="521"/>
      <c r="AF228" s="522"/>
      <c r="AG228" s="522"/>
      <c r="AH228" s="523"/>
      <c r="AI228" s="524"/>
      <c r="AJ228" s="524">
        <v>0.1</v>
      </c>
      <c r="AK228" s="525"/>
    </row>
    <row r="229" spans="1:37" s="455" customFormat="1" ht="16.5" hidden="1" thickBot="1" x14ac:dyDescent="0.25">
      <c r="A229" s="806" t="s">
        <v>82</v>
      </c>
      <c r="B229" s="468"/>
      <c r="C229" s="526"/>
      <c r="D229" s="527"/>
      <c r="E229" s="528" t="s">
        <v>846</v>
      </c>
      <c r="F229" s="529"/>
      <c r="G229" s="530"/>
      <c r="H229" s="530"/>
      <c r="I229" s="531"/>
      <c r="J229" s="529"/>
      <c r="K229" s="529"/>
      <c r="L229" s="529"/>
      <c r="M229" s="529"/>
      <c r="N229" s="530"/>
      <c r="O229" s="530"/>
      <c r="P229" s="529"/>
      <c r="Q229" s="529"/>
      <c r="R229" s="529"/>
      <c r="S229" s="529"/>
      <c r="T229" s="529"/>
      <c r="U229" s="530"/>
      <c r="V229" s="530"/>
      <c r="W229" s="529"/>
      <c r="X229" s="529"/>
      <c r="Y229" s="529"/>
      <c r="Z229" s="529"/>
      <c r="AA229" s="529"/>
      <c r="AB229" s="530"/>
      <c r="AC229" s="530"/>
      <c r="AD229" s="530"/>
      <c r="AE229" s="530"/>
      <c r="AF229" s="532">
        <f>+SUM(F229:AE229)</f>
        <v>0</v>
      </c>
      <c r="AG229" s="533">
        <v>30</v>
      </c>
      <c r="AH229" s="534">
        <v>750</v>
      </c>
      <c r="AI229" s="535">
        <f>+AH229-(AH229*$AJ$10)</f>
        <v>675</v>
      </c>
      <c r="AJ229" s="536">
        <f>+AH229*AF229</f>
        <v>0</v>
      </c>
      <c r="AK229" s="537">
        <f>+AI229*AF229</f>
        <v>0</v>
      </c>
    </row>
    <row r="230" spans="1:37" s="455" customFormat="1" ht="16.5" hidden="1" thickBot="1" x14ac:dyDescent="0.25">
      <c r="A230" s="795"/>
      <c r="B230" s="468"/>
      <c r="C230" s="469"/>
      <c r="D230" s="470"/>
      <c r="E230" s="471" t="s">
        <v>846</v>
      </c>
      <c r="F230" s="472"/>
      <c r="G230" s="473"/>
      <c r="H230" s="473"/>
      <c r="I230" s="474"/>
      <c r="J230" s="472"/>
      <c r="K230" s="472"/>
      <c r="L230" s="472"/>
      <c r="M230" s="472"/>
      <c r="N230" s="473"/>
      <c r="O230" s="473"/>
      <c r="P230" s="472"/>
      <c r="Q230" s="472"/>
      <c r="R230" s="472"/>
      <c r="S230" s="472"/>
      <c r="T230" s="472"/>
      <c r="U230" s="473"/>
      <c r="V230" s="473"/>
      <c r="W230" s="472"/>
      <c r="X230" s="472"/>
      <c r="Y230" s="472"/>
      <c r="Z230" s="472"/>
      <c r="AA230" s="472"/>
      <c r="AB230" s="473"/>
      <c r="AC230" s="473"/>
      <c r="AD230" s="473"/>
      <c r="AE230" s="473"/>
      <c r="AF230" s="475">
        <f>+SUM(F230:AE230)</f>
        <v>0</v>
      </c>
      <c r="AG230" s="476">
        <v>30</v>
      </c>
      <c r="AH230" s="477">
        <v>670</v>
      </c>
      <c r="AI230" s="478">
        <f>+AH230-(AH230*$AJ$10)</f>
        <v>603</v>
      </c>
      <c r="AJ230" s="479">
        <f>+AH230*AF230</f>
        <v>0</v>
      </c>
      <c r="AK230" s="480">
        <f>+AI230*AF230</f>
        <v>0</v>
      </c>
    </row>
    <row r="231" spans="1:37" s="455" customFormat="1" ht="16.5" hidden="1" thickBot="1" x14ac:dyDescent="0.25">
      <c r="A231" s="795"/>
      <c r="B231" s="468"/>
      <c r="C231" s="469"/>
      <c r="D231" s="470"/>
      <c r="E231" s="471" t="s">
        <v>846</v>
      </c>
      <c r="F231" s="472"/>
      <c r="G231" s="473"/>
      <c r="H231" s="473"/>
      <c r="I231" s="474"/>
      <c r="J231" s="472"/>
      <c r="K231" s="472"/>
      <c r="L231" s="472"/>
      <c r="M231" s="472"/>
      <c r="N231" s="473"/>
      <c r="O231" s="473"/>
      <c r="P231" s="472"/>
      <c r="Q231" s="472"/>
      <c r="R231" s="472"/>
      <c r="S231" s="472"/>
      <c r="T231" s="472"/>
      <c r="U231" s="473"/>
      <c r="V231" s="473"/>
      <c r="W231" s="472"/>
      <c r="X231" s="472"/>
      <c r="Y231" s="472"/>
      <c r="Z231" s="472"/>
      <c r="AA231" s="472"/>
      <c r="AB231" s="473"/>
      <c r="AC231" s="473"/>
      <c r="AD231" s="473"/>
      <c r="AE231" s="473"/>
      <c r="AF231" s="475">
        <f>+SUM(F231:AE231)</f>
        <v>0</v>
      </c>
      <c r="AG231" s="476">
        <v>30</v>
      </c>
      <c r="AH231" s="477">
        <v>2500</v>
      </c>
      <c r="AI231" s="478">
        <f>+AH231-(AH231*$AJ$10)</f>
        <v>2250</v>
      </c>
      <c r="AJ231" s="479">
        <f>+AH231*AF231</f>
        <v>0</v>
      </c>
      <c r="AK231" s="480">
        <f>+AI231*AF231</f>
        <v>0</v>
      </c>
    </row>
    <row r="232" spans="1:37" s="455" customFormat="1" ht="16.5" hidden="1" thickBot="1" x14ac:dyDescent="0.25">
      <c r="A232" s="796"/>
      <c r="B232" s="481"/>
      <c r="C232" s="469"/>
      <c r="D232" s="470"/>
      <c r="E232" s="471" t="s">
        <v>19</v>
      </c>
      <c r="F232" s="472"/>
      <c r="G232" s="473"/>
      <c r="H232" s="473"/>
      <c r="I232" s="474"/>
      <c r="J232" s="472"/>
      <c r="K232" s="472"/>
      <c r="L232" s="472"/>
      <c r="M232" s="472"/>
      <c r="N232" s="473"/>
      <c r="O232" s="473"/>
      <c r="P232" s="472"/>
      <c r="Q232" s="472"/>
      <c r="R232" s="472"/>
      <c r="S232" s="472"/>
      <c r="T232" s="472"/>
      <c r="U232" s="473"/>
      <c r="V232" s="473"/>
      <c r="W232" s="472"/>
      <c r="X232" s="472"/>
      <c r="Y232" s="472"/>
      <c r="Z232" s="472"/>
      <c r="AA232" s="472"/>
      <c r="AB232" s="473"/>
      <c r="AC232" s="473"/>
      <c r="AD232" s="473"/>
      <c r="AE232" s="473"/>
      <c r="AF232" s="475">
        <f>+SUM(F232:AE232)</f>
        <v>0</v>
      </c>
      <c r="AG232" s="476">
        <v>30</v>
      </c>
      <c r="AH232" s="477">
        <v>1600</v>
      </c>
      <c r="AI232" s="478">
        <f>+AH232-(AH232*$AJ$10)</f>
        <v>1440</v>
      </c>
      <c r="AJ232" s="479">
        <f>+AH232*AF232</f>
        <v>0</v>
      </c>
      <c r="AK232" s="480">
        <f>+AI232*AF232</f>
        <v>0</v>
      </c>
    </row>
    <row r="233" spans="1:37" ht="15.75" hidden="1" thickBot="1" x14ac:dyDescent="0.3">
      <c r="A233" s="494"/>
      <c r="B233" s="494"/>
      <c r="C233" s="495"/>
      <c r="D233" s="496"/>
      <c r="E233" s="496"/>
      <c r="F233" s="497">
        <f t="shared" ref="F233:AB233" si="21">SUM(F229:F232)</f>
        <v>0</v>
      </c>
      <c r="G233" s="497">
        <f t="shared" si="21"/>
        <v>0</v>
      </c>
      <c r="H233" s="497">
        <f t="shared" si="21"/>
        <v>0</v>
      </c>
      <c r="I233" s="497">
        <f t="shared" si="21"/>
        <v>0</v>
      </c>
      <c r="J233" s="497">
        <f t="shared" si="21"/>
        <v>0</v>
      </c>
      <c r="K233" s="497">
        <f t="shared" si="21"/>
        <v>0</v>
      </c>
      <c r="L233" s="497">
        <f t="shared" si="21"/>
        <v>0</v>
      </c>
      <c r="M233" s="497">
        <f t="shared" si="21"/>
        <v>0</v>
      </c>
      <c r="N233" s="497">
        <f t="shared" si="21"/>
        <v>0</v>
      </c>
      <c r="O233" s="497">
        <f t="shared" si="21"/>
        <v>0</v>
      </c>
      <c r="P233" s="497">
        <f t="shared" si="21"/>
        <v>0</v>
      </c>
      <c r="Q233" s="497">
        <f t="shared" si="21"/>
        <v>0</v>
      </c>
      <c r="R233" s="497">
        <f t="shared" si="21"/>
        <v>0</v>
      </c>
      <c r="S233" s="497">
        <f t="shared" si="21"/>
        <v>0</v>
      </c>
      <c r="T233" s="497">
        <f t="shared" si="21"/>
        <v>0</v>
      </c>
      <c r="U233" s="497">
        <f t="shared" si="21"/>
        <v>0</v>
      </c>
      <c r="V233" s="497">
        <f t="shared" si="21"/>
        <v>0</v>
      </c>
      <c r="W233" s="497">
        <f t="shared" si="21"/>
        <v>0</v>
      </c>
      <c r="X233" s="497">
        <f t="shared" si="21"/>
        <v>0</v>
      </c>
      <c r="Y233" s="497">
        <f t="shared" si="21"/>
        <v>0</v>
      </c>
      <c r="Z233" s="497">
        <f t="shared" si="21"/>
        <v>0</v>
      </c>
      <c r="AA233" s="497">
        <f t="shared" si="21"/>
        <v>0</v>
      </c>
      <c r="AB233" s="497">
        <f t="shared" si="21"/>
        <v>0</v>
      </c>
      <c r="AC233" s="497"/>
      <c r="AD233" s="497"/>
      <c r="AE233" s="497">
        <f>SUM(AE229:AE232)</f>
        <v>0</v>
      </c>
      <c r="AF233" s="498">
        <f>SUM(AF229:AF232)</f>
        <v>0</v>
      </c>
      <c r="AG233" s="499"/>
      <c r="AH233" s="500"/>
      <c r="AI233" s="500"/>
      <c r="AJ233" s="501">
        <f>SUM(AJ229:AJ232)</f>
        <v>0</v>
      </c>
      <c r="AK233" s="502">
        <f>SUM(AK229:AK232)</f>
        <v>0</v>
      </c>
    </row>
    <row r="234" spans="1:37" ht="15.75" hidden="1" thickBot="1" x14ac:dyDescent="0.3">
      <c r="A234" s="538"/>
      <c r="B234" s="538"/>
      <c r="C234" s="539"/>
      <c r="D234" s="540"/>
      <c r="E234" s="540"/>
      <c r="F234" s="541"/>
      <c r="G234" s="541"/>
      <c r="H234" s="541"/>
      <c r="I234" s="541"/>
      <c r="J234" s="541"/>
      <c r="K234" s="541"/>
      <c r="L234" s="541"/>
      <c r="M234" s="541"/>
      <c r="N234" s="541"/>
      <c r="O234" s="541"/>
      <c r="P234" s="541"/>
      <c r="Q234" s="541"/>
      <c r="R234" s="541"/>
      <c r="S234" s="541"/>
      <c r="T234" s="541"/>
      <c r="U234" s="541"/>
      <c r="V234" s="541"/>
      <c r="W234" s="541"/>
      <c r="X234" s="541"/>
      <c r="Y234" s="541"/>
      <c r="Z234" s="541"/>
      <c r="AA234" s="541"/>
      <c r="AB234" s="541"/>
      <c r="AC234" s="541"/>
      <c r="AD234" s="541"/>
      <c r="AE234" s="541"/>
      <c r="AF234" s="542"/>
      <c r="AG234" s="543"/>
      <c r="AH234" s="544"/>
      <c r="AI234" s="544"/>
      <c r="AJ234" s="545"/>
      <c r="AK234" s="546"/>
    </row>
    <row r="235" spans="1:37" ht="15.75" hidden="1" thickBot="1" x14ac:dyDescent="0.3">
      <c r="A235" s="538"/>
      <c r="B235" s="538"/>
      <c r="C235" s="539"/>
      <c r="D235" s="540"/>
      <c r="E235" s="540"/>
      <c r="F235" s="541"/>
      <c r="G235" s="541"/>
      <c r="H235" s="541"/>
      <c r="I235" s="541"/>
      <c r="J235" s="541"/>
      <c r="K235" s="541"/>
      <c r="L235" s="541"/>
      <c r="M235" s="541"/>
      <c r="N235" s="541"/>
      <c r="O235" s="541"/>
      <c r="P235" s="541"/>
      <c r="Q235" s="541"/>
      <c r="R235" s="541"/>
      <c r="S235" s="541"/>
      <c r="T235" s="541"/>
      <c r="U235" s="541"/>
      <c r="V235" s="541"/>
      <c r="W235" s="541"/>
      <c r="X235" s="541"/>
      <c r="Y235" s="541"/>
      <c r="Z235" s="541"/>
      <c r="AA235" s="541"/>
      <c r="AB235" s="541"/>
      <c r="AC235" s="541"/>
      <c r="AD235" s="541"/>
      <c r="AE235" s="541"/>
      <c r="AF235" s="542"/>
      <c r="AG235" s="543"/>
      <c r="AH235" s="544"/>
      <c r="AI235" s="544"/>
      <c r="AJ235" s="545"/>
      <c r="AK235" s="546"/>
    </row>
    <row r="236" spans="1:37" ht="18.75" hidden="1" thickBot="1" x14ac:dyDescent="0.3">
      <c r="A236" s="423"/>
      <c r="B236" s="423"/>
      <c r="C236" s="431"/>
      <c r="D236" s="432"/>
      <c r="E236" s="432"/>
      <c r="F236" s="807"/>
      <c r="G236" s="807"/>
      <c r="H236" s="807"/>
      <c r="I236" s="807"/>
      <c r="J236" s="807"/>
      <c r="K236" s="807"/>
      <c r="L236" s="807"/>
      <c r="M236" s="807"/>
      <c r="N236" s="807"/>
      <c r="O236" s="807"/>
      <c r="P236" s="807"/>
      <c r="Q236" s="807"/>
      <c r="R236" s="807"/>
      <c r="S236" s="807"/>
      <c r="T236" s="807"/>
      <c r="U236" s="807"/>
      <c r="V236" s="807"/>
      <c r="W236" s="807"/>
      <c r="X236" s="807"/>
      <c r="Y236" s="807"/>
      <c r="Z236" s="807"/>
      <c r="AA236" s="807"/>
      <c r="AB236" s="807"/>
      <c r="AC236" s="807"/>
      <c r="AD236" s="807"/>
      <c r="AE236" s="807"/>
      <c r="AF236" s="433"/>
      <c r="AG236" s="434"/>
      <c r="AH236" s="435"/>
      <c r="AI236" s="435"/>
      <c r="AJ236" s="436"/>
      <c r="AK236" s="437"/>
    </row>
    <row r="237" spans="1:37" ht="25.5" hidden="1" customHeight="1" x14ac:dyDescent="0.25">
      <c r="A237" s="808"/>
      <c r="B237" s="438"/>
      <c r="C237" s="810" t="s">
        <v>13</v>
      </c>
      <c r="D237" s="812" t="s">
        <v>839</v>
      </c>
      <c r="E237" s="800" t="s">
        <v>840</v>
      </c>
      <c r="F237" s="439" t="s">
        <v>17</v>
      </c>
      <c r="G237" s="440" t="s">
        <v>18</v>
      </c>
      <c r="H237" s="440" t="s">
        <v>19</v>
      </c>
      <c r="I237" s="439" t="s">
        <v>20</v>
      </c>
      <c r="J237" s="439" t="s">
        <v>21</v>
      </c>
      <c r="K237" s="439" t="s">
        <v>15</v>
      </c>
      <c r="L237" s="439" t="s">
        <v>16</v>
      </c>
      <c r="M237" s="439" t="s">
        <v>17</v>
      </c>
      <c r="N237" s="440" t="s">
        <v>18</v>
      </c>
      <c r="O237" s="440" t="s">
        <v>19</v>
      </c>
      <c r="P237" s="439" t="s">
        <v>20</v>
      </c>
      <c r="Q237" s="439" t="s">
        <v>21</v>
      </c>
      <c r="R237" s="439" t="s">
        <v>15</v>
      </c>
      <c r="S237" s="439" t="s">
        <v>16</v>
      </c>
      <c r="T237" s="439" t="s">
        <v>17</v>
      </c>
      <c r="U237" s="440" t="s">
        <v>18</v>
      </c>
      <c r="V237" s="440" t="s">
        <v>19</v>
      </c>
      <c r="W237" s="439" t="s">
        <v>20</v>
      </c>
      <c r="X237" s="439" t="s">
        <v>21</v>
      </c>
      <c r="Y237" s="439" t="s">
        <v>15</v>
      </c>
      <c r="Z237" s="439" t="s">
        <v>16</v>
      </c>
      <c r="AA237" s="439" t="s">
        <v>17</v>
      </c>
      <c r="AB237" s="440" t="s">
        <v>18</v>
      </c>
      <c r="AC237" s="440"/>
      <c r="AD237" s="440"/>
      <c r="AE237" s="440" t="s">
        <v>19</v>
      </c>
      <c r="AF237" s="441" t="s">
        <v>4</v>
      </c>
      <c r="AG237" s="785" t="s">
        <v>14</v>
      </c>
      <c r="AH237" s="789" t="s">
        <v>841</v>
      </c>
      <c r="AI237" s="787" t="s">
        <v>65</v>
      </c>
      <c r="AJ237" s="785" t="s">
        <v>842</v>
      </c>
      <c r="AK237" s="785" t="s">
        <v>843</v>
      </c>
    </row>
    <row r="238" spans="1:37" ht="15.75" hidden="1" customHeight="1" thickBot="1" x14ac:dyDescent="0.3">
      <c r="A238" s="809"/>
      <c r="B238" s="438"/>
      <c r="C238" s="811"/>
      <c r="D238" s="813"/>
      <c r="E238" s="801"/>
      <c r="F238" s="442">
        <v>6</v>
      </c>
      <c r="G238" s="443">
        <v>7</v>
      </c>
      <c r="H238" s="443">
        <v>8</v>
      </c>
      <c r="I238" s="442">
        <v>2</v>
      </c>
      <c r="J238" s="442">
        <v>3</v>
      </c>
      <c r="K238" s="442">
        <v>4</v>
      </c>
      <c r="L238" s="442">
        <v>5</v>
      </c>
      <c r="M238" s="442">
        <v>6</v>
      </c>
      <c r="N238" s="443">
        <v>7</v>
      </c>
      <c r="O238" s="443">
        <v>8</v>
      </c>
      <c r="P238" s="442">
        <v>9</v>
      </c>
      <c r="Q238" s="442">
        <v>10</v>
      </c>
      <c r="R238" s="442">
        <v>11</v>
      </c>
      <c r="S238" s="442">
        <v>12</v>
      </c>
      <c r="T238" s="442">
        <v>13</v>
      </c>
      <c r="U238" s="443">
        <v>14</v>
      </c>
      <c r="V238" s="443">
        <v>15</v>
      </c>
      <c r="W238" s="442">
        <v>9</v>
      </c>
      <c r="X238" s="442">
        <v>10</v>
      </c>
      <c r="Y238" s="442">
        <v>11</v>
      </c>
      <c r="Z238" s="442">
        <v>12</v>
      </c>
      <c r="AA238" s="442">
        <v>13</v>
      </c>
      <c r="AB238" s="443">
        <v>14</v>
      </c>
      <c r="AC238" s="443"/>
      <c r="AD238" s="443"/>
      <c r="AE238" s="443">
        <v>15</v>
      </c>
      <c r="AF238" s="444" t="s">
        <v>25</v>
      </c>
      <c r="AG238" s="786"/>
      <c r="AH238" s="790"/>
      <c r="AI238" s="788"/>
      <c r="AJ238" s="786"/>
      <c r="AK238" s="786"/>
    </row>
    <row r="239" spans="1:37" ht="15.75" hidden="1" thickBot="1" x14ac:dyDescent="0.3">
      <c r="A239" s="516" t="s">
        <v>59</v>
      </c>
      <c r="B239" s="517"/>
      <c r="C239" s="518"/>
      <c r="D239" s="519"/>
      <c r="E239" s="520"/>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521"/>
      <c r="AD239" s="521"/>
      <c r="AE239" s="521"/>
      <c r="AF239" s="522"/>
      <c r="AG239" s="522"/>
      <c r="AH239" s="523"/>
      <c r="AI239" s="524"/>
      <c r="AJ239" s="524">
        <v>0.1</v>
      </c>
      <c r="AK239" s="525"/>
    </row>
    <row r="240" spans="1:37" s="455" customFormat="1" ht="16.5" hidden="1" thickBot="1" x14ac:dyDescent="0.25">
      <c r="A240" s="806" t="s">
        <v>83</v>
      </c>
      <c r="B240" s="468"/>
      <c r="C240" s="526"/>
      <c r="D240" s="527"/>
      <c r="E240" s="528" t="s">
        <v>846</v>
      </c>
      <c r="F240" s="529"/>
      <c r="G240" s="530"/>
      <c r="H240" s="530"/>
      <c r="I240" s="531"/>
      <c r="J240" s="529"/>
      <c r="K240" s="529"/>
      <c r="L240" s="529"/>
      <c r="M240" s="529"/>
      <c r="N240" s="530"/>
      <c r="O240" s="530"/>
      <c r="P240" s="529"/>
      <c r="Q240" s="529"/>
      <c r="R240" s="529"/>
      <c r="S240" s="529"/>
      <c r="T240" s="529"/>
      <c r="U240" s="530"/>
      <c r="V240" s="530"/>
      <c r="W240" s="529"/>
      <c r="X240" s="529"/>
      <c r="Y240" s="529"/>
      <c r="Z240" s="529"/>
      <c r="AA240" s="529"/>
      <c r="AB240" s="530"/>
      <c r="AC240" s="530"/>
      <c r="AD240" s="530"/>
      <c r="AE240" s="530"/>
      <c r="AF240" s="532">
        <f>+SUM(F240:AE240)</f>
        <v>0</v>
      </c>
      <c r="AG240" s="533">
        <v>30</v>
      </c>
      <c r="AH240" s="534">
        <v>750</v>
      </c>
      <c r="AI240" s="535">
        <f>+AH240-(AH240*$AJ$10)</f>
        <v>675</v>
      </c>
      <c r="AJ240" s="536">
        <f>+AH240*AF240</f>
        <v>0</v>
      </c>
      <c r="AK240" s="537">
        <f>+AI240*AF240</f>
        <v>0</v>
      </c>
    </row>
    <row r="241" spans="1:37" s="455" customFormat="1" ht="16.5" hidden="1" thickBot="1" x14ac:dyDescent="0.25">
      <c r="A241" s="795"/>
      <c r="B241" s="468"/>
      <c r="C241" s="469"/>
      <c r="D241" s="470"/>
      <c r="E241" s="471" t="s">
        <v>846</v>
      </c>
      <c r="F241" s="472"/>
      <c r="G241" s="473"/>
      <c r="H241" s="473"/>
      <c r="I241" s="474"/>
      <c r="J241" s="472"/>
      <c r="K241" s="472"/>
      <c r="L241" s="472"/>
      <c r="M241" s="472"/>
      <c r="N241" s="473"/>
      <c r="O241" s="473"/>
      <c r="P241" s="472"/>
      <c r="Q241" s="472"/>
      <c r="R241" s="472"/>
      <c r="S241" s="472"/>
      <c r="T241" s="472"/>
      <c r="U241" s="473"/>
      <c r="V241" s="473"/>
      <c r="W241" s="472"/>
      <c r="X241" s="472"/>
      <c r="Y241" s="472"/>
      <c r="Z241" s="472"/>
      <c r="AA241" s="472"/>
      <c r="AB241" s="473"/>
      <c r="AC241" s="473"/>
      <c r="AD241" s="473"/>
      <c r="AE241" s="473"/>
      <c r="AF241" s="475">
        <f>+SUM(F241:AE241)</f>
        <v>0</v>
      </c>
      <c r="AG241" s="476">
        <v>30</v>
      </c>
      <c r="AH241" s="477">
        <v>670</v>
      </c>
      <c r="AI241" s="478">
        <f>+AH241-(AH241*$AJ$10)</f>
        <v>603</v>
      </c>
      <c r="AJ241" s="479">
        <f>+AH241*AF241</f>
        <v>0</v>
      </c>
      <c r="AK241" s="480">
        <f>+AI241*AF241</f>
        <v>0</v>
      </c>
    </row>
    <row r="242" spans="1:37" s="455" customFormat="1" ht="16.5" hidden="1" thickBot="1" x14ac:dyDescent="0.25">
      <c r="A242" s="795"/>
      <c r="B242" s="468"/>
      <c r="C242" s="469"/>
      <c r="D242" s="470"/>
      <c r="E242" s="471" t="s">
        <v>846</v>
      </c>
      <c r="F242" s="472"/>
      <c r="G242" s="473"/>
      <c r="H242" s="473"/>
      <c r="I242" s="474"/>
      <c r="J242" s="472"/>
      <c r="K242" s="472"/>
      <c r="L242" s="472"/>
      <c r="M242" s="472"/>
      <c r="N242" s="473"/>
      <c r="O242" s="473"/>
      <c r="P242" s="472"/>
      <c r="Q242" s="472"/>
      <c r="R242" s="472"/>
      <c r="S242" s="472"/>
      <c r="T242" s="472"/>
      <c r="U242" s="473"/>
      <c r="V242" s="473"/>
      <c r="W242" s="472"/>
      <c r="X242" s="472"/>
      <c r="Y242" s="472"/>
      <c r="Z242" s="472"/>
      <c r="AA242" s="472"/>
      <c r="AB242" s="473"/>
      <c r="AC242" s="473"/>
      <c r="AD242" s="473"/>
      <c r="AE242" s="473"/>
      <c r="AF242" s="475">
        <f>+SUM(F242:AE242)</f>
        <v>0</v>
      </c>
      <c r="AG242" s="476">
        <v>30</v>
      </c>
      <c r="AH242" s="477">
        <v>2500</v>
      </c>
      <c r="AI242" s="478">
        <f>+AH242-(AH242*$AJ$10)</f>
        <v>2250</v>
      </c>
      <c r="AJ242" s="479">
        <f>+AH242*AF242</f>
        <v>0</v>
      </c>
      <c r="AK242" s="480">
        <f>+AI242*AF242</f>
        <v>0</v>
      </c>
    </row>
    <row r="243" spans="1:37" s="455" customFormat="1" ht="16.5" hidden="1" thickBot="1" x14ac:dyDescent="0.25">
      <c r="A243" s="796"/>
      <c r="B243" s="481"/>
      <c r="C243" s="469"/>
      <c r="D243" s="470"/>
      <c r="E243" s="471" t="s">
        <v>19</v>
      </c>
      <c r="F243" s="472"/>
      <c r="G243" s="473"/>
      <c r="H243" s="473"/>
      <c r="I243" s="474"/>
      <c r="J243" s="472"/>
      <c r="K243" s="472"/>
      <c r="L243" s="472"/>
      <c r="M243" s="472"/>
      <c r="N243" s="473"/>
      <c r="O243" s="473"/>
      <c r="P243" s="472"/>
      <c r="Q243" s="472"/>
      <c r="R243" s="472"/>
      <c r="S243" s="472"/>
      <c r="T243" s="472"/>
      <c r="U243" s="473"/>
      <c r="V243" s="473"/>
      <c r="W243" s="472"/>
      <c r="X243" s="472"/>
      <c r="Y243" s="472"/>
      <c r="Z243" s="472"/>
      <c r="AA243" s="472"/>
      <c r="AB243" s="473"/>
      <c r="AC243" s="473"/>
      <c r="AD243" s="473"/>
      <c r="AE243" s="473"/>
      <c r="AF243" s="475">
        <f>+SUM(F243:AE243)</f>
        <v>0</v>
      </c>
      <c r="AG243" s="476">
        <v>30</v>
      </c>
      <c r="AH243" s="477">
        <v>1600</v>
      </c>
      <c r="AI243" s="478">
        <f>+AH243-(AH243*$AJ$10)</f>
        <v>1440</v>
      </c>
      <c r="AJ243" s="479">
        <f>+AH243*AF243</f>
        <v>0</v>
      </c>
      <c r="AK243" s="480">
        <f>+AI243*AF243</f>
        <v>0</v>
      </c>
    </row>
    <row r="244" spans="1:37" ht="15.75" hidden="1" thickBot="1" x14ac:dyDescent="0.3">
      <c r="A244" s="494"/>
      <c r="B244" s="494"/>
      <c r="C244" s="495"/>
      <c r="D244" s="496"/>
      <c r="E244" s="496"/>
      <c r="F244" s="497">
        <f t="shared" ref="F244:AB244" si="22">SUM(F240:F243)</f>
        <v>0</v>
      </c>
      <c r="G244" s="497">
        <f t="shared" si="22"/>
        <v>0</v>
      </c>
      <c r="H244" s="497">
        <f t="shared" si="22"/>
        <v>0</v>
      </c>
      <c r="I244" s="497">
        <f t="shared" si="22"/>
        <v>0</v>
      </c>
      <c r="J244" s="497">
        <f t="shared" si="22"/>
        <v>0</v>
      </c>
      <c r="K244" s="497">
        <f t="shared" si="22"/>
        <v>0</v>
      </c>
      <c r="L244" s="497">
        <f t="shared" si="22"/>
        <v>0</v>
      </c>
      <c r="M244" s="497">
        <f t="shared" si="22"/>
        <v>0</v>
      </c>
      <c r="N244" s="497">
        <f t="shared" si="22"/>
        <v>0</v>
      </c>
      <c r="O244" s="497">
        <f t="shared" si="22"/>
        <v>0</v>
      </c>
      <c r="P244" s="497">
        <f t="shared" si="22"/>
        <v>0</v>
      </c>
      <c r="Q244" s="497">
        <f t="shared" si="22"/>
        <v>0</v>
      </c>
      <c r="R244" s="497">
        <f t="shared" si="22"/>
        <v>0</v>
      </c>
      <c r="S244" s="497">
        <f t="shared" si="22"/>
        <v>0</v>
      </c>
      <c r="T244" s="497">
        <f t="shared" si="22"/>
        <v>0</v>
      </c>
      <c r="U244" s="497">
        <f t="shared" si="22"/>
        <v>0</v>
      </c>
      <c r="V244" s="497">
        <f t="shared" si="22"/>
        <v>0</v>
      </c>
      <c r="W244" s="497">
        <f t="shared" si="22"/>
        <v>0</v>
      </c>
      <c r="X244" s="497">
        <f t="shared" si="22"/>
        <v>0</v>
      </c>
      <c r="Y244" s="497">
        <f t="shared" si="22"/>
        <v>0</v>
      </c>
      <c r="Z244" s="497">
        <f t="shared" si="22"/>
        <v>0</v>
      </c>
      <c r="AA244" s="497">
        <f t="shared" si="22"/>
        <v>0</v>
      </c>
      <c r="AB244" s="497">
        <f t="shared" si="22"/>
        <v>0</v>
      </c>
      <c r="AC244" s="497"/>
      <c r="AD244" s="497"/>
      <c r="AE244" s="497">
        <f>SUM(AE240:AE243)</f>
        <v>0</v>
      </c>
      <c r="AF244" s="498">
        <f>SUM(AF240:AF243)</f>
        <v>0</v>
      </c>
      <c r="AG244" s="499"/>
      <c r="AH244" s="500"/>
      <c r="AI244" s="500"/>
      <c r="AJ244" s="501">
        <f>SUM(AJ240:AJ243)</f>
        <v>0</v>
      </c>
      <c r="AK244" s="502">
        <f>SUM(AK240:AK243)</f>
        <v>0</v>
      </c>
    </row>
    <row r="245" spans="1:37" ht="15.75" hidden="1" thickBot="1" x14ac:dyDescent="0.3">
      <c r="A245" s="538"/>
      <c r="B245" s="538"/>
      <c r="C245" s="539"/>
      <c r="D245" s="540"/>
      <c r="E245" s="540"/>
      <c r="F245" s="541"/>
      <c r="G245" s="541"/>
      <c r="H245" s="541"/>
      <c r="I245" s="541"/>
      <c r="J245" s="541"/>
      <c r="K245" s="541"/>
      <c r="L245" s="541"/>
      <c r="M245" s="541"/>
      <c r="N245" s="541"/>
      <c r="O245" s="541"/>
      <c r="P245" s="541"/>
      <c r="Q245" s="541"/>
      <c r="R245" s="541"/>
      <c r="S245" s="541"/>
      <c r="T245" s="541"/>
      <c r="U245" s="541"/>
      <c r="V245" s="541"/>
      <c r="W245" s="541"/>
      <c r="X245" s="541"/>
      <c r="Y245" s="541"/>
      <c r="Z245" s="541"/>
      <c r="AA245" s="541"/>
      <c r="AB245" s="541"/>
      <c r="AC245" s="541"/>
      <c r="AD245" s="541"/>
      <c r="AE245" s="541"/>
      <c r="AF245" s="542"/>
      <c r="AG245" s="543"/>
      <c r="AH245" s="544"/>
      <c r="AI245" s="544"/>
      <c r="AJ245" s="545"/>
      <c r="AK245" s="546"/>
    </row>
    <row r="246" spans="1:37" ht="15.75" hidden="1" thickBot="1" x14ac:dyDescent="0.3">
      <c r="A246" s="538"/>
      <c r="B246" s="538"/>
      <c r="C246" s="539"/>
      <c r="D246" s="540"/>
      <c r="E246" s="540"/>
      <c r="F246" s="541"/>
      <c r="G246" s="541"/>
      <c r="H246" s="541"/>
      <c r="I246" s="541"/>
      <c r="J246" s="541"/>
      <c r="K246" s="541"/>
      <c r="L246" s="541"/>
      <c r="M246" s="541"/>
      <c r="N246" s="541"/>
      <c r="O246" s="541"/>
      <c r="P246" s="541"/>
      <c r="Q246" s="541"/>
      <c r="R246" s="541"/>
      <c r="S246" s="541"/>
      <c r="T246" s="541"/>
      <c r="U246" s="541"/>
      <c r="V246" s="541"/>
      <c r="W246" s="541"/>
      <c r="X246" s="541"/>
      <c r="Y246" s="541"/>
      <c r="Z246" s="541"/>
      <c r="AA246" s="541"/>
      <c r="AB246" s="541"/>
      <c r="AC246" s="541"/>
      <c r="AD246" s="541"/>
      <c r="AE246" s="541"/>
      <c r="AF246" s="542"/>
      <c r="AG246" s="543"/>
      <c r="AH246" s="544"/>
      <c r="AI246" s="544"/>
      <c r="AJ246" s="545"/>
      <c r="AK246" s="546"/>
    </row>
    <row r="247" spans="1:37" ht="18.75" hidden="1" thickBot="1" x14ac:dyDescent="0.3">
      <c r="A247" s="423"/>
      <c r="B247" s="423"/>
      <c r="C247" s="431"/>
      <c r="D247" s="432"/>
      <c r="E247" s="432"/>
      <c r="F247" s="807"/>
      <c r="G247" s="807"/>
      <c r="H247" s="807"/>
      <c r="I247" s="807"/>
      <c r="J247" s="807"/>
      <c r="K247" s="807"/>
      <c r="L247" s="807"/>
      <c r="M247" s="807"/>
      <c r="N247" s="807"/>
      <c r="O247" s="807"/>
      <c r="P247" s="807"/>
      <c r="Q247" s="807"/>
      <c r="R247" s="807"/>
      <c r="S247" s="807"/>
      <c r="T247" s="807"/>
      <c r="U247" s="807"/>
      <c r="V247" s="807"/>
      <c r="W247" s="807"/>
      <c r="X247" s="807"/>
      <c r="Y247" s="807"/>
      <c r="Z247" s="807"/>
      <c r="AA247" s="807"/>
      <c r="AB247" s="807"/>
      <c r="AC247" s="807"/>
      <c r="AD247" s="807"/>
      <c r="AE247" s="807"/>
      <c r="AF247" s="433"/>
      <c r="AG247" s="434"/>
      <c r="AH247" s="435"/>
      <c r="AI247" s="435"/>
      <c r="AJ247" s="436"/>
      <c r="AK247" s="437"/>
    </row>
    <row r="248" spans="1:37" ht="25.5" hidden="1" customHeight="1" x14ac:dyDescent="0.25">
      <c r="A248" s="808"/>
      <c r="B248" s="438"/>
      <c r="C248" s="810" t="s">
        <v>13</v>
      </c>
      <c r="D248" s="812" t="s">
        <v>839</v>
      </c>
      <c r="E248" s="800" t="s">
        <v>840</v>
      </c>
      <c r="F248" s="439" t="s">
        <v>17</v>
      </c>
      <c r="G248" s="440" t="s">
        <v>18</v>
      </c>
      <c r="H248" s="440" t="s">
        <v>19</v>
      </c>
      <c r="I248" s="439" t="s">
        <v>20</v>
      </c>
      <c r="J248" s="439" t="s">
        <v>21</v>
      </c>
      <c r="K248" s="439" t="s">
        <v>15</v>
      </c>
      <c r="L248" s="439" t="s">
        <v>16</v>
      </c>
      <c r="M248" s="439" t="s">
        <v>17</v>
      </c>
      <c r="N248" s="440" t="s">
        <v>18</v>
      </c>
      <c r="O248" s="440" t="s">
        <v>19</v>
      </c>
      <c r="P248" s="439" t="s">
        <v>20</v>
      </c>
      <c r="Q248" s="439" t="s">
        <v>21</v>
      </c>
      <c r="R248" s="439" t="s">
        <v>15</v>
      </c>
      <c r="S248" s="439" t="s">
        <v>16</v>
      </c>
      <c r="T248" s="439" t="s">
        <v>17</v>
      </c>
      <c r="U248" s="440" t="s">
        <v>18</v>
      </c>
      <c r="V248" s="440" t="s">
        <v>19</v>
      </c>
      <c r="W248" s="439" t="s">
        <v>20</v>
      </c>
      <c r="X248" s="439" t="s">
        <v>21</v>
      </c>
      <c r="Y248" s="439" t="s">
        <v>15</v>
      </c>
      <c r="Z248" s="439" t="s">
        <v>16</v>
      </c>
      <c r="AA248" s="439" t="s">
        <v>17</v>
      </c>
      <c r="AB248" s="440" t="s">
        <v>18</v>
      </c>
      <c r="AC248" s="440"/>
      <c r="AD248" s="440"/>
      <c r="AE248" s="440" t="s">
        <v>19</v>
      </c>
      <c r="AF248" s="441" t="s">
        <v>4</v>
      </c>
      <c r="AG248" s="785" t="s">
        <v>14</v>
      </c>
      <c r="AH248" s="789" t="s">
        <v>841</v>
      </c>
      <c r="AI248" s="787" t="s">
        <v>65</v>
      </c>
      <c r="AJ248" s="785" t="s">
        <v>842</v>
      </c>
      <c r="AK248" s="785" t="s">
        <v>843</v>
      </c>
    </row>
    <row r="249" spans="1:37" ht="15.75" hidden="1" customHeight="1" thickBot="1" x14ac:dyDescent="0.3">
      <c r="A249" s="809"/>
      <c r="B249" s="438"/>
      <c r="C249" s="811"/>
      <c r="D249" s="813"/>
      <c r="E249" s="801"/>
      <c r="F249" s="442">
        <v>6</v>
      </c>
      <c r="G249" s="443">
        <v>7</v>
      </c>
      <c r="H249" s="443">
        <v>8</v>
      </c>
      <c r="I249" s="442">
        <v>2</v>
      </c>
      <c r="J249" s="442">
        <v>3</v>
      </c>
      <c r="K249" s="442">
        <v>4</v>
      </c>
      <c r="L249" s="442">
        <v>5</v>
      </c>
      <c r="M249" s="442">
        <v>6</v>
      </c>
      <c r="N249" s="443">
        <v>7</v>
      </c>
      <c r="O249" s="443">
        <v>8</v>
      </c>
      <c r="P249" s="442">
        <v>9</v>
      </c>
      <c r="Q249" s="442">
        <v>10</v>
      </c>
      <c r="R249" s="442">
        <v>11</v>
      </c>
      <c r="S249" s="442">
        <v>12</v>
      </c>
      <c r="T249" s="442">
        <v>13</v>
      </c>
      <c r="U249" s="443">
        <v>14</v>
      </c>
      <c r="V249" s="443">
        <v>15</v>
      </c>
      <c r="W249" s="442">
        <v>9</v>
      </c>
      <c r="X249" s="442">
        <v>10</v>
      </c>
      <c r="Y249" s="442">
        <v>11</v>
      </c>
      <c r="Z249" s="442">
        <v>12</v>
      </c>
      <c r="AA249" s="442">
        <v>13</v>
      </c>
      <c r="AB249" s="443">
        <v>14</v>
      </c>
      <c r="AC249" s="443"/>
      <c r="AD249" s="443"/>
      <c r="AE249" s="443">
        <v>15</v>
      </c>
      <c r="AF249" s="444" t="s">
        <v>25</v>
      </c>
      <c r="AG249" s="786"/>
      <c r="AH249" s="790"/>
      <c r="AI249" s="788"/>
      <c r="AJ249" s="786"/>
      <c r="AK249" s="786"/>
    </row>
    <row r="250" spans="1:37" ht="15.75" hidden="1" thickBot="1" x14ac:dyDescent="0.3">
      <c r="A250" s="516" t="s">
        <v>59</v>
      </c>
      <c r="B250" s="517"/>
      <c r="C250" s="518"/>
      <c r="D250" s="519"/>
      <c r="E250" s="520"/>
      <c r="F250" s="521"/>
      <c r="G250" s="521"/>
      <c r="H250" s="521"/>
      <c r="I250" s="521"/>
      <c r="J250" s="521"/>
      <c r="K250" s="521"/>
      <c r="L250" s="521"/>
      <c r="M250" s="521"/>
      <c r="N250" s="521"/>
      <c r="O250" s="521"/>
      <c r="P250" s="521"/>
      <c r="Q250" s="521"/>
      <c r="R250" s="521"/>
      <c r="S250" s="521"/>
      <c r="T250" s="521"/>
      <c r="U250" s="521"/>
      <c r="V250" s="521"/>
      <c r="W250" s="521"/>
      <c r="X250" s="521"/>
      <c r="Y250" s="521"/>
      <c r="Z250" s="521"/>
      <c r="AA250" s="521"/>
      <c r="AB250" s="521"/>
      <c r="AC250" s="521"/>
      <c r="AD250" s="521"/>
      <c r="AE250" s="521"/>
      <c r="AF250" s="522"/>
      <c r="AG250" s="522"/>
      <c r="AH250" s="523"/>
      <c r="AI250" s="524"/>
      <c r="AJ250" s="524">
        <v>0.1</v>
      </c>
      <c r="AK250" s="525"/>
    </row>
    <row r="251" spans="1:37" s="455" customFormat="1" ht="16.5" hidden="1" thickBot="1" x14ac:dyDescent="0.25">
      <c r="A251" s="806" t="s">
        <v>823</v>
      </c>
      <c r="B251" s="468"/>
      <c r="C251" s="526"/>
      <c r="D251" s="527"/>
      <c r="E251" s="528" t="s">
        <v>846</v>
      </c>
      <c r="F251" s="529"/>
      <c r="G251" s="530"/>
      <c r="H251" s="530"/>
      <c r="I251" s="531"/>
      <c r="J251" s="529"/>
      <c r="K251" s="529"/>
      <c r="L251" s="529"/>
      <c r="M251" s="529"/>
      <c r="N251" s="530"/>
      <c r="O251" s="530"/>
      <c r="P251" s="529"/>
      <c r="Q251" s="529"/>
      <c r="R251" s="529"/>
      <c r="S251" s="529"/>
      <c r="T251" s="529"/>
      <c r="U251" s="530"/>
      <c r="V251" s="530"/>
      <c r="W251" s="529"/>
      <c r="X251" s="529"/>
      <c r="Y251" s="529"/>
      <c r="Z251" s="529"/>
      <c r="AA251" s="529"/>
      <c r="AB251" s="530"/>
      <c r="AC251" s="530"/>
      <c r="AD251" s="530"/>
      <c r="AE251" s="530"/>
      <c r="AF251" s="532">
        <f>+SUM(F251:AE251)</f>
        <v>0</v>
      </c>
      <c r="AG251" s="533">
        <v>30</v>
      </c>
      <c r="AH251" s="534">
        <v>750</v>
      </c>
      <c r="AI251" s="535">
        <f>+AH251-(AH251*$AJ$10)</f>
        <v>675</v>
      </c>
      <c r="AJ251" s="536">
        <f>+AH251*AF251</f>
        <v>0</v>
      </c>
      <c r="AK251" s="537">
        <f>+AI251*AF251</f>
        <v>0</v>
      </c>
    </row>
    <row r="252" spans="1:37" s="455" customFormat="1" ht="16.5" hidden="1" thickBot="1" x14ac:dyDescent="0.25">
      <c r="A252" s="795"/>
      <c r="B252" s="468"/>
      <c r="C252" s="469"/>
      <c r="D252" s="470"/>
      <c r="E252" s="471" t="s">
        <v>846</v>
      </c>
      <c r="F252" s="472"/>
      <c r="G252" s="473"/>
      <c r="H252" s="473"/>
      <c r="I252" s="474"/>
      <c r="J252" s="472"/>
      <c r="K252" s="472"/>
      <c r="L252" s="472"/>
      <c r="M252" s="472"/>
      <c r="N252" s="473"/>
      <c r="O252" s="473"/>
      <c r="P252" s="472"/>
      <c r="Q252" s="472"/>
      <c r="R252" s="472"/>
      <c r="S252" s="472"/>
      <c r="T252" s="472"/>
      <c r="U252" s="473"/>
      <c r="V252" s="473"/>
      <c r="W252" s="472"/>
      <c r="X252" s="472"/>
      <c r="Y252" s="472"/>
      <c r="Z252" s="472"/>
      <c r="AA252" s="472"/>
      <c r="AB252" s="473"/>
      <c r="AC252" s="473"/>
      <c r="AD252" s="473"/>
      <c r="AE252" s="473"/>
      <c r="AF252" s="475">
        <f>+SUM(F252:AE252)</f>
        <v>0</v>
      </c>
      <c r="AG252" s="476">
        <v>30</v>
      </c>
      <c r="AH252" s="477">
        <v>670</v>
      </c>
      <c r="AI252" s="478">
        <f>+AH252-(AH252*$AJ$10)</f>
        <v>603</v>
      </c>
      <c r="AJ252" s="479">
        <f>+AH252*AF252</f>
        <v>0</v>
      </c>
      <c r="AK252" s="480">
        <f>+AI252*AF252</f>
        <v>0</v>
      </c>
    </row>
    <row r="253" spans="1:37" s="455" customFormat="1" ht="16.5" hidden="1" thickBot="1" x14ac:dyDescent="0.25">
      <c r="A253" s="795"/>
      <c r="B253" s="468"/>
      <c r="C253" s="469"/>
      <c r="D253" s="470"/>
      <c r="E253" s="471" t="s">
        <v>846</v>
      </c>
      <c r="F253" s="472"/>
      <c r="G253" s="473"/>
      <c r="H253" s="473"/>
      <c r="I253" s="474"/>
      <c r="J253" s="472"/>
      <c r="K253" s="472"/>
      <c r="L253" s="472"/>
      <c r="M253" s="472"/>
      <c r="N253" s="473"/>
      <c r="O253" s="473"/>
      <c r="P253" s="472"/>
      <c r="Q253" s="472"/>
      <c r="R253" s="472"/>
      <c r="S253" s="472"/>
      <c r="T253" s="472"/>
      <c r="U253" s="473"/>
      <c r="V253" s="473"/>
      <c r="W253" s="472"/>
      <c r="X253" s="472"/>
      <c r="Y253" s="472"/>
      <c r="Z253" s="472"/>
      <c r="AA253" s="472"/>
      <c r="AB253" s="473"/>
      <c r="AC253" s="473"/>
      <c r="AD253" s="473"/>
      <c r="AE253" s="473"/>
      <c r="AF253" s="475">
        <f>+SUM(F253:AE253)</f>
        <v>0</v>
      </c>
      <c r="AG253" s="476">
        <v>30</v>
      </c>
      <c r="AH253" s="477">
        <v>2500</v>
      </c>
      <c r="AI253" s="478">
        <f>+AH253-(AH253*$AJ$10)</f>
        <v>2250</v>
      </c>
      <c r="AJ253" s="479">
        <f>+AH253*AF253</f>
        <v>0</v>
      </c>
      <c r="AK253" s="480">
        <f>+AI253*AF253</f>
        <v>0</v>
      </c>
    </row>
    <row r="254" spans="1:37" s="455" customFormat="1" ht="16.5" hidden="1" thickBot="1" x14ac:dyDescent="0.25">
      <c r="A254" s="796"/>
      <c r="B254" s="481"/>
      <c r="C254" s="469"/>
      <c r="D254" s="470"/>
      <c r="E254" s="471" t="s">
        <v>19</v>
      </c>
      <c r="F254" s="472"/>
      <c r="G254" s="473"/>
      <c r="H254" s="473"/>
      <c r="I254" s="474"/>
      <c r="J254" s="472"/>
      <c r="K254" s="472"/>
      <c r="L254" s="472"/>
      <c r="M254" s="472"/>
      <c r="N254" s="473"/>
      <c r="O254" s="473"/>
      <c r="P254" s="472"/>
      <c r="Q254" s="472"/>
      <c r="R254" s="472"/>
      <c r="S254" s="472"/>
      <c r="T254" s="472"/>
      <c r="U254" s="473"/>
      <c r="V254" s="473"/>
      <c r="W254" s="472"/>
      <c r="X254" s="472"/>
      <c r="Y254" s="472"/>
      <c r="Z254" s="472"/>
      <c r="AA254" s="472"/>
      <c r="AB254" s="473"/>
      <c r="AC254" s="473"/>
      <c r="AD254" s="473"/>
      <c r="AE254" s="473"/>
      <c r="AF254" s="475">
        <f>+SUM(F254:AE254)</f>
        <v>0</v>
      </c>
      <c r="AG254" s="476">
        <v>30</v>
      </c>
      <c r="AH254" s="477">
        <v>1600</v>
      </c>
      <c r="AI254" s="478">
        <f>+AH254-(AH254*$AJ$10)</f>
        <v>1440</v>
      </c>
      <c r="AJ254" s="479">
        <f>+AH254*AF254</f>
        <v>0</v>
      </c>
      <c r="AK254" s="480">
        <f>+AI254*AF254</f>
        <v>0</v>
      </c>
    </row>
    <row r="255" spans="1:37" ht="15.75" hidden="1" thickBot="1" x14ac:dyDescent="0.3">
      <c r="A255" s="494"/>
      <c r="B255" s="494"/>
      <c r="C255" s="495"/>
      <c r="D255" s="496"/>
      <c r="E255" s="496"/>
      <c r="F255" s="497">
        <f t="shared" ref="F255:AB255" si="23">SUM(F251:F254)</f>
        <v>0</v>
      </c>
      <c r="G255" s="497">
        <f t="shared" si="23"/>
        <v>0</v>
      </c>
      <c r="H255" s="497">
        <f t="shared" si="23"/>
        <v>0</v>
      </c>
      <c r="I255" s="497">
        <f t="shared" si="23"/>
        <v>0</v>
      </c>
      <c r="J255" s="497">
        <f t="shared" si="23"/>
        <v>0</v>
      </c>
      <c r="K255" s="497">
        <f t="shared" si="23"/>
        <v>0</v>
      </c>
      <c r="L255" s="497">
        <f t="shared" si="23"/>
        <v>0</v>
      </c>
      <c r="M255" s="497">
        <f t="shared" si="23"/>
        <v>0</v>
      </c>
      <c r="N255" s="497">
        <f t="shared" si="23"/>
        <v>0</v>
      </c>
      <c r="O255" s="497">
        <f t="shared" si="23"/>
        <v>0</v>
      </c>
      <c r="P255" s="497">
        <f t="shared" si="23"/>
        <v>0</v>
      </c>
      <c r="Q255" s="497">
        <f t="shared" si="23"/>
        <v>0</v>
      </c>
      <c r="R255" s="497">
        <f t="shared" si="23"/>
        <v>0</v>
      </c>
      <c r="S255" s="497">
        <f t="shared" si="23"/>
        <v>0</v>
      </c>
      <c r="T255" s="497">
        <f t="shared" si="23"/>
        <v>0</v>
      </c>
      <c r="U255" s="497">
        <f t="shared" si="23"/>
        <v>0</v>
      </c>
      <c r="V255" s="497">
        <f t="shared" si="23"/>
        <v>0</v>
      </c>
      <c r="W255" s="497">
        <f t="shared" si="23"/>
        <v>0</v>
      </c>
      <c r="X255" s="497">
        <f t="shared" si="23"/>
        <v>0</v>
      </c>
      <c r="Y255" s="497">
        <f t="shared" si="23"/>
        <v>0</v>
      </c>
      <c r="Z255" s="497">
        <f t="shared" si="23"/>
        <v>0</v>
      </c>
      <c r="AA255" s="497">
        <f t="shared" si="23"/>
        <v>0</v>
      </c>
      <c r="AB255" s="497">
        <f t="shared" si="23"/>
        <v>0</v>
      </c>
      <c r="AC255" s="497"/>
      <c r="AD255" s="497"/>
      <c r="AE255" s="497">
        <f>SUM(AE251:AE254)</f>
        <v>0</v>
      </c>
      <c r="AF255" s="498">
        <f>SUM(AF251:AF254)</f>
        <v>0</v>
      </c>
      <c r="AG255" s="499"/>
      <c r="AH255" s="500"/>
      <c r="AI255" s="500"/>
      <c r="AJ255" s="501">
        <f>SUM(AJ251:AJ254)</f>
        <v>0</v>
      </c>
      <c r="AK255" s="502">
        <f>SUM(AK251:AK254)</f>
        <v>0</v>
      </c>
    </row>
    <row r="256" spans="1:37" ht="15.75" hidden="1" thickBot="1" x14ac:dyDescent="0.3">
      <c r="A256" s="538"/>
      <c r="B256" s="538"/>
      <c r="C256" s="539"/>
      <c r="D256" s="540"/>
      <c r="E256" s="540"/>
      <c r="F256" s="541"/>
      <c r="G256" s="541"/>
      <c r="H256" s="541"/>
      <c r="I256" s="541"/>
      <c r="J256" s="541"/>
      <c r="K256" s="541"/>
      <c r="L256" s="541"/>
      <c r="M256" s="541"/>
      <c r="N256" s="541"/>
      <c r="O256" s="541"/>
      <c r="P256" s="541"/>
      <c r="Q256" s="541"/>
      <c r="R256" s="541"/>
      <c r="S256" s="541"/>
      <c r="T256" s="541"/>
      <c r="U256" s="541"/>
      <c r="V256" s="541"/>
      <c r="W256" s="541"/>
      <c r="X256" s="541"/>
      <c r="Y256" s="541"/>
      <c r="Z256" s="541"/>
      <c r="AA256" s="541"/>
      <c r="AB256" s="541"/>
      <c r="AC256" s="541"/>
      <c r="AD256" s="541"/>
      <c r="AE256" s="541"/>
      <c r="AF256" s="542"/>
      <c r="AG256" s="543"/>
      <c r="AH256" s="544"/>
      <c r="AI256" s="544"/>
      <c r="AJ256" s="545"/>
      <c r="AK256" s="546"/>
    </row>
    <row r="257" spans="1:37" ht="15.75" hidden="1" thickBot="1" x14ac:dyDescent="0.3">
      <c r="A257" s="538"/>
      <c r="B257" s="538"/>
      <c r="C257" s="539"/>
      <c r="D257" s="540"/>
      <c r="E257" s="540"/>
      <c r="F257" s="541"/>
      <c r="G257" s="541"/>
      <c r="H257" s="541"/>
      <c r="I257" s="541"/>
      <c r="J257" s="541"/>
      <c r="K257" s="541"/>
      <c r="L257" s="541"/>
      <c r="M257" s="541"/>
      <c r="N257" s="541"/>
      <c r="O257" s="541"/>
      <c r="P257" s="541"/>
      <c r="Q257" s="541"/>
      <c r="R257" s="541"/>
      <c r="S257" s="541"/>
      <c r="T257" s="541"/>
      <c r="U257" s="541"/>
      <c r="V257" s="541"/>
      <c r="W257" s="541"/>
      <c r="X257" s="541"/>
      <c r="Y257" s="541"/>
      <c r="Z257" s="541"/>
      <c r="AA257" s="541"/>
      <c r="AB257" s="541"/>
      <c r="AC257" s="541"/>
      <c r="AD257" s="541"/>
      <c r="AE257" s="541"/>
      <c r="AF257" s="542"/>
      <c r="AG257" s="543"/>
      <c r="AH257" s="544"/>
      <c r="AI257" s="544"/>
      <c r="AJ257" s="545"/>
      <c r="AK257" s="546"/>
    </row>
    <row r="258" spans="1:37" ht="18.75" hidden="1" thickBot="1" x14ac:dyDescent="0.3">
      <c r="A258" s="423"/>
      <c r="B258" s="423"/>
      <c r="C258" s="431"/>
      <c r="D258" s="432"/>
      <c r="E258" s="432"/>
      <c r="F258" s="807"/>
      <c r="G258" s="807"/>
      <c r="H258" s="807"/>
      <c r="I258" s="807"/>
      <c r="J258" s="807"/>
      <c r="K258" s="807"/>
      <c r="L258" s="807"/>
      <c r="M258" s="807"/>
      <c r="N258" s="807"/>
      <c r="O258" s="807"/>
      <c r="P258" s="807"/>
      <c r="Q258" s="807"/>
      <c r="R258" s="807"/>
      <c r="S258" s="807"/>
      <c r="T258" s="807"/>
      <c r="U258" s="807"/>
      <c r="V258" s="807"/>
      <c r="W258" s="807"/>
      <c r="X258" s="807"/>
      <c r="Y258" s="807"/>
      <c r="Z258" s="807"/>
      <c r="AA258" s="807"/>
      <c r="AB258" s="807"/>
      <c r="AC258" s="807"/>
      <c r="AD258" s="807"/>
      <c r="AE258" s="807"/>
      <c r="AF258" s="433"/>
      <c r="AG258" s="434"/>
      <c r="AH258" s="435"/>
      <c r="AI258" s="435"/>
      <c r="AJ258" s="436"/>
      <c r="AK258" s="437"/>
    </row>
    <row r="259" spans="1:37" ht="25.5" hidden="1" customHeight="1" x14ac:dyDescent="0.25">
      <c r="A259" s="808"/>
      <c r="B259" s="438"/>
      <c r="C259" s="810" t="s">
        <v>13</v>
      </c>
      <c r="D259" s="812" t="s">
        <v>839</v>
      </c>
      <c r="E259" s="800" t="s">
        <v>840</v>
      </c>
      <c r="F259" s="439" t="s">
        <v>17</v>
      </c>
      <c r="G259" s="440" t="s">
        <v>18</v>
      </c>
      <c r="H259" s="440" t="s">
        <v>19</v>
      </c>
      <c r="I259" s="439" t="s">
        <v>20</v>
      </c>
      <c r="J259" s="439" t="s">
        <v>21</v>
      </c>
      <c r="K259" s="439" t="s">
        <v>15</v>
      </c>
      <c r="L259" s="439" t="s">
        <v>16</v>
      </c>
      <c r="M259" s="439" t="s">
        <v>17</v>
      </c>
      <c r="N259" s="440" t="s">
        <v>18</v>
      </c>
      <c r="O259" s="440" t="s">
        <v>19</v>
      </c>
      <c r="P259" s="439" t="s">
        <v>20</v>
      </c>
      <c r="Q259" s="439" t="s">
        <v>21</v>
      </c>
      <c r="R259" s="439" t="s">
        <v>15</v>
      </c>
      <c r="S259" s="439" t="s">
        <v>16</v>
      </c>
      <c r="T259" s="439" t="s">
        <v>17</v>
      </c>
      <c r="U259" s="440" t="s">
        <v>18</v>
      </c>
      <c r="V259" s="440" t="s">
        <v>19</v>
      </c>
      <c r="W259" s="439" t="s">
        <v>20</v>
      </c>
      <c r="X259" s="439" t="s">
        <v>21</v>
      </c>
      <c r="Y259" s="439" t="s">
        <v>15</v>
      </c>
      <c r="Z259" s="439" t="s">
        <v>16</v>
      </c>
      <c r="AA259" s="439" t="s">
        <v>17</v>
      </c>
      <c r="AB259" s="440" t="s">
        <v>18</v>
      </c>
      <c r="AC259" s="440"/>
      <c r="AD259" s="440"/>
      <c r="AE259" s="440" t="s">
        <v>19</v>
      </c>
      <c r="AF259" s="441" t="s">
        <v>4</v>
      </c>
      <c r="AG259" s="785" t="s">
        <v>14</v>
      </c>
      <c r="AH259" s="789" t="s">
        <v>841</v>
      </c>
      <c r="AI259" s="787" t="s">
        <v>65</v>
      </c>
      <c r="AJ259" s="785" t="s">
        <v>842</v>
      </c>
      <c r="AK259" s="785" t="s">
        <v>843</v>
      </c>
    </row>
    <row r="260" spans="1:37" ht="15.75" hidden="1" customHeight="1" thickBot="1" x14ac:dyDescent="0.3">
      <c r="A260" s="809"/>
      <c r="B260" s="438"/>
      <c r="C260" s="811"/>
      <c r="D260" s="813"/>
      <c r="E260" s="801"/>
      <c r="F260" s="442">
        <v>6</v>
      </c>
      <c r="G260" s="443">
        <v>7</v>
      </c>
      <c r="H260" s="443">
        <v>8</v>
      </c>
      <c r="I260" s="442">
        <v>2</v>
      </c>
      <c r="J260" s="442">
        <v>3</v>
      </c>
      <c r="K260" s="442">
        <v>4</v>
      </c>
      <c r="L260" s="442">
        <v>5</v>
      </c>
      <c r="M260" s="442">
        <v>6</v>
      </c>
      <c r="N260" s="443">
        <v>7</v>
      </c>
      <c r="O260" s="443">
        <v>8</v>
      </c>
      <c r="P260" s="442">
        <v>9</v>
      </c>
      <c r="Q260" s="442">
        <v>10</v>
      </c>
      <c r="R260" s="442">
        <v>11</v>
      </c>
      <c r="S260" s="442">
        <v>12</v>
      </c>
      <c r="T260" s="442">
        <v>13</v>
      </c>
      <c r="U260" s="443">
        <v>14</v>
      </c>
      <c r="V260" s="443">
        <v>15</v>
      </c>
      <c r="W260" s="442">
        <v>9</v>
      </c>
      <c r="X260" s="442">
        <v>10</v>
      </c>
      <c r="Y260" s="442">
        <v>11</v>
      </c>
      <c r="Z260" s="442">
        <v>12</v>
      </c>
      <c r="AA260" s="442">
        <v>13</v>
      </c>
      <c r="AB260" s="443">
        <v>14</v>
      </c>
      <c r="AC260" s="443"/>
      <c r="AD260" s="443"/>
      <c r="AE260" s="443">
        <v>15</v>
      </c>
      <c r="AF260" s="444" t="s">
        <v>25</v>
      </c>
      <c r="AG260" s="786"/>
      <c r="AH260" s="790"/>
      <c r="AI260" s="788"/>
      <c r="AJ260" s="786"/>
      <c r="AK260" s="786"/>
    </row>
    <row r="261" spans="1:37" ht="15.75" hidden="1" thickBot="1" x14ac:dyDescent="0.3">
      <c r="A261" s="516" t="s">
        <v>59</v>
      </c>
      <c r="B261" s="517"/>
      <c r="C261" s="518" t="s">
        <v>929</v>
      </c>
      <c r="D261" s="519"/>
      <c r="E261" s="520"/>
      <c r="F261" s="521"/>
      <c r="G261" s="521"/>
      <c r="H261" s="521"/>
      <c r="I261" s="521"/>
      <c r="J261" s="521"/>
      <c r="K261" s="521"/>
      <c r="L261" s="521"/>
      <c r="M261" s="521"/>
      <c r="N261" s="521"/>
      <c r="O261" s="521"/>
      <c r="P261" s="521"/>
      <c r="Q261" s="521"/>
      <c r="R261" s="521"/>
      <c r="S261" s="521"/>
      <c r="T261" s="521"/>
      <c r="U261" s="521"/>
      <c r="V261" s="521"/>
      <c r="W261" s="521"/>
      <c r="X261" s="521"/>
      <c r="Y261" s="521"/>
      <c r="Z261" s="521"/>
      <c r="AA261" s="521"/>
      <c r="AB261" s="521"/>
      <c r="AC261" s="521"/>
      <c r="AD261" s="521"/>
      <c r="AE261" s="521"/>
      <c r="AF261" s="522"/>
      <c r="AG261" s="522"/>
      <c r="AH261" s="523"/>
      <c r="AI261" s="524"/>
      <c r="AJ261" s="524">
        <v>0.1</v>
      </c>
      <c r="AK261" s="525"/>
    </row>
    <row r="262" spans="1:37" s="455" customFormat="1" ht="16.5" hidden="1" thickBot="1" x14ac:dyDescent="0.25">
      <c r="A262" s="802" t="s">
        <v>930</v>
      </c>
      <c r="B262" s="446"/>
      <c r="C262" s="456" t="s">
        <v>931</v>
      </c>
      <c r="D262" s="457">
        <v>0.27083333333333331</v>
      </c>
      <c r="E262" s="458" t="s">
        <v>846</v>
      </c>
      <c r="F262" s="459"/>
      <c r="G262" s="460"/>
      <c r="H262" s="460"/>
      <c r="I262" s="461"/>
      <c r="J262" s="459"/>
      <c r="K262" s="459"/>
      <c r="L262" s="459"/>
      <c r="M262" s="459"/>
      <c r="N262" s="460"/>
      <c r="O262" s="460"/>
      <c r="P262" s="459"/>
      <c r="Q262" s="459"/>
      <c r="R262" s="459"/>
      <c r="S262" s="459"/>
      <c r="T262" s="459"/>
      <c r="U262" s="460"/>
      <c r="V262" s="460"/>
      <c r="W262" s="459"/>
      <c r="X262" s="459"/>
      <c r="Y262" s="459"/>
      <c r="Z262" s="459"/>
      <c r="AA262" s="459"/>
      <c r="AB262" s="460"/>
      <c r="AC262" s="460"/>
      <c r="AD262" s="460"/>
      <c r="AE262" s="460"/>
      <c r="AF262" s="462">
        <f>+SUM(F262:AE262)</f>
        <v>0</v>
      </c>
      <c r="AG262" s="463">
        <v>30</v>
      </c>
      <c r="AH262" s="464">
        <v>150</v>
      </c>
      <c r="AI262" s="465">
        <v>100</v>
      </c>
      <c r="AJ262" s="466">
        <f>+AH262*AF262</f>
        <v>0</v>
      </c>
      <c r="AK262" s="467">
        <f>+AI262*AF262</f>
        <v>0</v>
      </c>
    </row>
    <row r="263" spans="1:37" s="455" customFormat="1" ht="16.5" hidden="1" thickBot="1" x14ac:dyDescent="0.25">
      <c r="A263" s="795"/>
      <c r="B263" s="468"/>
      <c r="C263" s="469" t="s">
        <v>932</v>
      </c>
      <c r="D263" s="470">
        <v>0.52083333333333337</v>
      </c>
      <c r="E263" s="471" t="s">
        <v>846</v>
      </c>
      <c r="F263" s="472"/>
      <c r="G263" s="473"/>
      <c r="H263" s="473"/>
      <c r="I263" s="474"/>
      <c r="J263" s="472"/>
      <c r="K263" s="472"/>
      <c r="L263" s="472"/>
      <c r="M263" s="472"/>
      <c r="N263" s="473"/>
      <c r="O263" s="473"/>
      <c r="P263" s="472"/>
      <c r="Q263" s="472"/>
      <c r="R263" s="472"/>
      <c r="S263" s="472"/>
      <c r="T263" s="472"/>
      <c r="U263" s="473"/>
      <c r="V263" s="473"/>
      <c r="W263" s="472"/>
      <c r="X263" s="472"/>
      <c r="Y263" s="472"/>
      <c r="Z263" s="472"/>
      <c r="AA263" s="472"/>
      <c r="AB263" s="473"/>
      <c r="AC263" s="473"/>
      <c r="AD263" s="473"/>
      <c r="AE263" s="473"/>
      <c r="AF263" s="475">
        <f>+SUM(F263:AE263)</f>
        <v>0</v>
      </c>
      <c r="AG263" s="476">
        <v>30</v>
      </c>
      <c r="AH263" s="477">
        <v>150</v>
      </c>
      <c r="AI263" s="478">
        <v>100</v>
      </c>
      <c r="AJ263" s="479">
        <f>+AH263*AF263</f>
        <v>0</v>
      </c>
      <c r="AK263" s="480">
        <f>+AI263*AF263</f>
        <v>0</v>
      </c>
    </row>
    <row r="264" spans="1:37" s="455" customFormat="1" ht="16.5" hidden="1" thickBot="1" x14ac:dyDescent="0.25">
      <c r="A264" s="796"/>
      <c r="B264" s="481"/>
      <c r="C264" s="482" t="s">
        <v>933</v>
      </c>
      <c r="D264" s="483">
        <v>0.79166666666666663</v>
      </c>
      <c r="E264" s="484" t="s">
        <v>846</v>
      </c>
      <c r="F264" s="485"/>
      <c r="G264" s="486"/>
      <c r="H264" s="486"/>
      <c r="I264" s="487"/>
      <c r="J264" s="485"/>
      <c r="K264" s="485"/>
      <c r="L264" s="485"/>
      <c r="M264" s="485"/>
      <c r="N264" s="486"/>
      <c r="O264" s="486"/>
      <c r="P264" s="485"/>
      <c r="Q264" s="485"/>
      <c r="R264" s="485"/>
      <c r="S264" s="485"/>
      <c r="T264" s="485"/>
      <c r="U264" s="486"/>
      <c r="V264" s="486"/>
      <c r="W264" s="485"/>
      <c r="X264" s="485"/>
      <c r="Y264" s="485"/>
      <c r="Z264" s="485"/>
      <c r="AA264" s="485"/>
      <c r="AB264" s="486"/>
      <c r="AC264" s="486"/>
      <c r="AD264" s="486"/>
      <c r="AE264" s="486"/>
      <c r="AF264" s="488">
        <f>+SUM(F264:AE264)</f>
        <v>0</v>
      </c>
      <c r="AG264" s="489">
        <v>30</v>
      </c>
      <c r="AH264" s="490">
        <v>150</v>
      </c>
      <c r="AI264" s="491">
        <v>100</v>
      </c>
      <c r="AJ264" s="492">
        <f>+AH264*AF264</f>
        <v>0</v>
      </c>
      <c r="AK264" s="493">
        <f>+AI264*AF264</f>
        <v>0</v>
      </c>
    </row>
    <row r="265" spans="1:37" ht="15.75" hidden="1" thickBot="1" x14ac:dyDescent="0.3">
      <c r="A265" s="494"/>
      <c r="B265" s="494"/>
      <c r="C265" s="495" t="s">
        <v>934</v>
      </c>
      <c r="D265" s="496"/>
      <c r="E265" s="496"/>
      <c r="F265" s="497">
        <f t="shared" ref="F265:AB265" si="24">SUM(F262:F264)</f>
        <v>0</v>
      </c>
      <c r="G265" s="497">
        <f t="shared" si="24"/>
        <v>0</v>
      </c>
      <c r="H265" s="497">
        <f t="shared" si="24"/>
        <v>0</v>
      </c>
      <c r="I265" s="497">
        <f t="shared" si="24"/>
        <v>0</v>
      </c>
      <c r="J265" s="497">
        <f t="shared" si="24"/>
        <v>0</v>
      </c>
      <c r="K265" s="497">
        <f t="shared" si="24"/>
        <v>0</v>
      </c>
      <c r="L265" s="497">
        <f t="shared" si="24"/>
        <v>0</v>
      </c>
      <c r="M265" s="497">
        <f t="shared" si="24"/>
        <v>0</v>
      </c>
      <c r="N265" s="497">
        <f t="shared" si="24"/>
        <v>0</v>
      </c>
      <c r="O265" s="497">
        <f t="shared" si="24"/>
        <v>0</v>
      </c>
      <c r="P265" s="497">
        <f t="shared" si="24"/>
        <v>0</v>
      </c>
      <c r="Q265" s="497">
        <f t="shared" si="24"/>
        <v>0</v>
      </c>
      <c r="R265" s="497">
        <f t="shared" si="24"/>
        <v>0</v>
      </c>
      <c r="S265" s="497">
        <f t="shared" si="24"/>
        <v>0</v>
      </c>
      <c r="T265" s="497">
        <f t="shared" si="24"/>
        <v>0</v>
      </c>
      <c r="U265" s="497">
        <f t="shared" si="24"/>
        <v>0</v>
      </c>
      <c r="V265" s="497">
        <f t="shared" si="24"/>
        <v>0</v>
      </c>
      <c r="W265" s="497">
        <f t="shared" si="24"/>
        <v>0</v>
      </c>
      <c r="X265" s="497">
        <f t="shared" si="24"/>
        <v>0</v>
      </c>
      <c r="Y265" s="497">
        <f t="shared" si="24"/>
        <v>0</v>
      </c>
      <c r="Z265" s="497">
        <f t="shared" si="24"/>
        <v>0</v>
      </c>
      <c r="AA265" s="497">
        <f t="shared" si="24"/>
        <v>0</v>
      </c>
      <c r="AB265" s="497">
        <f t="shared" si="24"/>
        <v>0</v>
      </c>
      <c r="AC265" s="497"/>
      <c r="AD265" s="497"/>
      <c r="AE265" s="497">
        <f>SUM(AE262:AE264)</f>
        <v>0</v>
      </c>
      <c r="AF265" s="498">
        <f>SUM(AF262:AF264)</f>
        <v>0</v>
      </c>
      <c r="AG265" s="499"/>
      <c r="AH265" s="500"/>
      <c r="AI265" s="500"/>
      <c r="AJ265" s="501">
        <f>SUM(AJ262:AJ264)</f>
        <v>0</v>
      </c>
      <c r="AK265" s="502">
        <f>SUM(AK262:AK264)</f>
        <v>0</v>
      </c>
    </row>
    <row r="266" spans="1:37" ht="15.75" hidden="1" thickBot="1" x14ac:dyDescent="0.3">
      <c r="A266" s="538"/>
      <c r="B266" s="538"/>
      <c r="C266" s="539"/>
      <c r="D266" s="540"/>
      <c r="E266" s="540"/>
      <c r="F266" s="541"/>
      <c r="G266" s="541"/>
      <c r="H266" s="541"/>
      <c r="I266" s="541"/>
      <c r="J266" s="541"/>
      <c r="K266" s="541"/>
      <c r="L266" s="541"/>
      <c r="M266" s="541"/>
      <c r="N266" s="541"/>
      <c r="O266" s="541"/>
      <c r="P266" s="541"/>
      <c r="Q266" s="541"/>
      <c r="R266" s="541"/>
      <c r="S266" s="541"/>
      <c r="T266" s="541"/>
      <c r="U266" s="541"/>
      <c r="V266" s="541"/>
      <c r="W266" s="541"/>
      <c r="X266" s="541"/>
      <c r="Y266" s="541"/>
      <c r="Z266" s="541"/>
      <c r="AA266" s="541"/>
      <c r="AB266" s="541"/>
      <c r="AC266" s="541"/>
      <c r="AD266" s="541"/>
      <c r="AE266" s="541"/>
      <c r="AF266" s="542"/>
      <c r="AG266" s="543"/>
      <c r="AH266" s="544"/>
      <c r="AI266" s="544"/>
      <c r="AJ266" s="545"/>
      <c r="AK266" s="546"/>
    </row>
    <row r="267" spans="1:37" ht="15.75" hidden="1" thickBot="1" x14ac:dyDescent="0.3">
      <c r="A267" s="538"/>
      <c r="B267" s="538"/>
      <c r="C267" s="539"/>
      <c r="D267" s="540"/>
      <c r="E267" s="540"/>
      <c r="F267" s="541"/>
      <c r="G267" s="541"/>
      <c r="H267" s="541"/>
      <c r="I267" s="541"/>
      <c r="J267" s="541"/>
      <c r="K267" s="541"/>
      <c r="L267" s="541"/>
      <c r="M267" s="541"/>
      <c r="N267" s="541"/>
      <c r="O267" s="541"/>
      <c r="P267" s="541"/>
      <c r="Q267" s="541"/>
      <c r="R267" s="541"/>
      <c r="S267" s="541"/>
      <c r="T267" s="541"/>
      <c r="U267" s="541"/>
      <c r="V267" s="541"/>
      <c r="W267" s="541"/>
      <c r="X267" s="541"/>
      <c r="Y267" s="541"/>
      <c r="Z267" s="541"/>
      <c r="AA267" s="541"/>
      <c r="AB267" s="541"/>
      <c r="AC267" s="541"/>
      <c r="AD267" s="541"/>
      <c r="AE267" s="541"/>
      <c r="AF267" s="542"/>
      <c r="AG267" s="543"/>
      <c r="AH267" s="544"/>
      <c r="AI267" s="544"/>
      <c r="AJ267" s="545"/>
      <c r="AK267" s="546"/>
    </row>
    <row r="268" spans="1:37" ht="15" hidden="1" customHeight="1" thickBot="1" x14ac:dyDescent="0.3">
      <c r="A268" s="423"/>
      <c r="B268" s="423"/>
      <c r="C268" s="427"/>
      <c r="D268" s="428"/>
      <c r="E268" s="428"/>
      <c r="F268" s="803"/>
      <c r="G268" s="804"/>
      <c r="H268" s="805" t="s">
        <v>63</v>
      </c>
      <c r="I268" s="803"/>
      <c r="J268" s="803"/>
      <c r="K268" s="803"/>
      <c r="L268" s="803"/>
      <c r="M268" s="803"/>
      <c r="N268" s="803"/>
      <c r="O268" s="803"/>
      <c r="P268" s="803"/>
      <c r="Q268" s="803"/>
      <c r="R268" s="803"/>
      <c r="S268" s="803"/>
      <c r="T268" s="803"/>
      <c r="U268" s="804"/>
      <c r="V268" s="805" t="s">
        <v>64</v>
      </c>
      <c r="W268" s="803"/>
      <c r="X268" s="803"/>
      <c r="Y268" s="803"/>
      <c r="Z268" s="803"/>
      <c r="AA268" s="803"/>
      <c r="AB268" s="803"/>
      <c r="AC268" s="803"/>
      <c r="AD268" s="803"/>
      <c r="AE268" s="803"/>
      <c r="AF268" s="424"/>
      <c r="AG268" s="423"/>
      <c r="AH268" s="424"/>
      <c r="AI268" s="424"/>
      <c r="AJ268" s="430"/>
      <c r="AK268" s="425"/>
    </row>
    <row r="269" spans="1:37" ht="18.75" hidden="1" thickBot="1" x14ac:dyDescent="0.3">
      <c r="A269" s="423"/>
      <c r="B269" s="423"/>
      <c r="C269" s="431"/>
      <c r="D269" s="432"/>
      <c r="E269" s="432"/>
      <c r="F269" s="807"/>
      <c r="G269" s="807"/>
      <c r="H269" s="807"/>
      <c r="I269" s="807"/>
      <c r="J269" s="807"/>
      <c r="K269" s="807"/>
      <c r="L269" s="807"/>
      <c r="M269" s="807"/>
      <c r="N269" s="807"/>
      <c r="O269" s="807"/>
      <c r="P269" s="807"/>
      <c r="Q269" s="807"/>
      <c r="R269" s="807"/>
      <c r="S269" s="807"/>
      <c r="T269" s="807"/>
      <c r="U269" s="807"/>
      <c r="V269" s="807"/>
      <c r="W269" s="807"/>
      <c r="X269" s="807"/>
      <c r="Y269" s="807"/>
      <c r="Z269" s="807"/>
      <c r="AA269" s="807"/>
      <c r="AB269" s="807"/>
      <c r="AC269" s="807"/>
      <c r="AD269" s="807"/>
      <c r="AE269" s="807"/>
      <c r="AF269" s="433"/>
      <c r="AG269" s="434"/>
      <c r="AH269" s="435"/>
      <c r="AI269" s="435"/>
      <c r="AJ269" s="436"/>
      <c r="AK269" s="437"/>
    </row>
    <row r="270" spans="1:37" ht="25.5" hidden="1" customHeight="1" x14ac:dyDescent="0.25">
      <c r="A270" s="808"/>
      <c r="B270" s="438"/>
      <c r="C270" s="810" t="s">
        <v>13</v>
      </c>
      <c r="D270" s="812" t="s">
        <v>839</v>
      </c>
      <c r="E270" s="800" t="s">
        <v>840</v>
      </c>
      <c r="F270" s="439" t="s">
        <v>17</v>
      </c>
      <c r="G270" s="440" t="s">
        <v>18</v>
      </c>
      <c r="H270" s="440" t="s">
        <v>19</v>
      </c>
      <c r="I270" s="439" t="s">
        <v>20</v>
      </c>
      <c r="J270" s="439" t="s">
        <v>21</v>
      </c>
      <c r="K270" s="439" t="s">
        <v>15</v>
      </c>
      <c r="L270" s="439" t="s">
        <v>16</v>
      </c>
      <c r="M270" s="439" t="s">
        <v>17</v>
      </c>
      <c r="N270" s="440" t="s">
        <v>18</v>
      </c>
      <c r="O270" s="440" t="s">
        <v>19</v>
      </c>
      <c r="P270" s="439" t="s">
        <v>20</v>
      </c>
      <c r="Q270" s="439" t="s">
        <v>21</v>
      </c>
      <c r="R270" s="439" t="s">
        <v>15</v>
      </c>
      <c r="S270" s="439" t="s">
        <v>16</v>
      </c>
      <c r="T270" s="439" t="s">
        <v>17</v>
      </c>
      <c r="U270" s="440" t="s">
        <v>18</v>
      </c>
      <c r="V270" s="440" t="s">
        <v>19</v>
      </c>
      <c r="W270" s="439" t="s">
        <v>20</v>
      </c>
      <c r="X270" s="439" t="s">
        <v>21</v>
      </c>
      <c r="Y270" s="439" t="s">
        <v>15</v>
      </c>
      <c r="Z270" s="439" t="s">
        <v>16</v>
      </c>
      <c r="AA270" s="439" t="s">
        <v>17</v>
      </c>
      <c r="AB270" s="440" t="s">
        <v>18</v>
      </c>
      <c r="AC270" s="440"/>
      <c r="AD270" s="440"/>
      <c r="AE270" s="440" t="s">
        <v>19</v>
      </c>
      <c r="AF270" s="441" t="s">
        <v>4</v>
      </c>
      <c r="AG270" s="785" t="s">
        <v>14</v>
      </c>
      <c r="AH270" s="789" t="s">
        <v>841</v>
      </c>
      <c r="AI270" s="787" t="s">
        <v>65</v>
      </c>
      <c r="AJ270" s="785" t="s">
        <v>842</v>
      </c>
      <c r="AK270" s="785" t="s">
        <v>843</v>
      </c>
    </row>
    <row r="271" spans="1:37" ht="15.75" hidden="1" customHeight="1" thickBot="1" x14ac:dyDescent="0.3">
      <c r="A271" s="809"/>
      <c r="B271" s="438"/>
      <c r="C271" s="811"/>
      <c r="D271" s="813"/>
      <c r="E271" s="801"/>
      <c r="F271" s="442">
        <v>6</v>
      </c>
      <c r="G271" s="443">
        <v>7</v>
      </c>
      <c r="H271" s="443">
        <v>8</v>
      </c>
      <c r="I271" s="442">
        <v>2</v>
      </c>
      <c r="J271" s="442">
        <v>3</v>
      </c>
      <c r="K271" s="442">
        <v>4</v>
      </c>
      <c r="L271" s="442">
        <v>5</v>
      </c>
      <c r="M271" s="442">
        <v>6</v>
      </c>
      <c r="N271" s="443">
        <v>7</v>
      </c>
      <c r="O271" s="443">
        <v>8</v>
      </c>
      <c r="P271" s="442">
        <v>9</v>
      </c>
      <c r="Q271" s="442">
        <v>10</v>
      </c>
      <c r="R271" s="442">
        <v>11</v>
      </c>
      <c r="S271" s="442">
        <v>12</v>
      </c>
      <c r="T271" s="442">
        <v>13</v>
      </c>
      <c r="U271" s="443">
        <v>14</v>
      </c>
      <c r="V271" s="443">
        <v>15</v>
      </c>
      <c r="W271" s="442">
        <v>9</v>
      </c>
      <c r="X271" s="442">
        <v>10</v>
      </c>
      <c r="Y271" s="442">
        <v>11</v>
      </c>
      <c r="Z271" s="442">
        <v>12</v>
      </c>
      <c r="AA271" s="442">
        <v>13</v>
      </c>
      <c r="AB271" s="443">
        <v>14</v>
      </c>
      <c r="AC271" s="443"/>
      <c r="AD271" s="443"/>
      <c r="AE271" s="443">
        <v>15</v>
      </c>
      <c r="AF271" s="444" t="s">
        <v>25</v>
      </c>
      <c r="AG271" s="786"/>
      <c r="AH271" s="790"/>
      <c r="AI271" s="788"/>
      <c r="AJ271" s="786"/>
      <c r="AK271" s="786"/>
    </row>
    <row r="272" spans="1:37" ht="15.75" hidden="1" thickBot="1" x14ac:dyDescent="0.3">
      <c r="A272" s="445" t="s">
        <v>59</v>
      </c>
      <c r="B272" s="791"/>
      <c r="C272" s="447" t="s">
        <v>935</v>
      </c>
      <c r="D272" s="448"/>
      <c r="E272" s="449"/>
      <c r="F272" s="450"/>
      <c r="G272" s="450"/>
      <c r="H272" s="450"/>
      <c r="I272" s="450"/>
      <c r="J272" s="450"/>
      <c r="K272" s="450"/>
      <c r="L272" s="450"/>
      <c r="M272" s="450"/>
      <c r="N272" s="450"/>
      <c r="O272" s="450"/>
      <c r="P272" s="450"/>
      <c r="Q272" s="450"/>
      <c r="R272" s="450"/>
      <c r="S272" s="450"/>
      <c r="T272" s="450"/>
      <c r="U272" s="450"/>
      <c r="V272" s="450"/>
      <c r="W272" s="450"/>
      <c r="X272" s="450"/>
      <c r="Y272" s="450"/>
      <c r="Z272" s="450"/>
      <c r="AA272" s="450"/>
      <c r="AB272" s="450"/>
      <c r="AC272" s="450"/>
      <c r="AD272" s="450"/>
      <c r="AE272" s="450"/>
      <c r="AF272" s="451"/>
      <c r="AG272" s="451"/>
      <c r="AH272" s="452"/>
      <c r="AI272" s="453"/>
      <c r="AJ272" s="453">
        <v>0.1</v>
      </c>
      <c r="AK272" s="454"/>
    </row>
    <row r="273" spans="1:37" s="455" customFormat="1" ht="16.5" hidden="1" thickBot="1" x14ac:dyDescent="0.25">
      <c r="A273" s="794" t="s">
        <v>84</v>
      </c>
      <c r="B273" s="792"/>
      <c r="C273" s="456"/>
      <c r="D273" s="457"/>
      <c r="E273" s="458" t="s">
        <v>846</v>
      </c>
      <c r="F273" s="459"/>
      <c r="G273" s="460"/>
      <c r="H273" s="460"/>
      <c r="I273" s="461"/>
      <c r="J273" s="459"/>
      <c r="K273" s="459"/>
      <c r="L273" s="459"/>
      <c r="M273" s="459"/>
      <c r="N273" s="460"/>
      <c r="O273" s="460"/>
      <c r="P273" s="459"/>
      <c r="Q273" s="459"/>
      <c r="R273" s="459"/>
      <c r="S273" s="459"/>
      <c r="T273" s="459"/>
      <c r="U273" s="460"/>
      <c r="V273" s="460"/>
      <c r="W273" s="459"/>
      <c r="X273" s="459"/>
      <c r="Y273" s="459"/>
      <c r="Z273" s="459"/>
      <c r="AA273" s="459"/>
      <c r="AB273" s="460"/>
      <c r="AC273" s="460"/>
      <c r="AD273" s="460"/>
      <c r="AE273" s="460"/>
      <c r="AF273" s="462">
        <f>+SUM(F273:AE273)</f>
        <v>0</v>
      </c>
      <c r="AG273" s="463">
        <v>30</v>
      </c>
      <c r="AH273" s="464">
        <v>750</v>
      </c>
      <c r="AI273" s="465">
        <f>+AH273-(AH273*$AJ$10)</f>
        <v>675</v>
      </c>
      <c r="AJ273" s="466">
        <f>+AH273*AF273</f>
        <v>0</v>
      </c>
      <c r="AK273" s="467">
        <f>+AI273*AF273</f>
        <v>0</v>
      </c>
    </row>
    <row r="274" spans="1:37" s="455" customFormat="1" ht="16.5" hidden="1" thickBot="1" x14ac:dyDescent="0.25">
      <c r="A274" s="795"/>
      <c r="B274" s="792"/>
      <c r="C274" s="469"/>
      <c r="D274" s="470"/>
      <c r="E274" s="471" t="s">
        <v>846</v>
      </c>
      <c r="F274" s="472"/>
      <c r="G274" s="473"/>
      <c r="H274" s="473"/>
      <c r="I274" s="474"/>
      <c r="J274" s="472"/>
      <c r="K274" s="472"/>
      <c r="L274" s="472"/>
      <c r="M274" s="472"/>
      <c r="N274" s="473"/>
      <c r="O274" s="473"/>
      <c r="P274" s="472"/>
      <c r="Q274" s="472"/>
      <c r="R274" s="472"/>
      <c r="S274" s="472"/>
      <c r="T274" s="472"/>
      <c r="U274" s="473"/>
      <c r="V274" s="473"/>
      <c r="W274" s="472"/>
      <c r="X274" s="472"/>
      <c r="Y274" s="472"/>
      <c r="Z274" s="472"/>
      <c r="AA274" s="472"/>
      <c r="AB274" s="473"/>
      <c r="AC274" s="473"/>
      <c r="AD274" s="473"/>
      <c r="AE274" s="473"/>
      <c r="AF274" s="475">
        <f>+SUM(F274:AE274)</f>
        <v>0</v>
      </c>
      <c r="AG274" s="476">
        <v>30</v>
      </c>
      <c r="AH274" s="477">
        <v>670</v>
      </c>
      <c r="AI274" s="478">
        <f>+AH274-(AH274*$AJ$10)</f>
        <v>603</v>
      </c>
      <c r="AJ274" s="479">
        <f>+AH274*AF274</f>
        <v>0</v>
      </c>
      <c r="AK274" s="480">
        <f>+AI274*AF274</f>
        <v>0</v>
      </c>
    </row>
    <row r="275" spans="1:37" s="455" customFormat="1" ht="16.5" hidden="1" thickBot="1" x14ac:dyDescent="0.25">
      <c r="A275" s="795"/>
      <c r="B275" s="792"/>
      <c r="C275" s="469"/>
      <c r="D275" s="470"/>
      <c r="E275" s="471" t="s">
        <v>846</v>
      </c>
      <c r="F275" s="472"/>
      <c r="G275" s="473"/>
      <c r="H275" s="473"/>
      <c r="I275" s="474"/>
      <c r="J275" s="472"/>
      <c r="K275" s="472"/>
      <c r="L275" s="472"/>
      <c r="M275" s="472"/>
      <c r="N275" s="473"/>
      <c r="O275" s="473"/>
      <c r="P275" s="472"/>
      <c r="Q275" s="472"/>
      <c r="R275" s="472"/>
      <c r="S275" s="472"/>
      <c r="T275" s="472"/>
      <c r="U275" s="473"/>
      <c r="V275" s="473"/>
      <c r="W275" s="472"/>
      <c r="X275" s="472"/>
      <c r="Y275" s="472"/>
      <c r="Z275" s="472"/>
      <c r="AA275" s="472"/>
      <c r="AB275" s="473"/>
      <c r="AC275" s="473"/>
      <c r="AD275" s="473"/>
      <c r="AE275" s="473"/>
      <c r="AF275" s="475">
        <f>+SUM(F275:AE275)</f>
        <v>0</v>
      </c>
      <c r="AG275" s="476">
        <v>30</v>
      </c>
      <c r="AH275" s="477">
        <v>2500</v>
      </c>
      <c r="AI275" s="478">
        <f>+AH275-(AH275*$AJ$10)</f>
        <v>2250</v>
      </c>
      <c r="AJ275" s="479">
        <f>+AH275*AF275</f>
        <v>0</v>
      </c>
      <c r="AK275" s="480">
        <f>+AI275*AF275</f>
        <v>0</v>
      </c>
    </row>
    <row r="276" spans="1:37" s="455" customFormat="1" ht="16.5" hidden="1" thickBot="1" x14ac:dyDescent="0.25">
      <c r="A276" s="796"/>
      <c r="B276" s="793"/>
      <c r="C276" s="469"/>
      <c r="D276" s="470"/>
      <c r="E276" s="471" t="s">
        <v>19</v>
      </c>
      <c r="F276" s="472"/>
      <c r="G276" s="473"/>
      <c r="H276" s="473"/>
      <c r="I276" s="474"/>
      <c r="J276" s="472"/>
      <c r="K276" s="472"/>
      <c r="L276" s="472"/>
      <c r="M276" s="472"/>
      <c r="N276" s="473"/>
      <c r="O276" s="473"/>
      <c r="P276" s="472"/>
      <c r="Q276" s="472"/>
      <c r="R276" s="472"/>
      <c r="S276" s="472"/>
      <c r="T276" s="472"/>
      <c r="U276" s="473"/>
      <c r="V276" s="473"/>
      <c r="W276" s="472"/>
      <c r="X276" s="472"/>
      <c r="Y276" s="472"/>
      <c r="Z276" s="472"/>
      <c r="AA276" s="472"/>
      <c r="AB276" s="473"/>
      <c r="AC276" s="473"/>
      <c r="AD276" s="473"/>
      <c r="AE276" s="473"/>
      <c r="AF276" s="475">
        <f>+SUM(F276:AE276)</f>
        <v>0</v>
      </c>
      <c r="AG276" s="476">
        <v>30</v>
      </c>
      <c r="AH276" s="477">
        <v>1600</v>
      </c>
      <c r="AI276" s="478">
        <f>+AH276-(AH276*$AJ$10)</f>
        <v>1440</v>
      </c>
      <c r="AJ276" s="479">
        <f>+AH276*AF276</f>
        <v>0</v>
      </c>
      <c r="AK276" s="480">
        <f>+AI276*AF276</f>
        <v>0</v>
      </c>
    </row>
    <row r="277" spans="1:37" ht="15.75" hidden="1" thickBot="1" x14ac:dyDescent="0.3">
      <c r="A277" s="494"/>
      <c r="B277" s="494"/>
      <c r="C277" s="495" t="s">
        <v>936</v>
      </c>
      <c r="D277" s="496"/>
      <c r="E277" s="496"/>
      <c r="F277" s="497">
        <f t="shared" ref="F277:AB277" si="25">SUM(F273:F276)</f>
        <v>0</v>
      </c>
      <c r="G277" s="497">
        <f t="shared" si="25"/>
        <v>0</v>
      </c>
      <c r="H277" s="497">
        <f t="shared" si="25"/>
        <v>0</v>
      </c>
      <c r="I277" s="497">
        <f t="shared" si="25"/>
        <v>0</v>
      </c>
      <c r="J277" s="497">
        <f t="shared" si="25"/>
        <v>0</v>
      </c>
      <c r="K277" s="497">
        <f t="shared" si="25"/>
        <v>0</v>
      </c>
      <c r="L277" s="497">
        <f t="shared" si="25"/>
        <v>0</v>
      </c>
      <c r="M277" s="497">
        <f t="shared" si="25"/>
        <v>0</v>
      </c>
      <c r="N277" s="497">
        <f t="shared" si="25"/>
        <v>0</v>
      </c>
      <c r="O277" s="497">
        <f t="shared" si="25"/>
        <v>0</v>
      </c>
      <c r="P277" s="497">
        <f t="shared" si="25"/>
        <v>0</v>
      </c>
      <c r="Q277" s="497">
        <f t="shared" si="25"/>
        <v>0</v>
      </c>
      <c r="R277" s="497">
        <f t="shared" si="25"/>
        <v>0</v>
      </c>
      <c r="S277" s="497">
        <f t="shared" si="25"/>
        <v>0</v>
      </c>
      <c r="T277" s="497">
        <f t="shared" si="25"/>
        <v>0</v>
      </c>
      <c r="U277" s="497">
        <f t="shared" si="25"/>
        <v>0</v>
      </c>
      <c r="V277" s="497">
        <f t="shared" si="25"/>
        <v>0</v>
      </c>
      <c r="W277" s="497">
        <f t="shared" si="25"/>
        <v>0</v>
      </c>
      <c r="X277" s="497">
        <f t="shared" si="25"/>
        <v>0</v>
      </c>
      <c r="Y277" s="497">
        <f t="shared" si="25"/>
        <v>0</v>
      </c>
      <c r="Z277" s="497">
        <f t="shared" si="25"/>
        <v>0</v>
      </c>
      <c r="AA277" s="497">
        <f t="shared" si="25"/>
        <v>0</v>
      </c>
      <c r="AB277" s="497">
        <f t="shared" si="25"/>
        <v>0</v>
      </c>
      <c r="AC277" s="497"/>
      <c r="AD277" s="497"/>
      <c r="AE277" s="497">
        <f>SUM(AE273:AE276)</f>
        <v>0</v>
      </c>
      <c r="AF277" s="498">
        <f>SUM(AF273:AF276)</f>
        <v>0</v>
      </c>
      <c r="AG277" s="499"/>
      <c r="AH277" s="500"/>
      <c r="AI277" s="500"/>
      <c r="AJ277" s="501">
        <f>SUM(AJ273:AJ276)</f>
        <v>0</v>
      </c>
      <c r="AK277" s="502">
        <f>SUM(AK273:AK276)</f>
        <v>0</v>
      </c>
    </row>
    <row r="278" spans="1:37" ht="15.75" hidden="1" thickBot="1" x14ac:dyDescent="0.3">
      <c r="A278" s="538"/>
      <c r="B278" s="538"/>
      <c r="C278" s="539"/>
      <c r="D278" s="547"/>
      <c r="E278" s="547"/>
      <c r="F278" s="542"/>
      <c r="G278" s="542"/>
      <c r="H278" s="542"/>
      <c r="I278" s="542"/>
      <c r="J278" s="542"/>
      <c r="K278" s="542"/>
      <c r="L278" s="542"/>
      <c r="M278" s="542"/>
      <c r="N278" s="542"/>
      <c r="O278" s="542"/>
      <c r="P278" s="542"/>
      <c r="Q278" s="542"/>
      <c r="R278" s="542"/>
      <c r="S278" s="542"/>
      <c r="T278" s="542"/>
      <c r="U278" s="542"/>
      <c r="V278" s="542"/>
      <c r="W278" s="542"/>
      <c r="X278" s="542"/>
      <c r="Y278" s="542"/>
      <c r="Z278" s="542"/>
      <c r="AA278" s="542"/>
      <c r="AB278" s="542"/>
      <c r="AC278" s="542"/>
      <c r="AD278" s="542"/>
      <c r="AE278" s="542"/>
      <c r="AF278" s="542"/>
      <c r="AG278" s="548"/>
      <c r="AH278" s="549"/>
      <c r="AI278" s="549"/>
      <c r="AJ278" s="550"/>
      <c r="AK278" s="546"/>
    </row>
    <row r="279" spans="1:37" s="508" customFormat="1" ht="20.25" hidden="1" thickBot="1" x14ac:dyDescent="0.3">
      <c r="A279" s="503"/>
      <c r="B279" s="503"/>
      <c r="C279" s="551"/>
      <c r="D279" s="552"/>
      <c r="E279" s="552"/>
      <c r="F279" s="553"/>
      <c r="G279" s="553"/>
      <c r="H279" s="553"/>
      <c r="I279" s="553"/>
      <c r="J279" s="553"/>
      <c r="K279" s="553"/>
      <c r="L279" s="553"/>
      <c r="M279" s="553"/>
      <c r="N279" s="553"/>
      <c r="O279" s="553"/>
      <c r="P279" s="553"/>
      <c r="Q279" s="553"/>
      <c r="R279" s="553"/>
      <c r="S279" s="553"/>
      <c r="T279" s="553"/>
      <c r="U279" s="553"/>
      <c r="V279" s="553"/>
      <c r="W279" s="553"/>
      <c r="X279" s="553"/>
      <c r="Y279" s="553"/>
      <c r="Z279" s="553"/>
      <c r="AA279" s="553"/>
      <c r="AB279" s="553"/>
      <c r="AC279" s="553"/>
      <c r="AD279" s="553"/>
      <c r="AE279" s="553"/>
      <c r="AF279" s="554"/>
      <c r="AG279" s="555"/>
      <c r="AH279" s="556"/>
      <c r="AI279" s="556"/>
      <c r="AJ279" s="557"/>
      <c r="AK279" s="558"/>
    </row>
    <row r="280" spans="1:37" s="508" customFormat="1" ht="20.25" thickBot="1" x14ac:dyDescent="0.3">
      <c r="A280" s="503"/>
      <c r="B280" s="503"/>
      <c r="C280" s="518" t="s">
        <v>937</v>
      </c>
      <c r="D280" s="559"/>
      <c r="E280" s="559"/>
      <c r="F280" s="560">
        <f t="shared" ref="F280:AB280" si="26">+F152+F131+F52+F38+F27</f>
        <v>0</v>
      </c>
      <c r="G280" s="560">
        <f t="shared" si="26"/>
        <v>0</v>
      </c>
      <c r="H280" s="560">
        <f t="shared" si="26"/>
        <v>0</v>
      </c>
      <c r="I280" s="560">
        <f t="shared" si="26"/>
        <v>0</v>
      </c>
      <c r="J280" s="560">
        <f t="shared" si="26"/>
        <v>0</v>
      </c>
      <c r="K280" s="560">
        <f t="shared" si="26"/>
        <v>0</v>
      </c>
      <c r="L280" s="560">
        <f t="shared" si="26"/>
        <v>0</v>
      </c>
      <c r="M280" s="560">
        <f t="shared" si="26"/>
        <v>0</v>
      </c>
      <c r="N280" s="560">
        <f t="shared" si="26"/>
        <v>0</v>
      </c>
      <c r="O280" s="560">
        <f t="shared" si="26"/>
        <v>0</v>
      </c>
      <c r="P280" s="560">
        <f t="shared" si="26"/>
        <v>0</v>
      </c>
      <c r="Q280" s="560">
        <f t="shared" si="26"/>
        <v>0</v>
      </c>
      <c r="R280" s="560">
        <f t="shared" si="26"/>
        <v>0</v>
      </c>
      <c r="S280" s="560">
        <f t="shared" si="26"/>
        <v>0</v>
      </c>
      <c r="T280" s="560">
        <f t="shared" si="26"/>
        <v>0</v>
      </c>
      <c r="U280" s="560">
        <f t="shared" si="26"/>
        <v>0</v>
      </c>
      <c r="V280" s="560">
        <f t="shared" si="26"/>
        <v>0</v>
      </c>
      <c r="W280" s="560">
        <f t="shared" si="26"/>
        <v>16</v>
      </c>
      <c r="X280" s="560">
        <f t="shared" si="26"/>
        <v>43</v>
      </c>
      <c r="Y280" s="560">
        <f t="shared" si="26"/>
        <v>52</v>
      </c>
      <c r="Z280" s="560">
        <f t="shared" si="26"/>
        <v>59</v>
      </c>
      <c r="AA280" s="560">
        <f t="shared" si="26"/>
        <v>54</v>
      </c>
      <c r="AB280" s="560">
        <f t="shared" si="26"/>
        <v>10</v>
      </c>
      <c r="AC280" s="560"/>
      <c r="AD280" s="560"/>
      <c r="AE280" s="560">
        <f>+AE152+AE131+AE52+AE38+AE27</f>
        <v>12</v>
      </c>
      <c r="AF280" s="561">
        <f>+AF152+AF131+AF52+AF38+AF27</f>
        <v>278</v>
      </c>
      <c r="AG280" s="562"/>
      <c r="AH280" s="563"/>
      <c r="AI280" s="564"/>
      <c r="AJ280" s="565" t="s">
        <v>938</v>
      </c>
      <c r="AK280" s="680">
        <f>+AK152+AK131+AK52+AK38+AK27</f>
        <v>33788.659999999996</v>
      </c>
    </row>
    <row r="281" spans="1:37" s="508" customFormat="1" ht="23.25" thickBot="1" x14ac:dyDescent="0.3">
      <c r="A281" s="503"/>
      <c r="B281" s="503"/>
      <c r="C281" s="566"/>
      <c r="D281" s="566"/>
      <c r="E281" s="567"/>
      <c r="F281" s="815">
        <f>SUM(F280:H280)</f>
        <v>0</v>
      </c>
      <c r="G281" s="816"/>
      <c r="H281" s="817"/>
      <c r="I281" s="815">
        <f>SUM(I280:O280)</f>
        <v>0</v>
      </c>
      <c r="J281" s="816"/>
      <c r="K281" s="816"/>
      <c r="L281" s="816"/>
      <c r="M281" s="816"/>
      <c r="N281" s="816"/>
      <c r="O281" s="817"/>
      <c r="P281" s="815">
        <f>SUM(P280:V280)</f>
        <v>0</v>
      </c>
      <c r="Q281" s="816"/>
      <c r="R281" s="816"/>
      <c r="S281" s="816"/>
      <c r="T281" s="816"/>
      <c r="U281" s="816"/>
      <c r="V281" s="817"/>
      <c r="W281" s="815">
        <f>SUM(W280:AE280)</f>
        <v>246</v>
      </c>
      <c r="X281" s="816"/>
      <c r="Y281" s="816"/>
      <c r="Z281" s="816"/>
      <c r="AA281" s="816"/>
      <c r="AB281" s="816"/>
      <c r="AC281" s="816"/>
      <c r="AD281" s="816"/>
      <c r="AE281" s="817"/>
      <c r="AF281" s="568"/>
      <c r="AG281" s="569"/>
      <c r="AH281" s="570"/>
      <c r="AI281" s="570"/>
      <c r="AJ281" s="455"/>
      <c r="AK281" s="571">
        <f>+AK280/2</f>
        <v>16894.329999999998</v>
      </c>
    </row>
    <row r="282" spans="1:37" s="508" customFormat="1" ht="29.25" customHeight="1" x14ac:dyDescent="0.25">
      <c r="A282" s="503"/>
      <c r="B282" s="503"/>
      <c r="C282" s="568"/>
      <c r="D282" s="424"/>
      <c r="E282" s="566"/>
      <c r="F282" s="572"/>
      <c r="G282" s="572"/>
      <c r="H282" s="572"/>
      <c r="I282" s="572"/>
      <c r="J282" s="572"/>
      <c r="K282" s="572"/>
      <c r="L282" s="572"/>
      <c r="M282" s="572"/>
      <c r="N282" s="572"/>
      <c r="O282" s="572"/>
      <c r="P282" s="572"/>
      <c r="Q282" s="572"/>
      <c r="R282" s="572"/>
      <c r="S282" s="572"/>
      <c r="T282" s="572"/>
      <c r="U282" s="572"/>
      <c r="V282" s="572"/>
      <c r="W282" s="572"/>
      <c r="X282" s="572"/>
      <c r="Y282" s="572"/>
      <c r="Z282" s="572"/>
      <c r="AA282" s="572"/>
      <c r="AB282" s="572"/>
      <c r="AC282" s="572"/>
      <c r="AD282" s="572"/>
      <c r="AE282" s="572"/>
      <c r="AF282" s="573"/>
      <c r="AG282" s="569"/>
      <c r="AH282" s="570"/>
      <c r="AI282" s="570"/>
      <c r="AJ282" s="574"/>
      <c r="AK282" s="575"/>
    </row>
    <row r="283" spans="1:37" s="508" customFormat="1" ht="30" x14ac:dyDescent="0.25">
      <c r="A283" s="422"/>
      <c r="B283" s="421"/>
      <c r="C283" s="576"/>
      <c r="D283" s="422"/>
      <c r="E283" s="422"/>
      <c r="F283" s="422"/>
      <c r="G283" s="422"/>
      <c r="H283" s="422"/>
      <c r="I283" s="422"/>
      <c r="J283" s="422"/>
      <c r="K283" s="422"/>
      <c r="L283" s="422"/>
      <c r="M283" s="422"/>
      <c r="N283" s="422"/>
      <c r="O283" s="422"/>
      <c r="P283" s="422"/>
      <c r="Q283" s="422"/>
      <c r="R283" s="422"/>
      <c r="S283" s="422"/>
      <c r="T283" s="422"/>
      <c r="U283" s="422"/>
      <c r="V283" s="422"/>
      <c r="W283" s="422"/>
      <c r="X283" s="422"/>
      <c r="Y283" s="422"/>
      <c r="Z283" s="422"/>
      <c r="AA283" s="422"/>
      <c r="AB283" s="422"/>
      <c r="AC283" s="422"/>
      <c r="AD283" s="422"/>
      <c r="AE283" s="422"/>
      <c r="AF283" s="422"/>
      <c r="AG283" s="577"/>
      <c r="AH283" s="577"/>
      <c r="AI283" s="577"/>
      <c r="AJ283" s="577"/>
      <c r="AK283" s="578"/>
    </row>
    <row r="284" spans="1:37" s="508" customFormat="1" ht="30" customHeight="1" x14ac:dyDescent="0.25">
      <c r="A284" s="814"/>
      <c r="B284" s="814"/>
      <c r="C284" s="814"/>
      <c r="D284" s="814"/>
      <c r="E284" s="814"/>
      <c r="F284" s="814"/>
      <c r="G284" s="814"/>
      <c r="H284" s="814"/>
      <c r="I284" s="814"/>
      <c r="J284" s="814"/>
      <c r="K284" s="814"/>
      <c r="L284" s="814"/>
      <c r="M284" s="814"/>
      <c r="N284" s="814"/>
      <c r="O284" s="814"/>
      <c r="P284" s="814"/>
      <c r="Q284" s="814"/>
      <c r="R284" s="814"/>
      <c r="S284" s="814"/>
      <c r="T284" s="814"/>
      <c r="U284" s="814"/>
      <c r="V284" s="814"/>
      <c r="W284" s="814"/>
      <c r="X284" s="814"/>
      <c r="Y284" s="814"/>
      <c r="Z284" s="814"/>
      <c r="AA284" s="814"/>
      <c r="AB284" s="814"/>
      <c r="AC284" s="814"/>
      <c r="AD284" s="814"/>
      <c r="AE284" s="814"/>
      <c r="AF284" s="814"/>
      <c r="AG284" s="814"/>
      <c r="AH284" s="814"/>
      <c r="AI284" s="814"/>
      <c r="AJ284" s="814"/>
      <c r="AK284" s="814"/>
    </row>
    <row r="285" spans="1:37" s="508" customFormat="1" ht="30" x14ac:dyDescent="0.25">
      <c r="A285" s="422"/>
      <c r="B285" s="421"/>
      <c r="C285" s="576"/>
      <c r="D285" s="422"/>
      <c r="E285" s="422"/>
      <c r="F285" s="422"/>
      <c r="G285" s="422"/>
      <c r="H285" s="422"/>
      <c r="I285" s="422"/>
      <c r="J285" s="422"/>
      <c r="K285" s="422"/>
      <c r="L285" s="422"/>
      <c r="M285" s="422"/>
      <c r="N285" s="422"/>
      <c r="O285" s="422"/>
      <c r="P285" s="422"/>
      <c r="Q285" s="422"/>
      <c r="R285" s="422"/>
      <c r="S285" s="422"/>
      <c r="T285" s="422"/>
      <c r="U285" s="422"/>
      <c r="V285" s="422"/>
      <c r="W285" s="422"/>
      <c r="X285" s="422"/>
      <c r="Y285" s="422"/>
      <c r="Z285" s="422"/>
      <c r="AA285" s="422"/>
      <c r="AB285" s="422"/>
      <c r="AC285" s="422"/>
      <c r="AD285" s="422"/>
      <c r="AE285" s="422"/>
      <c r="AF285" s="422"/>
      <c r="AG285" s="577"/>
      <c r="AH285" s="577"/>
      <c r="AI285" s="577"/>
      <c r="AJ285" s="422"/>
      <c r="AK285" s="422"/>
    </row>
    <row r="286" spans="1:37" s="508" customFormat="1" x14ac:dyDescent="0.25">
      <c r="A286" s="422"/>
      <c r="B286" s="421"/>
      <c r="C286" s="580"/>
      <c r="D286" s="422"/>
      <c r="E286" s="422"/>
      <c r="F286" s="422"/>
      <c r="G286" s="422"/>
      <c r="H286" s="422"/>
      <c r="I286" s="422"/>
      <c r="J286" s="422"/>
      <c r="K286" s="422"/>
      <c r="L286" s="422"/>
      <c r="M286" s="422"/>
      <c r="N286" s="422"/>
      <c r="O286" s="422"/>
      <c r="P286" s="422"/>
      <c r="Q286" s="422"/>
      <c r="R286" s="422"/>
      <c r="S286" s="422"/>
      <c r="T286" s="422"/>
      <c r="U286" s="422"/>
      <c r="V286" s="422"/>
      <c r="W286" s="422"/>
      <c r="X286" s="422"/>
      <c r="Y286" s="422"/>
      <c r="Z286" s="422"/>
      <c r="AA286" s="422"/>
      <c r="AB286" s="422"/>
      <c r="AC286" s="422"/>
      <c r="AD286" s="422"/>
      <c r="AE286" s="422"/>
      <c r="AF286" s="422"/>
      <c r="AG286" s="422"/>
      <c r="AH286" s="422"/>
      <c r="AI286" s="422"/>
      <c r="AJ286" s="422"/>
      <c r="AK286" s="422"/>
    </row>
    <row r="287" spans="1:37" s="508" customFormat="1" ht="30" x14ac:dyDescent="0.25">
      <c r="A287" s="422"/>
      <c r="B287" s="421"/>
      <c r="C287" s="576"/>
      <c r="D287" s="422"/>
      <c r="E287" s="422"/>
      <c r="F287" s="422"/>
      <c r="G287" s="422"/>
      <c r="H287" s="422"/>
      <c r="I287" s="422"/>
      <c r="J287" s="422"/>
      <c r="K287" s="422"/>
      <c r="L287" s="422"/>
      <c r="M287" s="422"/>
      <c r="N287" s="422"/>
      <c r="O287" s="422"/>
      <c r="P287" s="422"/>
      <c r="Q287" s="422"/>
      <c r="R287" s="422"/>
      <c r="S287" s="422"/>
      <c r="T287" s="422"/>
      <c r="U287" s="422"/>
      <c r="V287" s="422"/>
      <c r="W287" s="422"/>
      <c r="X287" s="422"/>
      <c r="Y287" s="422"/>
      <c r="Z287" s="422"/>
      <c r="AA287" s="422"/>
      <c r="AB287" s="422"/>
      <c r="AC287" s="422"/>
      <c r="AD287" s="422"/>
      <c r="AE287" s="422"/>
      <c r="AF287" s="422"/>
      <c r="AG287" s="422"/>
      <c r="AH287" s="422"/>
      <c r="AI287" s="422"/>
      <c r="AJ287" s="422"/>
      <c r="AK287" s="422"/>
    </row>
    <row r="288" spans="1:37" s="508" customFormat="1" ht="30" x14ac:dyDescent="0.25">
      <c r="A288" s="422"/>
      <c r="B288" s="421"/>
      <c r="C288" s="576"/>
      <c r="D288" s="422"/>
      <c r="E288" s="422"/>
      <c r="F288" s="422"/>
      <c r="G288" s="422"/>
      <c r="H288" s="422"/>
      <c r="I288" s="422"/>
      <c r="J288" s="422"/>
      <c r="K288" s="422"/>
      <c r="L288" s="422"/>
      <c r="M288" s="422"/>
      <c r="N288" s="422"/>
      <c r="O288" s="422"/>
      <c r="P288" s="422"/>
      <c r="Q288" s="422"/>
      <c r="R288" s="422"/>
      <c r="S288" s="422"/>
      <c r="T288" s="422"/>
      <c r="U288" s="422"/>
      <c r="V288" s="422"/>
      <c r="W288" s="422"/>
      <c r="X288" s="422"/>
      <c r="Y288" s="422"/>
      <c r="Z288" s="422"/>
      <c r="AA288" s="422"/>
      <c r="AB288" s="422"/>
      <c r="AC288" s="422"/>
      <c r="AD288" s="422"/>
      <c r="AE288" s="422"/>
      <c r="AF288" s="422"/>
      <c r="AG288" s="422"/>
      <c r="AH288" s="422"/>
      <c r="AI288" s="422"/>
      <c r="AJ288" s="422"/>
      <c r="AK288" s="422"/>
    </row>
    <row r="289" spans="1:37" s="508" customFormat="1" ht="30" x14ac:dyDescent="0.25">
      <c r="A289" s="422"/>
      <c r="B289" s="421"/>
      <c r="C289" s="576"/>
      <c r="D289" s="422"/>
      <c r="E289" s="422"/>
      <c r="F289" s="422"/>
      <c r="G289" s="422"/>
      <c r="H289" s="422"/>
      <c r="I289" s="422"/>
      <c r="J289" s="422"/>
      <c r="K289" s="422"/>
      <c r="L289" s="422"/>
      <c r="M289" s="422"/>
      <c r="N289" s="422"/>
      <c r="O289" s="422"/>
      <c r="P289" s="422"/>
      <c r="Q289" s="422"/>
      <c r="R289" s="422"/>
      <c r="S289" s="422"/>
      <c r="T289" s="422"/>
      <c r="U289" s="422"/>
      <c r="V289" s="422"/>
      <c r="W289" s="422"/>
      <c r="X289" s="422"/>
      <c r="Y289" s="422"/>
      <c r="Z289" s="422"/>
      <c r="AA289" s="422"/>
      <c r="AB289" s="422"/>
      <c r="AC289" s="422"/>
      <c r="AD289" s="422"/>
      <c r="AE289" s="422"/>
      <c r="AF289" s="422"/>
      <c r="AG289" s="422"/>
      <c r="AH289" s="422"/>
      <c r="AI289" s="422"/>
      <c r="AJ289" s="422"/>
      <c r="AK289" s="422"/>
    </row>
    <row r="290" spans="1:37" s="508" customFormat="1" ht="30" x14ac:dyDescent="0.25">
      <c r="A290" s="422"/>
      <c r="B290" s="421"/>
      <c r="C290" s="576"/>
      <c r="D290" s="422"/>
      <c r="E290" s="422"/>
      <c r="F290" s="422"/>
      <c r="G290" s="422"/>
      <c r="H290" s="422"/>
      <c r="I290" s="422"/>
      <c r="J290" s="422"/>
      <c r="K290" s="422"/>
      <c r="L290" s="422"/>
      <c r="M290" s="422"/>
      <c r="N290" s="422"/>
      <c r="O290" s="422"/>
      <c r="P290" s="422"/>
      <c r="Q290" s="422"/>
      <c r="R290" s="422"/>
      <c r="S290" s="422"/>
      <c r="T290" s="422"/>
      <c r="U290" s="422"/>
      <c r="V290" s="422"/>
      <c r="W290" s="422"/>
      <c r="X290" s="422"/>
      <c r="Y290" s="422"/>
      <c r="Z290" s="422"/>
      <c r="AA290" s="422"/>
      <c r="AB290" s="422"/>
      <c r="AC290" s="422"/>
      <c r="AD290" s="422"/>
      <c r="AE290" s="422"/>
      <c r="AF290" s="422"/>
      <c r="AG290" s="422"/>
      <c r="AH290" s="422"/>
      <c r="AI290" s="422"/>
      <c r="AJ290" s="422"/>
      <c r="AK290" s="422"/>
    </row>
    <row r="291" spans="1:37" s="508" customFormat="1" ht="30" x14ac:dyDescent="0.25">
      <c r="A291" s="422"/>
      <c r="B291" s="421"/>
      <c r="C291" s="576"/>
      <c r="D291" s="422"/>
      <c r="E291" s="422"/>
      <c r="F291" s="422"/>
      <c r="G291" s="422"/>
      <c r="H291" s="422"/>
      <c r="I291" s="422"/>
      <c r="J291" s="422"/>
      <c r="K291" s="422"/>
      <c r="L291" s="422"/>
      <c r="M291" s="422"/>
      <c r="N291" s="422"/>
      <c r="O291" s="422"/>
      <c r="P291" s="422"/>
      <c r="Q291" s="422"/>
      <c r="R291" s="422"/>
      <c r="S291" s="422"/>
      <c r="T291" s="422"/>
      <c r="U291" s="422"/>
      <c r="V291" s="422"/>
      <c r="W291" s="422"/>
      <c r="X291" s="422"/>
      <c r="Y291" s="422"/>
      <c r="Z291" s="422"/>
      <c r="AA291" s="422"/>
      <c r="AB291" s="422"/>
      <c r="AC291" s="422"/>
      <c r="AD291" s="422"/>
      <c r="AE291" s="422"/>
      <c r="AF291" s="422"/>
      <c r="AG291" s="422"/>
      <c r="AH291" s="422"/>
      <c r="AI291" s="422"/>
      <c r="AJ291" s="422"/>
      <c r="AK291" s="422"/>
    </row>
    <row r="292" spans="1:37" s="508" customFormat="1" x14ac:dyDescent="0.25">
      <c r="A292" s="422"/>
      <c r="B292" s="421"/>
      <c r="C292" s="580"/>
      <c r="D292" s="422"/>
      <c r="E292" s="422"/>
      <c r="F292" s="422"/>
      <c r="G292" s="422"/>
      <c r="H292" s="422"/>
      <c r="I292" s="422"/>
      <c r="J292" s="422"/>
      <c r="K292" s="422"/>
      <c r="L292" s="422"/>
      <c r="M292" s="422"/>
      <c r="N292" s="422"/>
      <c r="O292" s="422"/>
      <c r="P292" s="422"/>
      <c r="Q292" s="422"/>
      <c r="R292" s="422"/>
      <c r="S292" s="422"/>
      <c r="T292" s="422"/>
      <c r="U292" s="422"/>
      <c r="V292" s="422"/>
      <c r="W292" s="422"/>
      <c r="X292" s="422"/>
      <c r="Y292" s="422"/>
      <c r="Z292" s="422"/>
      <c r="AA292" s="422"/>
      <c r="AB292" s="422"/>
      <c r="AC292" s="422"/>
      <c r="AD292" s="422"/>
      <c r="AE292" s="422"/>
      <c r="AF292" s="422"/>
      <c r="AG292" s="422"/>
      <c r="AH292" s="422"/>
      <c r="AI292" s="422"/>
      <c r="AJ292" s="422"/>
      <c r="AK292" s="422"/>
    </row>
    <row r="293" spans="1:37" s="508" customFormat="1" ht="30" x14ac:dyDescent="0.25">
      <c r="A293" s="422"/>
      <c r="B293" s="421"/>
      <c r="C293" s="576"/>
      <c r="D293" s="422"/>
      <c r="E293" s="422"/>
      <c r="F293" s="422"/>
      <c r="G293" s="422"/>
      <c r="H293" s="422"/>
      <c r="I293" s="422"/>
      <c r="J293" s="422"/>
      <c r="K293" s="422"/>
      <c r="L293" s="422"/>
      <c r="M293" s="422"/>
      <c r="N293" s="422"/>
      <c r="O293" s="422"/>
      <c r="P293" s="422"/>
      <c r="Q293" s="422"/>
      <c r="R293" s="422"/>
      <c r="S293" s="422"/>
      <c r="T293" s="422"/>
      <c r="U293" s="422"/>
      <c r="V293" s="422"/>
      <c r="W293" s="422"/>
      <c r="X293" s="422"/>
      <c r="Y293" s="422"/>
      <c r="Z293" s="422"/>
      <c r="AA293" s="422"/>
      <c r="AB293" s="422"/>
      <c r="AC293" s="422"/>
      <c r="AD293" s="422"/>
      <c r="AE293" s="422"/>
      <c r="AF293" s="422"/>
      <c r="AG293" s="422"/>
      <c r="AH293" s="422"/>
      <c r="AI293" s="422"/>
      <c r="AJ293" s="422"/>
      <c r="AK293" s="422"/>
    </row>
    <row r="298" spans="1:37" s="508" customFormat="1" x14ac:dyDescent="0.25">
      <c r="A298" s="421"/>
      <c r="B298" s="421"/>
      <c r="C298" s="422"/>
      <c r="D298" s="422"/>
      <c r="E298" s="422"/>
      <c r="F298" s="424"/>
      <c r="G298" s="424"/>
      <c r="H298" s="424"/>
      <c r="I298" s="424"/>
      <c r="J298" s="424"/>
      <c r="K298" s="424"/>
      <c r="L298" s="424"/>
      <c r="M298" s="424"/>
      <c r="N298" s="424"/>
      <c r="O298" s="424"/>
      <c r="P298" s="424"/>
      <c r="Q298" s="424"/>
      <c r="R298" s="424"/>
      <c r="S298" s="424"/>
      <c r="T298" s="424"/>
      <c r="U298" s="424"/>
      <c r="V298" s="424"/>
      <c r="W298" s="424"/>
      <c r="X298" s="424"/>
      <c r="Y298" s="424"/>
      <c r="Z298" s="424"/>
      <c r="AA298" s="424"/>
      <c r="AB298" s="424"/>
      <c r="AC298" s="424"/>
      <c r="AD298" s="424"/>
      <c r="AE298" s="424"/>
      <c r="AF298" s="424"/>
      <c r="AG298" s="422"/>
      <c r="AH298" s="422"/>
      <c r="AI298" s="422"/>
      <c r="AJ298" s="422"/>
      <c r="AK298" s="422"/>
    </row>
    <row r="299" spans="1:37" s="508" customFormat="1" x14ac:dyDescent="0.25">
      <c r="A299" s="421"/>
      <c r="B299" s="421"/>
      <c r="C299" s="422"/>
      <c r="D299" s="422"/>
      <c r="E299" s="422"/>
      <c r="F299" s="424"/>
      <c r="G299" s="424"/>
      <c r="H299" s="424"/>
      <c r="I299" s="424"/>
      <c r="J299" s="424"/>
      <c r="K299" s="424"/>
      <c r="L299" s="424"/>
      <c r="M299" s="424"/>
      <c r="N299" s="424"/>
      <c r="O299" s="424"/>
      <c r="P299" s="424"/>
      <c r="Q299" s="424"/>
      <c r="R299" s="424"/>
      <c r="S299" s="424"/>
      <c r="T299" s="424"/>
      <c r="U299" s="424"/>
      <c r="V299" s="424"/>
      <c r="W299" s="424"/>
      <c r="X299" s="424"/>
      <c r="Y299" s="424"/>
      <c r="Z299" s="424"/>
      <c r="AA299" s="424"/>
      <c r="AB299" s="424"/>
      <c r="AC299" s="424"/>
      <c r="AD299" s="424"/>
      <c r="AE299" s="424"/>
      <c r="AF299" s="424"/>
      <c r="AG299" s="422"/>
      <c r="AH299" s="422"/>
      <c r="AI299" s="422"/>
      <c r="AJ299" s="422"/>
      <c r="AK299" s="422"/>
    </row>
    <row r="300" spans="1:37" s="508" customFormat="1" ht="15" x14ac:dyDescent="0.25">
      <c r="A300" s="421"/>
      <c r="B300" s="421"/>
      <c r="C300" s="422"/>
      <c r="D300" s="422"/>
      <c r="E300" s="422"/>
      <c r="F300" s="424"/>
      <c r="G300" s="424"/>
      <c r="H300" s="424"/>
      <c r="I300" s="424"/>
      <c r="J300" s="424"/>
      <c r="K300" s="424"/>
      <c r="L300" s="424"/>
      <c r="M300" s="424"/>
      <c r="N300" s="424"/>
      <c r="O300" s="424"/>
      <c r="P300" s="424"/>
      <c r="Q300" s="424"/>
      <c r="R300" s="424"/>
      <c r="S300" s="424"/>
      <c r="T300" s="424"/>
      <c r="U300" s="424"/>
      <c r="V300" s="424"/>
      <c r="W300" s="424"/>
      <c r="X300" s="424"/>
      <c r="Y300" s="424"/>
      <c r="Z300" s="424"/>
      <c r="AA300" s="424"/>
      <c r="AB300" s="424"/>
      <c r="AC300" s="424"/>
      <c r="AD300" s="424"/>
      <c r="AE300" s="424"/>
      <c r="AF300" s="579"/>
      <c r="AG300" s="422"/>
      <c r="AH300" s="422"/>
      <c r="AI300" s="422"/>
      <c r="AJ300" s="422"/>
      <c r="AK300" s="422"/>
    </row>
    <row r="301" spans="1:37" s="508" customFormat="1" ht="15" x14ac:dyDescent="0.25">
      <c r="A301" s="421"/>
      <c r="B301" s="421"/>
      <c r="C301" s="422"/>
      <c r="D301" s="422"/>
      <c r="E301" s="422"/>
      <c r="F301" s="424"/>
      <c r="G301" s="424"/>
      <c r="H301" s="424"/>
      <c r="I301" s="424"/>
      <c r="J301" s="424"/>
      <c r="K301" s="424"/>
      <c r="L301" s="424"/>
      <c r="M301" s="424"/>
      <c r="N301" s="424"/>
      <c r="O301" s="424"/>
      <c r="P301" s="424"/>
      <c r="Q301" s="424"/>
      <c r="R301" s="424"/>
      <c r="S301" s="424"/>
      <c r="T301" s="424"/>
      <c r="U301" s="424"/>
      <c r="V301" s="424"/>
      <c r="W301" s="424"/>
      <c r="X301" s="424"/>
      <c r="Y301" s="424"/>
      <c r="Z301" s="424"/>
      <c r="AA301" s="424"/>
      <c r="AB301" s="424"/>
      <c r="AC301" s="424"/>
      <c r="AD301" s="424"/>
      <c r="AE301" s="424"/>
      <c r="AF301" s="579"/>
      <c r="AG301" s="422"/>
      <c r="AH301" s="422"/>
      <c r="AI301" s="422"/>
      <c r="AJ301" s="422"/>
      <c r="AK301" s="422"/>
    </row>
    <row r="302" spans="1:37" s="508" customFormat="1" ht="15" x14ac:dyDescent="0.25">
      <c r="A302" s="421"/>
      <c r="B302" s="421"/>
      <c r="C302" s="422"/>
      <c r="D302" s="422"/>
      <c r="E302" s="422"/>
      <c r="F302" s="424"/>
      <c r="G302" s="424"/>
      <c r="H302" s="424"/>
      <c r="I302" s="424"/>
      <c r="J302" s="424"/>
      <c r="K302" s="424"/>
      <c r="L302" s="424"/>
      <c r="M302" s="424"/>
      <c r="N302" s="424"/>
      <c r="O302" s="424"/>
      <c r="P302" s="424"/>
      <c r="Q302" s="424"/>
      <c r="R302" s="424"/>
      <c r="S302" s="424"/>
      <c r="T302" s="424"/>
      <c r="U302" s="424"/>
      <c r="V302" s="424"/>
      <c r="W302" s="424"/>
      <c r="X302" s="424"/>
      <c r="Y302" s="424"/>
      <c r="Z302" s="424"/>
      <c r="AA302" s="424"/>
      <c r="AB302" s="424"/>
      <c r="AC302" s="424"/>
      <c r="AD302" s="424"/>
      <c r="AE302" s="424"/>
      <c r="AF302" s="579"/>
      <c r="AG302" s="422"/>
      <c r="AH302" s="422"/>
      <c r="AI302" s="422"/>
      <c r="AJ302" s="422"/>
      <c r="AK302" s="422"/>
    </row>
    <row r="303" spans="1:37" s="508" customFormat="1" ht="15" x14ac:dyDescent="0.25">
      <c r="A303" s="421"/>
      <c r="B303" s="421"/>
      <c r="C303" s="422"/>
      <c r="D303" s="422"/>
      <c r="E303" s="422"/>
      <c r="F303" s="424"/>
      <c r="G303" s="424"/>
      <c r="H303" s="424"/>
      <c r="I303" s="424"/>
      <c r="J303" s="424"/>
      <c r="K303" s="424"/>
      <c r="L303" s="424"/>
      <c r="M303" s="424"/>
      <c r="N303" s="424"/>
      <c r="O303" s="424"/>
      <c r="P303" s="424"/>
      <c r="Q303" s="424"/>
      <c r="R303" s="424"/>
      <c r="S303" s="424"/>
      <c r="T303" s="424"/>
      <c r="U303" s="424"/>
      <c r="V303" s="424"/>
      <c r="W303" s="424"/>
      <c r="X303" s="424"/>
      <c r="Y303" s="424"/>
      <c r="Z303" s="424"/>
      <c r="AA303" s="424"/>
      <c r="AB303" s="424"/>
      <c r="AC303" s="424"/>
      <c r="AD303" s="424"/>
      <c r="AE303" s="424"/>
      <c r="AF303" s="579"/>
      <c r="AG303" s="422"/>
      <c r="AH303" s="422"/>
      <c r="AI303" s="422"/>
      <c r="AJ303" s="422"/>
      <c r="AK303" s="422"/>
    </row>
    <row r="304" spans="1:37" s="508" customFormat="1" ht="15" x14ac:dyDescent="0.25">
      <c r="A304" s="421"/>
      <c r="B304" s="421"/>
      <c r="C304" s="422"/>
      <c r="D304" s="422"/>
      <c r="E304" s="422"/>
      <c r="F304" s="424"/>
      <c r="G304" s="424"/>
      <c r="H304" s="424"/>
      <c r="I304" s="424"/>
      <c r="J304" s="424"/>
      <c r="K304" s="424"/>
      <c r="L304" s="424"/>
      <c r="M304" s="424"/>
      <c r="N304" s="424"/>
      <c r="O304" s="424"/>
      <c r="P304" s="424"/>
      <c r="Q304" s="424"/>
      <c r="R304" s="424"/>
      <c r="S304" s="424"/>
      <c r="T304" s="424"/>
      <c r="U304" s="424"/>
      <c r="V304" s="424"/>
      <c r="W304" s="424"/>
      <c r="X304" s="424"/>
      <c r="Y304" s="424"/>
      <c r="Z304" s="424"/>
      <c r="AA304" s="424"/>
      <c r="AB304" s="424"/>
      <c r="AC304" s="424"/>
      <c r="AD304" s="424"/>
      <c r="AE304" s="424"/>
      <c r="AF304" s="579"/>
      <c r="AG304" s="422"/>
      <c r="AH304" s="422"/>
      <c r="AI304" s="422"/>
      <c r="AJ304" s="422"/>
      <c r="AK304" s="422"/>
    </row>
    <row r="305" spans="1:37" s="508" customFormat="1" ht="15" x14ac:dyDescent="0.25">
      <c r="A305" s="421"/>
      <c r="B305" s="421"/>
      <c r="C305" s="422"/>
      <c r="D305" s="422"/>
      <c r="E305" s="422"/>
      <c r="F305" s="424"/>
      <c r="G305" s="424"/>
      <c r="H305" s="424"/>
      <c r="I305" s="424"/>
      <c r="J305" s="424"/>
      <c r="K305" s="424"/>
      <c r="L305" s="424"/>
      <c r="M305" s="424"/>
      <c r="N305" s="424"/>
      <c r="O305" s="424"/>
      <c r="P305" s="424"/>
      <c r="Q305" s="424"/>
      <c r="R305" s="424"/>
      <c r="S305" s="424"/>
      <c r="T305" s="424"/>
      <c r="U305" s="424"/>
      <c r="V305" s="424"/>
      <c r="W305" s="424"/>
      <c r="X305" s="424"/>
      <c r="Y305" s="424"/>
      <c r="Z305" s="424"/>
      <c r="AA305" s="424"/>
      <c r="AB305" s="424"/>
      <c r="AC305" s="424"/>
      <c r="AD305" s="424"/>
      <c r="AE305" s="424"/>
      <c r="AF305" s="579"/>
      <c r="AG305" s="422"/>
      <c r="AH305" s="422"/>
      <c r="AI305" s="422"/>
      <c r="AJ305" s="422"/>
      <c r="AK305" s="422"/>
    </row>
    <row r="306" spans="1:37" ht="15" x14ac:dyDescent="0.25">
      <c r="F306" s="424"/>
      <c r="G306" s="424"/>
      <c r="H306" s="424"/>
      <c r="I306" s="424"/>
      <c r="J306" s="424"/>
      <c r="K306" s="424"/>
      <c r="L306" s="424"/>
      <c r="M306" s="424"/>
      <c r="N306" s="424"/>
      <c r="O306" s="424"/>
      <c r="P306" s="424"/>
      <c r="Q306" s="424"/>
      <c r="R306" s="424"/>
      <c r="S306" s="424"/>
      <c r="T306" s="424"/>
      <c r="U306" s="424"/>
      <c r="V306" s="424"/>
      <c r="W306" s="424"/>
      <c r="X306" s="424"/>
      <c r="Y306" s="424"/>
      <c r="Z306" s="424"/>
      <c r="AA306" s="424"/>
      <c r="AB306" s="424"/>
      <c r="AC306" s="424"/>
      <c r="AD306" s="424"/>
      <c r="AE306" s="424"/>
      <c r="AF306" s="579"/>
    </row>
    <row r="307" spans="1:37" ht="15" x14ac:dyDescent="0.25">
      <c r="F307" s="424"/>
      <c r="G307" s="424"/>
      <c r="H307" s="424"/>
      <c r="I307" s="424"/>
      <c r="J307" s="424"/>
      <c r="K307" s="424"/>
      <c r="L307" s="424"/>
      <c r="M307" s="424"/>
      <c r="N307" s="424"/>
      <c r="O307" s="424"/>
      <c r="P307" s="424"/>
      <c r="Q307" s="424"/>
      <c r="R307" s="424"/>
      <c r="S307" s="424"/>
      <c r="T307" s="424"/>
      <c r="U307" s="424"/>
      <c r="V307" s="424"/>
      <c r="W307" s="424"/>
      <c r="X307" s="424"/>
      <c r="Y307" s="424"/>
      <c r="Z307" s="424"/>
      <c r="AA307" s="424"/>
      <c r="AB307" s="424"/>
      <c r="AC307" s="424"/>
      <c r="AD307" s="424"/>
      <c r="AE307" s="424"/>
      <c r="AF307" s="579"/>
    </row>
    <row r="308" spans="1:37" ht="15" x14ac:dyDescent="0.25">
      <c r="F308" s="424"/>
      <c r="G308" s="424"/>
      <c r="H308" s="424"/>
      <c r="I308" s="424"/>
      <c r="J308" s="424"/>
      <c r="K308" s="424"/>
      <c r="L308" s="424"/>
      <c r="M308" s="424"/>
      <c r="N308" s="424"/>
      <c r="O308" s="424"/>
      <c r="P308" s="424"/>
      <c r="Q308" s="424"/>
      <c r="R308" s="424"/>
      <c r="S308" s="424"/>
      <c r="T308" s="424"/>
      <c r="U308" s="424"/>
      <c r="V308" s="424"/>
      <c r="W308" s="424"/>
      <c r="X308" s="424"/>
      <c r="Y308" s="424"/>
      <c r="Z308" s="424"/>
      <c r="AA308" s="424"/>
      <c r="AB308" s="424"/>
      <c r="AC308" s="424"/>
      <c r="AD308" s="424"/>
      <c r="AE308" s="424"/>
      <c r="AF308" s="579"/>
    </row>
    <row r="309" spans="1:37" ht="15" x14ac:dyDescent="0.25">
      <c r="F309" s="424"/>
      <c r="G309" s="424"/>
      <c r="H309" s="424"/>
      <c r="I309" s="424"/>
      <c r="J309" s="424"/>
      <c r="K309" s="424"/>
      <c r="L309" s="424"/>
      <c r="M309" s="424"/>
      <c r="N309" s="424"/>
      <c r="O309" s="424"/>
      <c r="P309" s="424"/>
      <c r="Q309" s="424"/>
      <c r="R309" s="424"/>
      <c r="S309" s="424"/>
      <c r="T309" s="424"/>
      <c r="U309" s="424"/>
      <c r="V309" s="424"/>
      <c r="W309" s="424"/>
      <c r="X309" s="424"/>
      <c r="Y309" s="424"/>
      <c r="Z309" s="424"/>
      <c r="AA309" s="424"/>
      <c r="AB309" s="424"/>
      <c r="AC309" s="424"/>
      <c r="AD309" s="424"/>
      <c r="AE309" s="424"/>
      <c r="AF309" s="579"/>
    </row>
    <row r="310" spans="1:37" ht="15" x14ac:dyDescent="0.25">
      <c r="F310" s="424"/>
      <c r="G310" s="424"/>
      <c r="H310" s="424"/>
      <c r="I310" s="424"/>
      <c r="J310" s="424"/>
      <c r="K310" s="424"/>
      <c r="L310" s="424"/>
      <c r="M310" s="424"/>
      <c r="N310" s="424"/>
      <c r="O310" s="424"/>
      <c r="P310" s="424"/>
      <c r="Q310" s="424"/>
      <c r="R310" s="424"/>
      <c r="S310" s="424"/>
      <c r="T310" s="424"/>
      <c r="U310" s="424"/>
      <c r="V310" s="424"/>
      <c r="W310" s="424"/>
      <c r="X310" s="424"/>
      <c r="Y310" s="424"/>
      <c r="Z310" s="424"/>
      <c r="AA310" s="424"/>
      <c r="AB310" s="424"/>
      <c r="AC310" s="424"/>
      <c r="AD310" s="424"/>
      <c r="AE310" s="424"/>
      <c r="AF310" s="579"/>
    </row>
    <row r="311" spans="1:37" ht="15" x14ac:dyDescent="0.25">
      <c r="F311" s="424"/>
      <c r="G311" s="424"/>
      <c r="H311" s="424"/>
      <c r="I311" s="424"/>
      <c r="J311" s="424"/>
      <c r="K311" s="424"/>
      <c r="L311" s="424"/>
      <c r="M311" s="424"/>
      <c r="N311" s="424"/>
      <c r="O311" s="424"/>
      <c r="P311" s="424"/>
      <c r="Q311" s="424"/>
      <c r="R311" s="424"/>
      <c r="S311" s="424"/>
      <c r="T311" s="424"/>
      <c r="U311" s="424"/>
      <c r="V311" s="424"/>
      <c r="W311" s="424"/>
      <c r="X311" s="424"/>
      <c r="Y311" s="424"/>
      <c r="Z311" s="424"/>
      <c r="AA311" s="424"/>
      <c r="AB311" s="424"/>
      <c r="AC311" s="424"/>
      <c r="AD311" s="424"/>
      <c r="AE311" s="424"/>
      <c r="AF311" s="579"/>
    </row>
    <row r="312" spans="1:37" ht="15" x14ac:dyDescent="0.25">
      <c r="F312" s="424"/>
      <c r="G312" s="424"/>
      <c r="H312" s="424"/>
      <c r="I312" s="424"/>
      <c r="J312" s="424"/>
      <c r="K312" s="424"/>
      <c r="L312" s="424"/>
      <c r="M312" s="424"/>
      <c r="N312" s="424"/>
      <c r="O312" s="424"/>
      <c r="P312" s="424"/>
      <c r="Q312" s="424"/>
      <c r="R312" s="424"/>
      <c r="S312" s="424"/>
      <c r="T312" s="424"/>
      <c r="U312" s="424"/>
      <c r="V312" s="424"/>
      <c r="W312" s="424"/>
      <c r="X312" s="424"/>
      <c r="Y312" s="424"/>
      <c r="Z312" s="424"/>
      <c r="AA312" s="424"/>
      <c r="AB312" s="424"/>
      <c r="AC312" s="424"/>
      <c r="AD312" s="424"/>
      <c r="AE312" s="424"/>
      <c r="AF312" s="579"/>
    </row>
    <row r="313" spans="1:37" ht="15" x14ac:dyDescent="0.25">
      <c r="F313" s="424"/>
      <c r="G313" s="424"/>
      <c r="H313" s="424"/>
      <c r="I313" s="424"/>
      <c r="J313" s="424"/>
      <c r="K313" s="424"/>
      <c r="L313" s="424"/>
      <c r="M313" s="424"/>
      <c r="N313" s="424"/>
      <c r="O313" s="424"/>
      <c r="P313" s="424"/>
      <c r="Q313" s="424"/>
      <c r="R313" s="424"/>
      <c r="S313" s="424"/>
      <c r="T313" s="424"/>
      <c r="U313" s="424"/>
      <c r="V313" s="424"/>
      <c r="W313" s="424"/>
      <c r="X313" s="424"/>
      <c r="Y313" s="424"/>
      <c r="Z313" s="424"/>
      <c r="AA313" s="424"/>
      <c r="AB313" s="424"/>
      <c r="AC313" s="424"/>
      <c r="AD313" s="424"/>
      <c r="AE313" s="424"/>
      <c r="AF313" s="579"/>
    </row>
    <row r="314" spans="1:37" ht="15" x14ac:dyDescent="0.25">
      <c r="F314" s="424"/>
      <c r="G314" s="424"/>
      <c r="H314" s="424"/>
      <c r="I314" s="424"/>
      <c r="J314" s="424"/>
      <c r="K314" s="424"/>
      <c r="L314" s="424"/>
      <c r="M314" s="424"/>
      <c r="N314" s="424"/>
      <c r="O314" s="424"/>
      <c r="P314" s="424"/>
      <c r="Q314" s="424"/>
      <c r="R314" s="424"/>
      <c r="S314" s="424"/>
      <c r="T314" s="424"/>
      <c r="U314" s="424"/>
      <c r="V314" s="424"/>
      <c r="W314" s="424"/>
      <c r="X314" s="424"/>
      <c r="Y314" s="424"/>
      <c r="Z314" s="424"/>
      <c r="AA314" s="424"/>
      <c r="AB314" s="424"/>
      <c r="AC314" s="424"/>
      <c r="AD314" s="424"/>
      <c r="AE314" s="424"/>
      <c r="AF314" s="579"/>
    </row>
    <row r="315" spans="1:37" ht="15" x14ac:dyDescent="0.25">
      <c r="F315" s="424"/>
      <c r="G315" s="424"/>
      <c r="H315" s="424"/>
      <c r="I315" s="424"/>
      <c r="J315" s="424"/>
      <c r="K315" s="424"/>
      <c r="L315" s="424"/>
      <c r="M315" s="424"/>
      <c r="N315" s="424"/>
      <c r="O315" s="424"/>
      <c r="P315" s="424"/>
      <c r="Q315" s="424"/>
      <c r="R315" s="424"/>
      <c r="S315" s="424"/>
      <c r="T315" s="424"/>
      <c r="U315" s="424"/>
      <c r="V315" s="424"/>
      <c r="W315" s="424"/>
      <c r="X315" s="424"/>
      <c r="Y315" s="424"/>
      <c r="Z315" s="424"/>
      <c r="AA315" s="424"/>
      <c r="AB315" s="424"/>
      <c r="AC315" s="424"/>
      <c r="AD315" s="424"/>
      <c r="AE315" s="424"/>
      <c r="AF315" s="579"/>
    </row>
    <row r="316" spans="1:37" ht="15" x14ac:dyDescent="0.25">
      <c r="F316" s="424"/>
      <c r="G316" s="424"/>
      <c r="H316" s="424"/>
      <c r="I316" s="424"/>
      <c r="J316" s="424"/>
      <c r="K316" s="424"/>
      <c r="L316" s="424"/>
      <c r="M316" s="424"/>
      <c r="N316" s="424"/>
      <c r="O316" s="424"/>
      <c r="P316" s="424"/>
      <c r="Q316" s="424"/>
      <c r="R316" s="424"/>
      <c r="S316" s="424"/>
      <c r="T316" s="424"/>
      <c r="U316" s="424"/>
      <c r="V316" s="424"/>
      <c r="W316" s="424"/>
      <c r="X316" s="424"/>
      <c r="Y316" s="424"/>
      <c r="Z316" s="424"/>
      <c r="AA316" s="424"/>
      <c r="AB316" s="424"/>
      <c r="AC316" s="424"/>
      <c r="AD316" s="424"/>
      <c r="AE316" s="424"/>
      <c r="AF316" s="579"/>
    </row>
    <row r="317" spans="1:37" ht="15" x14ac:dyDescent="0.25">
      <c r="F317" s="424"/>
      <c r="G317" s="424"/>
      <c r="H317" s="424"/>
      <c r="I317" s="424"/>
      <c r="J317" s="424"/>
      <c r="K317" s="424"/>
      <c r="L317" s="424"/>
      <c r="M317" s="424"/>
      <c r="N317" s="424"/>
      <c r="O317" s="424"/>
      <c r="P317" s="424"/>
      <c r="Q317" s="424"/>
      <c r="R317" s="424"/>
      <c r="S317" s="424"/>
      <c r="T317" s="424"/>
      <c r="U317" s="424"/>
      <c r="V317" s="424"/>
      <c r="W317" s="424"/>
      <c r="X317" s="424"/>
      <c r="Y317" s="424"/>
      <c r="Z317" s="424"/>
      <c r="AA317" s="424"/>
      <c r="AB317" s="424"/>
      <c r="AC317" s="424"/>
      <c r="AD317" s="424"/>
      <c r="AE317" s="424"/>
      <c r="AF317" s="579"/>
    </row>
    <row r="318" spans="1:37" ht="15" x14ac:dyDescent="0.25">
      <c r="F318" s="424"/>
      <c r="G318" s="424"/>
      <c r="H318" s="424"/>
      <c r="I318" s="424"/>
      <c r="J318" s="424"/>
      <c r="K318" s="424"/>
      <c r="L318" s="424"/>
      <c r="M318" s="424"/>
      <c r="N318" s="424"/>
      <c r="O318" s="424"/>
      <c r="P318" s="424"/>
      <c r="Q318" s="424"/>
      <c r="R318" s="424"/>
      <c r="S318" s="424"/>
      <c r="T318" s="424"/>
      <c r="U318" s="424"/>
      <c r="V318" s="424"/>
      <c r="W318" s="424"/>
      <c r="X318" s="424"/>
      <c r="Y318" s="424"/>
      <c r="Z318" s="424"/>
      <c r="AA318" s="424"/>
      <c r="AB318" s="424"/>
      <c r="AC318" s="424"/>
      <c r="AD318" s="424"/>
      <c r="AE318" s="424"/>
      <c r="AF318" s="579"/>
    </row>
    <row r="319" spans="1:37" ht="15" x14ac:dyDescent="0.25">
      <c r="F319" s="424"/>
      <c r="G319" s="424"/>
      <c r="H319" s="424"/>
      <c r="I319" s="424"/>
      <c r="J319" s="424"/>
      <c r="K319" s="424"/>
      <c r="L319" s="424"/>
      <c r="M319" s="424"/>
      <c r="N319" s="424"/>
      <c r="O319" s="424"/>
      <c r="P319" s="424"/>
      <c r="Q319" s="424"/>
      <c r="R319" s="424"/>
      <c r="S319" s="424"/>
      <c r="T319" s="424"/>
      <c r="U319" s="424"/>
      <c r="V319" s="424"/>
      <c r="W319" s="424"/>
      <c r="X319" s="424"/>
      <c r="Y319" s="424"/>
      <c r="Z319" s="424"/>
      <c r="AA319" s="424"/>
      <c r="AB319" s="424"/>
      <c r="AC319" s="424"/>
      <c r="AD319" s="424"/>
      <c r="AE319" s="424"/>
      <c r="AF319" s="579"/>
    </row>
    <row r="320" spans="1:37" ht="15" x14ac:dyDescent="0.25">
      <c r="F320" s="424"/>
      <c r="G320" s="424"/>
      <c r="H320" s="424"/>
      <c r="I320" s="424"/>
      <c r="J320" s="424"/>
      <c r="K320" s="424"/>
      <c r="L320" s="424"/>
      <c r="M320" s="424"/>
      <c r="N320" s="424"/>
      <c r="O320" s="424"/>
      <c r="P320" s="424"/>
      <c r="Q320" s="424"/>
      <c r="R320" s="424"/>
      <c r="S320" s="424"/>
      <c r="T320" s="424"/>
      <c r="U320" s="424"/>
      <c r="V320" s="424"/>
      <c r="W320" s="424"/>
      <c r="X320" s="424"/>
      <c r="Y320" s="424"/>
      <c r="Z320" s="424"/>
      <c r="AA320" s="424"/>
      <c r="AB320" s="424"/>
      <c r="AC320" s="424"/>
      <c r="AD320" s="424"/>
      <c r="AE320" s="424"/>
      <c r="AF320" s="579"/>
    </row>
  </sheetData>
  <sheetProtection sheet="1" objects="1" scenarios="1" formatCells="0" formatColumns="0" formatRows="0"/>
  <mergeCells count="318">
    <mergeCell ref="F7:AE7"/>
    <mergeCell ref="A8:A9"/>
    <mergeCell ref="C8:C9"/>
    <mergeCell ref="D8:D9"/>
    <mergeCell ref="E8:E9"/>
    <mergeCell ref="C3:AK3"/>
    <mergeCell ref="F6:G6"/>
    <mergeCell ref="H6:U6"/>
    <mergeCell ref="V6:AE6"/>
    <mergeCell ref="F18:AE18"/>
    <mergeCell ref="A19:A20"/>
    <mergeCell ref="C19:C20"/>
    <mergeCell ref="D19:D20"/>
    <mergeCell ref="AH8:AH9"/>
    <mergeCell ref="AI8:AI9"/>
    <mergeCell ref="AJ8:AJ9"/>
    <mergeCell ref="AK8:AK9"/>
    <mergeCell ref="A11:A13"/>
    <mergeCell ref="W17:AE17"/>
    <mergeCell ref="P17:V17"/>
    <mergeCell ref="I17:O17"/>
    <mergeCell ref="F17:H17"/>
    <mergeCell ref="AI32:AI33"/>
    <mergeCell ref="AJ32:AJ33"/>
    <mergeCell ref="AK32:AK33"/>
    <mergeCell ref="AG32:AG33"/>
    <mergeCell ref="AG8:AG9"/>
    <mergeCell ref="AH19:AH20"/>
    <mergeCell ref="AI19:AI20"/>
    <mergeCell ref="AJ19:AJ20"/>
    <mergeCell ref="AK19:AK20"/>
    <mergeCell ref="A35:A37"/>
    <mergeCell ref="F31:AE31"/>
    <mergeCell ref="A32:A33"/>
    <mergeCell ref="C32:C33"/>
    <mergeCell ref="D32:D33"/>
    <mergeCell ref="E32:E33"/>
    <mergeCell ref="E19:E20"/>
    <mergeCell ref="AG19:AG20"/>
    <mergeCell ref="AH32:AH33"/>
    <mergeCell ref="A22:A26"/>
    <mergeCell ref="F30:H30"/>
    <mergeCell ref="I30:O30"/>
    <mergeCell ref="P30:V30"/>
    <mergeCell ref="W30:AE30"/>
    <mergeCell ref="AK57:AK58"/>
    <mergeCell ref="A60:A62"/>
    <mergeCell ref="F66:G66"/>
    <mergeCell ref="H66:U66"/>
    <mergeCell ref="V66:AE66"/>
    <mergeCell ref="F42:AE42"/>
    <mergeCell ref="A43:A44"/>
    <mergeCell ref="C43:C44"/>
    <mergeCell ref="D43:D44"/>
    <mergeCell ref="E43:E44"/>
    <mergeCell ref="AG43:AG44"/>
    <mergeCell ref="AH43:AH44"/>
    <mergeCell ref="AI43:AI44"/>
    <mergeCell ref="AJ43:AJ44"/>
    <mergeCell ref="AK43:AK44"/>
    <mergeCell ref="A46:A51"/>
    <mergeCell ref="F55:G55"/>
    <mergeCell ref="H55:U55"/>
    <mergeCell ref="V55:AE55"/>
    <mergeCell ref="F56:AE56"/>
    <mergeCell ref="A57:A58"/>
    <mergeCell ref="C57:C58"/>
    <mergeCell ref="D57:D58"/>
    <mergeCell ref="E57:E58"/>
    <mergeCell ref="AG57:AG58"/>
    <mergeCell ref="AH57:AH58"/>
    <mergeCell ref="AI57:AI58"/>
    <mergeCell ref="AJ57:AJ58"/>
    <mergeCell ref="AK80:AK81"/>
    <mergeCell ref="A83:A85"/>
    <mergeCell ref="F89:G89"/>
    <mergeCell ref="H89:U89"/>
    <mergeCell ref="V89:AE89"/>
    <mergeCell ref="F67:AE67"/>
    <mergeCell ref="A68:A69"/>
    <mergeCell ref="C68:C69"/>
    <mergeCell ref="D68:D69"/>
    <mergeCell ref="E68:E69"/>
    <mergeCell ref="AG68:AG69"/>
    <mergeCell ref="AH68:AH69"/>
    <mergeCell ref="AI68:AI69"/>
    <mergeCell ref="AJ68:AJ69"/>
    <mergeCell ref="AK68:AK69"/>
    <mergeCell ref="A71:A74"/>
    <mergeCell ref="F78:G78"/>
    <mergeCell ref="H78:U78"/>
    <mergeCell ref="V78:AE78"/>
    <mergeCell ref="F79:AE79"/>
    <mergeCell ref="A80:A81"/>
    <mergeCell ref="C80:C81"/>
    <mergeCell ref="D80:D81"/>
    <mergeCell ref="E80:E81"/>
    <mergeCell ref="AG80:AG81"/>
    <mergeCell ref="AH80:AH81"/>
    <mergeCell ref="AI80:AI81"/>
    <mergeCell ref="AJ80:AJ81"/>
    <mergeCell ref="AH102:AH103"/>
    <mergeCell ref="AI102:AI103"/>
    <mergeCell ref="AJ102:AJ103"/>
    <mergeCell ref="AK102:AK103"/>
    <mergeCell ref="A105:A107"/>
    <mergeCell ref="F111:G111"/>
    <mergeCell ref="H111:U111"/>
    <mergeCell ref="V111:AE111"/>
    <mergeCell ref="F90:AE90"/>
    <mergeCell ref="A91:A92"/>
    <mergeCell ref="C91:C92"/>
    <mergeCell ref="D91:D92"/>
    <mergeCell ref="E91:E92"/>
    <mergeCell ref="AG91:AG92"/>
    <mergeCell ref="AH91:AH92"/>
    <mergeCell ref="AI91:AI92"/>
    <mergeCell ref="AJ91:AJ92"/>
    <mergeCell ref="AK91:AK92"/>
    <mergeCell ref="A94:A96"/>
    <mergeCell ref="F100:G100"/>
    <mergeCell ref="H100:U100"/>
    <mergeCell ref="V100:AE100"/>
    <mergeCell ref="F112:AE112"/>
    <mergeCell ref="A113:A114"/>
    <mergeCell ref="C113:C114"/>
    <mergeCell ref="D113:D114"/>
    <mergeCell ref="E113:E114"/>
    <mergeCell ref="AG113:AG114"/>
    <mergeCell ref="F101:AE101"/>
    <mergeCell ref="A102:A103"/>
    <mergeCell ref="C102:C103"/>
    <mergeCell ref="D102:D103"/>
    <mergeCell ref="E102:E103"/>
    <mergeCell ref="AG102:AG103"/>
    <mergeCell ref="B126:B130"/>
    <mergeCell ref="A127:A130"/>
    <mergeCell ref="F123:AE123"/>
    <mergeCell ref="A124:A125"/>
    <mergeCell ref="C124:C125"/>
    <mergeCell ref="D124:D125"/>
    <mergeCell ref="E124:E125"/>
    <mergeCell ref="AI113:AI114"/>
    <mergeCell ref="AJ113:AJ114"/>
    <mergeCell ref="A116:A118"/>
    <mergeCell ref="AI124:AI125"/>
    <mergeCell ref="AJ124:AJ125"/>
    <mergeCell ref="AK124:AK125"/>
    <mergeCell ref="AI136:AI137"/>
    <mergeCell ref="AJ136:AJ137"/>
    <mergeCell ref="AK136:AK137"/>
    <mergeCell ref="AG124:AG125"/>
    <mergeCell ref="AH113:AH114"/>
    <mergeCell ref="F135:AE135"/>
    <mergeCell ref="F134:H134"/>
    <mergeCell ref="I134:O134"/>
    <mergeCell ref="P134:V134"/>
    <mergeCell ref="W134:AE134"/>
    <mergeCell ref="AH124:AH125"/>
    <mergeCell ref="W122:AE122"/>
    <mergeCell ref="AK113:AK114"/>
    <mergeCell ref="AJ157:AJ158"/>
    <mergeCell ref="AK157:AK158"/>
    <mergeCell ref="AG157:AG158"/>
    <mergeCell ref="B138:B151"/>
    <mergeCell ref="A139:A151"/>
    <mergeCell ref="F155:G155"/>
    <mergeCell ref="H155:U155"/>
    <mergeCell ref="V155:AE155"/>
    <mergeCell ref="A136:A137"/>
    <mergeCell ref="C136:C137"/>
    <mergeCell ref="D136:D137"/>
    <mergeCell ref="E136:E137"/>
    <mergeCell ref="F156:AE156"/>
    <mergeCell ref="A157:A158"/>
    <mergeCell ref="C157:C158"/>
    <mergeCell ref="D157:D158"/>
    <mergeCell ref="E157:E158"/>
    <mergeCell ref="AG136:AG137"/>
    <mergeCell ref="AH136:AH137"/>
    <mergeCell ref="AH157:AH158"/>
    <mergeCell ref="AI157:AI158"/>
    <mergeCell ref="AG169:AG170"/>
    <mergeCell ref="AH169:AH170"/>
    <mergeCell ref="AI169:AI170"/>
    <mergeCell ref="AJ169:AJ170"/>
    <mergeCell ref="AK169:AK170"/>
    <mergeCell ref="A172:A175"/>
    <mergeCell ref="F179:AE179"/>
    <mergeCell ref="A160:A163"/>
    <mergeCell ref="F167:G167"/>
    <mergeCell ref="H167:U167"/>
    <mergeCell ref="V167:AE167"/>
    <mergeCell ref="A183:A186"/>
    <mergeCell ref="F190:G190"/>
    <mergeCell ref="H190:U190"/>
    <mergeCell ref="V190:AE190"/>
    <mergeCell ref="A180:A181"/>
    <mergeCell ref="C180:C181"/>
    <mergeCell ref="D180:D181"/>
    <mergeCell ref="F168:AE168"/>
    <mergeCell ref="A169:A170"/>
    <mergeCell ref="C169:C170"/>
    <mergeCell ref="D169:D170"/>
    <mergeCell ref="E169:E170"/>
    <mergeCell ref="E180:E181"/>
    <mergeCell ref="AG180:AG181"/>
    <mergeCell ref="AH180:AH181"/>
    <mergeCell ref="AH192:AH193"/>
    <mergeCell ref="AI192:AI193"/>
    <mergeCell ref="AJ192:AJ193"/>
    <mergeCell ref="AI180:AI181"/>
    <mergeCell ref="AJ180:AJ181"/>
    <mergeCell ref="AK180:AK181"/>
    <mergeCell ref="AK192:AK193"/>
    <mergeCell ref="A195:A198"/>
    <mergeCell ref="F202:AE202"/>
    <mergeCell ref="F191:AE191"/>
    <mergeCell ref="A192:A193"/>
    <mergeCell ref="C192:C193"/>
    <mergeCell ref="D192:D193"/>
    <mergeCell ref="E192:E193"/>
    <mergeCell ref="AG192:AG193"/>
    <mergeCell ref="AI215:AI216"/>
    <mergeCell ref="AJ215:AJ216"/>
    <mergeCell ref="AI203:AI204"/>
    <mergeCell ref="AJ203:AJ204"/>
    <mergeCell ref="AK203:AK204"/>
    <mergeCell ref="A206:A209"/>
    <mergeCell ref="F213:G213"/>
    <mergeCell ref="H213:U213"/>
    <mergeCell ref="V213:AE213"/>
    <mergeCell ref="A203:A204"/>
    <mergeCell ref="C203:C204"/>
    <mergeCell ref="D203:D204"/>
    <mergeCell ref="AK215:AK216"/>
    <mergeCell ref="AH203:AH204"/>
    <mergeCell ref="AH215:AH216"/>
    <mergeCell ref="A218:A221"/>
    <mergeCell ref="F225:AE225"/>
    <mergeCell ref="F214:AE214"/>
    <mergeCell ref="A215:A216"/>
    <mergeCell ref="C215:C216"/>
    <mergeCell ref="D215:D216"/>
    <mergeCell ref="E215:E216"/>
    <mergeCell ref="AG215:AG216"/>
    <mergeCell ref="E203:E204"/>
    <mergeCell ref="AG203:AG204"/>
    <mergeCell ref="D237:D238"/>
    <mergeCell ref="E237:E238"/>
    <mergeCell ref="AG237:AG238"/>
    <mergeCell ref="AH237:AH238"/>
    <mergeCell ref="AI237:AI238"/>
    <mergeCell ref="AJ237:AJ238"/>
    <mergeCell ref="AK237:AK238"/>
    <mergeCell ref="A240:A243"/>
    <mergeCell ref="F247:AE247"/>
    <mergeCell ref="A284:AK284"/>
    <mergeCell ref="W281:AE281"/>
    <mergeCell ref="P281:V281"/>
    <mergeCell ref="I281:O281"/>
    <mergeCell ref="F281:H281"/>
    <mergeCell ref="AH270:AH271"/>
    <mergeCell ref="AI270:AI271"/>
    <mergeCell ref="AJ270:AJ271"/>
    <mergeCell ref="AH248:AH249"/>
    <mergeCell ref="F269:AE269"/>
    <mergeCell ref="A270:A271"/>
    <mergeCell ref="C270:C271"/>
    <mergeCell ref="D270:D271"/>
    <mergeCell ref="E270:E271"/>
    <mergeCell ref="AG270:AG271"/>
    <mergeCell ref="AH259:AH260"/>
    <mergeCell ref="A259:A260"/>
    <mergeCell ref="C259:C260"/>
    <mergeCell ref="D259:D260"/>
    <mergeCell ref="E259:E260"/>
    <mergeCell ref="AG259:AG260"/>
    <mergeCell ref="A248:A249"/>
    <mergeCell ref="C248:C249"/>
    <mergeCell ref="D248:D249"/>
    <mergeCell ref="B272:B276"/>
    <mergeCell ref="A273:A276"/>
    <mergeCell ref="F41:H41"/>
    <mergeCell ref="I41:O41"/>
    <mergeCell ref="P41:V41"/>
    <mergeCell ref="W41:AE41"/>
    <mergeCell ref="F122:H122"/>
    <mergeCell ref="I122:O122"/>
    <mergeCell ref="P122:V122"/>
    <mergeCell ref="E248:E249"/>
    <mergeCell ref="A262:A264"/>
    <mergeCell ref="F268:G268"/>
    <mergeCell ref="H268:U268"/>
    <mergeCell ref="V268:AE268"/>
    <mergeCell ref="A251:A254"/>
    <mergeCell ref="F258:AE258"/>
    <mergeCell ref="A226:A227"/>
    <mergeCell ref="C226:C227"/>
    <mergeCell ref="D226:D227"/>
    <mergeCell ref="E226:E227"/>
    <mergeCell ref="A229:A232"/>
    <mergeCell ref="F236:AE236"/>
    <mergeCell ref="A237:A238"/>
    <mergeCell ref="C237:C238"/>
    <mergeCell ref="AK270:AK271"/>
    <mergeCell ref="AI259:AI260"/>
    <mergeCell ref="AJ259:AJ260"/>
    <mergeCell ref="AG248:AG249"/>
    <mergeCell ref="AK259:AK260"/>
    <mergeCell ref="AI248:AI249"/>
    <mergeCell ref="AJ248:AJ249"/>
    <mergeCell ref="AK248:AK249"/>
    <mergeCell ref="AG226:AG227"/>
    <mergeCell ref="AH226:AH227"/>
    <mergeCell ref="AI226:AI227"/>
    <mergeCell ref="AJ226:AJ227"/>
    <mergeCell ref="AK226:AK227"/>
  </mergeCells>
  <printOptions horizontalCentered="1" verticalCentered="1"/>
  <pageMargins left="0.78740157480314965" right="0.78740157480314965" top="0.23622047244094491" bottom="0.6692913385826772" header="0" footer="0.70866141732283472"/>
  <pageSetup paperSize="9" scale="22" orientation="landscape" r:id="rId1"/>
  <headerFooter alignWithMargins="0"/>
  <rowBreaks count="1" manualBreakCount="1">
    <brk id="15" max="5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B2:AY156"/>
  <sheetViews>
    <sheetView showGridLines="0" topLeftCell="A9" zoomScale="40" zoomScaleNormal="40" zoomScaleSheetLayoutView="40" workbookViewId="0">
      <pane xSplit="6" ySplit="6" topLeftCell="G15" activePane="bottomRight" state="frozen"/>
      <selection activeCell="A9" sqref="A9"/>
      <selection pane="topRight" activeCell="G9" sqref="G9"/>
      <selection pane="bottomLeft" activeCell="A15" sqref="A15"/>
      <selection pane="bottomRight" activeCell="K24" sqref="K24"/>
    </sheetView>
  </sheetViews>
  <sheetFormatPr baseColWidth="10" defaultRowHeight="15" x14ac:dyDescent="0.25"/>
  <cols>
    <col min="1" max="1" width="3.85546875" customWidth="1"/>
    <col min="2" max="2" width="15.7109375" customWidth="1"/>
    <col min="3" max="3" width="11.42578125" customWidth="1"/>
    <col min="4" max="4" width="32" style="10" customWidth="1"/>
    <col min="5" max="5" width="46.28515625" style="589" hidden="1" customWidth="1"/>
    <col min="6" max="6" width="37.7109375" customWidth="1"/>
    <col min="7" max="7" width="23.5703125" style="64" customWidth="1"/>
    <col min="8" max="8" width="45.7109375" hidden="1" customWidth="1"/>
    <col min="9" max="9" width="33.28515625" style="64" customWidth="1"/>
    <col min="10" max="10" width="12" style="64" customWidth="1"/>
    <col min="11" max="11" width="27.7109375" style="64" customWidth="1"/>
    <col min="12" max="42" width="8.85546875" customWidth="1"/>
    <col min="43" max="43" width="14.140625" customWidth="1"/>
    <col min="44" max="44" width="25.42578125" style="13" hidden="1" customWidth="1"/>
    <col min="45" max="45" width="19.42578125" style="64" hidden="1" customWidth="1"/>
    <col min="46" max="46" width="26" style="64" hidden="1" customWidth="1"/>
    <col min="47" max="47" width="28.7109375" style="64" hidden="1" customWidth="1"/>
    <col min="48" max="48" width="32.7109375" style="64" bestFit="1" customWidth="1"/>
    <col min="49" max="49" width="24.28515625" hidden="1" customWidth="1"/>
    <col min="50" max="50" width="10.7109375" customWidth="1"/>
    <col min="51" max="51" width="19.5703125" bestFit="1" customWidth="1"/>
    <col min="245" max="246" width="46.28515625" customWidth="1"/>
    <col min="247" max="247" width="62.7109375" bestFit="1" customWidth="1"/>
    <col min="248" max="248" width="60.85546875" bestFit="1" customWidth="1"/>
    <col min="249" max="250" width="60.85546875" customWidth="1"/>
    <col min="251" max="251" width="64.42578125" bestFit="1" customWidth="1"/>
    <col min="252" max="264" width="6.7109375" customWidth="1"/>
    <col min="265" max="265" width="8" customWidth="1"/>
    <col min="266" max="266" width="6.42578125" customWidth="1"/>
    <col min="267" max="270" width="7" customWidth="1"/>
    <col min="271" max="278" width="6.7109375" customWidth="1"/>
    <col min="279" max="279" width="8" customWidth="1"/>
    <col min="280" max="280" width="6.42578125" customWidth="1"/>
    <col min="281" max="282" width="7" customWidth="1"/>
    <col min="283" max="283" width="14.140625" bestFit="1" customWidth="1"/>
    <col min="284" max="284" width="43.42578125" bestFit="1" customWidth="1"/>
    <col min="285" max="285" width="33.42578125" customWidth="1"/>
    <col min="286" max="286" width="26" customWidth="1"/>
    <col min="287" max="287" width="28.7109375" customWidth="1"/>
    <col min="288" max="288" width="24.140625" customWidth="1"/>
    <col min="289" max="289" width="29.140625" customWidth="1"/>
    <col min="290" max="290" width="21.5703125" bestFit="1" customWidth="1"/>
    <col min="291" max="291" width="25.85546875" customWidth="1"/>
    <col min="292" max="292" width="33" bestFit="1" customWidth="1"/>
    <col min="501" max="502" width="46.28515625" customWidth="1"/>
    <col min="503" max="503" width="62.7109375" bestFit="1" customWidth="1"/>
    <col min="504" max="504" width="60.85546875" bestFit="1" customWidth="1"/>
    <col min="505" max="506" width="60.85546875" customWidth="1"/>
    <col min="507" max="507" width="64.42578125" bestFit="1" customWidth="1"/>
    <col min="508" max="520" width="6.7109375" customWidth="1"/>
    <col min="521" max="521" width="8" customWidth="1"/>
    <col min="522" max="522" width="6.42578125" customWidth="1"/>
    <col min="523" max="526" width="7" customWidth="1"/>
    <col min="527" max="534" width="6.7109375" customWidth="1"/>
    <col min="535" max="535" width="8" customWidth="1"/>
    <col min="536" max="536" width="6.42578125" customWidth="1"/>
    <col min="537" max="538" width="7" customWidth="1"/>
    <col min="539" max="539" width="14.140625" bestFit="1" customWidth="1"/>
    <col min="540" max="540" width="43.42578125" bestFit="1" customWidth="1"/>
    <col min="541" max="541" width="33.42578125" customWidth="1"/>
    <col min="542" max="542" width="26" customWidth="1"/>
    <col min="543" max="543" width="28.7109375" customWidth="1"/>
    <col min="544" max="544" width="24.140625" customWidth="1"/>
    <col min="545" max="545" width="29.140625" customWidth="1"/>
    <col min="546" max="546" width="21.5703125" bestFit="1" customWidth="1"/>
    <col min="547" max="547" width="25.85546875" customWidth="1"/>
    <col min="548" max="548" width="33" bestFit="1" customWidth="1"/>
    <col min="757" max="758" width="46.28515625" customWidth="1"/>
    <col min="759" max="759" width="62.7109375" bestFit="1" customWidth="1"/>
    <col min="760" max="760" width="60.85546875" bestFit="1" customWidth="1"/>
    <col min="761" max="762" width="60.85546875" customWidth="1"/>
    <col min="763" max="763" width="64.42578125" bestFit="1" customWidth="1"/>
    <col min="764" max="776" width="6.7109375" customWidth="1"/>
    <col min="777" max="777" width="8" customWidth="1"/>
    <col min="778" max="778" width="6.42578125" customWidth="1"/>
    <col min="779" max="782" width="7" customWidth="1"/>
    <col min="783" max="790" width="6.7109375" customWidth="1"/>
    <col min="791" max="791" width="8" customWidth="1"/>
    <col min="792" max="792" width="6.42578125" customWidth="1"/>
    <col min="793" max="794" width="7" customWidth="1"/>
    <col min="795" max="795" width="14.140625" bestFit="1" customWidth="1"/>
    <col min="796" max="796" width="43.42578125" bestFit="1" customWidth="1"/>
    <col min="797" max="797" width="33.42578125" customWidth="1"/>
    <col min="798" max="798" width="26" customWidth="1"/>
    <col min="799" max="799" width="28.7109375" customWidth="1"/>
    <col min="800" max="800" width="24.140625" customWidth="1"/>
    <col min="801" max="801" width="29.140625" customWidth="1"/>
    <col min="802" max="802" width="21.5703125" bestFit="1" customWidth="1"/>
    <col min="803" max="803" width="25.85546875" customWidth="1"/>
    <col min="804" max="804" width="33" bestFit="1" customWidth="1"/>
    <col min="1013" max="1014" width="46.28515625" customWidth="1"/>
    <col min="1015" max="1015" width="62.7109375" bestFit="1" customWidth="1"/>
    <col min="1016" max="1016" width="60.85546875" bestFit="1" customWidth="1"/>
    <col min="1017" max="1018" width="60.85546875" customWidth="1"/>
    <col min="1019" max="1019" width="64.42578125" bestFit="1" customWidth="1"/>
    <col min="1020" max="1032" width="6.7109375" customWidth="1"/>
    <col min="1033" max="1033" width="8" customWidth="1"/>
    <col min="1034" max="1034" width="6.42578125" customWidth="1"/>
    <col min="1035" max="1038" width="7" customWidth="1"/>
    <col min="1039" max="1046" width="6.7109375" customWidth="1"/>
    <col min="1047" max="1047" width="8" customWidth="1"/>
    <col min="1048" max="1048" width="6.42578125" customWidth="1"/>
    <col min="1049" max="1050" width="7" customWidth="1"/>
    <col min="1051" max="1051" width="14.140625" bestFit="1" customWidth="1"/>
    <col min="1052" max="1052" width="43.42578125" bestFit="1" customWidth="1"/>
    <col min="1053" max="1053" width="33.42578125" customWidth="1"/>
    <col min="1054" max="1054" width="26" customWidth="1"/>
    <col min="1055" max="1055" width="28.7109375" customWidth="1"/>
    <col min="1056" max="1056" width="24.140625" customWidth="1"/>
    <col min="1057" max="1057" width="29.140625" customWidth="1"/>
    <col min="1058" max="1058" width="21.5703125" bestFit="1" customWidth="1"/>
    <col min="1059" max="1059" width="25.85546875" customWidth="1"/>
    <col min="1060" max="1060" width="33" bestFit="1" customWidth="1"/>
    <col min="1269" max="1270" width="46.28515625" customWidth="1"/>
    <col min="1271" max="1271" width="62.7109375" bestFit="1" customWidth="1"/>
    <col min="1272" max="1272" width="60.85546875" bestFit="1" customWidth="1"/>
    <col min="1273" max="1274" width="60.85546875" customWidth="1"/>
    <col min="1275" max="1275" width="64.42578125" bestFit="1" customWidth="1"/>
    <col min="1276" max="1288" width="6.7109375" customWidth="1"/>
    <col min="1289" max="1289" width="8" customWidth="1"/>
    <col min="1290" max="1290" width="6.42578125" customWidth="1"/>
    <col min="1291" max="1294" width="7" customWidth="1"/>
    <col min="1295" max="1302" width="6.7109375" customWidth="1"/>
    <col min="1303" max="1303" width="8" customWidth="1"/>
    <col min="1304" max="1304" width="6.42578125" customWidth="1"/>
    <col min="1305" max="1306" width="7" customWidth="1"/>
    <col min="1307" max="1307" width="14.140625" bestFit="1" customWidth="1"/>
    <col min="1308" max="1308" width="43.42578125" bestFit="1" customWidth="1"/>
    <col min="1309" max="1309" width="33.42578125" customWidth="1"/>
    <col min="1310" max="1310" width="26" customWidth="1"/>
    <col min="1311" max="1311" width="28.7109375" customWidth="1"/>
    <col min="1312" max="1312" width="24.140625" customWidth="1"/>
    <col min="1313" max="1313" width="29.140625" customWidth="1"/>
    <col min="1314" max="1314" width="21.5703125" bestFit="1" customWidth="1"/>
    <col min="1315" max="1315" width="25.85546875" customWidth="1"/>
    <col min="1316" max="1316" width="33" bestFit="1" customWidth="1"/>
    <col min="1525" max="1526" width="46.28515625" customWidth="1"/>
    <col min="1527" max="1527" width="62.7109375" bestFit="1" customWidth="1"/>
    <col min="1528" max="1528" width="60.85546875" bestFit="1" customWidth="1"/>
    <col min="1529" max="1530" width="60.85546875" customWidth="1"/>
    <col min="1531" max="1531" width="64.42578125" bestFit="1" customWidth="1"/>
    <col min="1532" max="1544" width="6.7109375" customWidth="1"/>
    <col min="1545" max="1545" width="8" customWidth="1"/>
    <col min="1546" max="1546" width="6.42578125" customWidth="1"/>
    <col min="1547" max="1550" width="7" customWidth="1"/>
    <col min="1551" max="1558" width="6.7109375" customWidth="1"/>
    <col min="1559" max="1559" width="8" customWidth="1"/>
    <col min="1560" max="1560" width="6.42578125" customWidth="1"/>
    <col min="1561" max="1562" width="7" customWidth="1"/>
    <col min="1563" max="1563" width="14.140625" bestFit="1" customWidth="1"/>
    <col min="1564" max="1564" width="43.42578125" bestFit="1" customWidth="1"/>
    <col min="1565" max="1565" width="33.42578125" customWidth="1"/>
    <col min="1566" max="1566" width="26" customWidth="1"/>
    <col min="1567" max="1567" width="28.7109375" customWidth="1"/>
    <col min="1568" max="1568" width="24.140625" customWidth="1"/>
    <col min="1569" max="1569" width="29.140625" customWidth="1"/>
    <col min="1570" max="1570" width="21.5703125" bestFit="1" customWidth="1"/>
    <col min="1571" max="1571" width="25.85546875" customWidth="1"/>
    <col min="1572" max="1572" width="33" bestFit="1" customWidth="1"/>
    <col min="1781" max="1782" width="46.28515625" customWidth="1"/>
    <col min="1783" max="1783" width="62.7109375" bestFit="1" customWidth="1"/>
    <col min="1784" max="1784" width="60.85546875" bestFit="1" customWidth="1"/>
    <col min="1785" max="1786" width="60.85546875" customWidth="1"/>
    <col min="1787" max="1787" width="64.42578125" bestFit="1" customWidth="1"/>
    <col min="1788" max="1800" width="6.7109375" customWidth="1"/>
    <col min="1801" max="1801" width="8" customWidth="1"/>
    <col min="1802" max="1802" width="6.42578125" customWidth="1"/>
    <col min="1803" max="1806" width="7" customWidth="1"/>
    <col min="1807" max="1814" width="6.7109375" customWidth="1"/>
    <col min="1815" max="1815" width="8" customWidth="1"/>
    <col min="1816" max="1816" width="6.42578125" customWidth="1"/>
    <col min="1817" max="1818" width="7" customWidth="1"/>
    <col min="1819" max="1819" width="14.140625" bestFit="1" customWidth="1"/>
    <col min="1820" max="1820" width="43.42578125" bestFit="1" customWidth="1"/>
    <col min="1821" max="1821" width="33.42578125" customWidth="1"/>
    <col min="1822" max="1822" width="26" customWidth="1"/>
    <col min="1823" max="1823" width="28.7109375" customWidth="1"/>
    <col min="1824" max="1824" width="24.140625" customWidth="1"/>
    <col min="1825" max="1825" width="29.140625" customWidth="1"/>
    <col min="1826" max="1826" width="21.5703125" bestFit="1" customWidth="1"/>
    <col min="1827" max="1827" width="25.85546875" customWidth="1"/>
    <col min="1828" max="1828" width="33" bestFit="1" customWidth="1"/>
    <col min="2037" max="2038" width="46.28515625" customWidth="1"/>
    <col min="2039" max="2039" width="62.7109375" bestFit="1" customWidth="1"/>
    <col min="2040" max="2040" width="60.85546875" bestFit="1" customWidth="1"/>
    <col min="2041" max="2042" width="60.85546875" customWidth="1"/>
    <col min="2043" max="2043" width="64.42578125" bestFit="1" customWidth="1"/>
    <col min="2044" max="2056" width="6.7109375" customWidth="1"/>
    <col min="2057" max="2057" width="8" customWidth="1"/>
    <col min="2058" max="2058" width="6.42578125" customWidth="1"/>
    <col min="2059" max="2062" width="7" customWidth="1"/>
    <col min="2063" max="2070" width="6.7109375" customWidth="1"/>
    <col min="2071" max="2071" width="8" customWidth="1"/>
    <col min="2072" max="2072" width="6.42578125" customWidth="1"/>
    <col min="2073" max="2074" width="7" customWidth="1"/>
    <col min="2075" max="2075" width="14.140625" bestFit="1" customWidth="1"/>
    <col min="2076" max="2076" width="43.42578125" bestFit="1" customWidth="1"/>
    <col min="2077" max="2077" width="33.42578125" customWidth="1"/>
    <col min="2078" max="2078" width="26" customWidth="1"/>
    <col min="2079" max="2079" width="28.7109375" customWidth="1"/>
    <col min="2080" max="2080" width="24.140625" customWidth="1"/>
    <col min="2081" max="2081" width="29.140625" customWidth="1"/>
    <col min="2082" max="2082" width="21.5703125" bestFit="1" customWidth="1"/>
    <col min="2083" max="2083" width="25.85546875" customWidth="1"/>
    <col min="2084" max="2084" width="33" bestFit="1" customWidth="1"/>
    <col min="2293" max="2294" width="46.28515625" customWidth="1"/>
    <col min="2295" max="2295" width="62.7109375" bestFit="1" customWidth="1"/>
    <col min="2296" max="2296" width="60.85546875" bestFit="1" customWidth="1"/>
    <col min="2297" max="2298" width="60.85546875" customWidth="1"/>
    <col min="2299" max="2299" width="64.42578125" bestFit="1" customWidth="1"/>
    <col min="2300" max="2312" width="6.7109375" customWidth="1"/>
    <col min="2313" max="2313" width="8" customWidth="1"/>
    <col min="2314" max="2314" width="6.42578125" customWidth="1"/>
    <col min="2315" max="2318" width="7" customWidth="1"/>
    <col min="2319" max="2326" width="6.7109375" customWidth="1"/>
    <col min="2327" max="2327" width="8" customWidth="1"/>
    <col min="2328" max="2328" width="6.42578125" customWidth="1"/>
    <col min="2329" max="2330" width="7" customWidth="1"/>
    <col min="2331" max="2331" width="14.140625" bestFit="1" customWidth="1"/>
    <col min="2332" max="2332" width="43.42578125" bestFit="1" customWidth="1"/>
    <col min="2333" max="2333" width="33.42578125" customWidth="1"/>
    <col min="2334" max="2334" width="26" customWidth="1"/>
    <col min="2335" max="2335" width="28.7109375" customWidth="1"/>
    <col min="2336" max="2336" width="24.140625" customWidth="1"/>
    <col min="2337" max="2337" width="29.140625" customWidth="1"/>
    <col min="2338" max="2338" width="21.5703125" bestFit="1" customWidth="1"/>
    <col min="2339" max="2339" width="25.85546875" customWidth="1"/>
    <col min="2340" max="2340" width="33" bestFit="1" customWidth="1"/>
    <col min="2549" max="2550" width="46.28515625" customWidth="1"/>
    <col min="2551" max="2551" width="62.7109375" bestFit="1" customWidth="1"/>
    <col min="2552" max="2552" width="60.85546875" bestFit="1" customWidth="1"/>
    <col min="2553" max="2554" width="60.85546875" customWidth="1"/>
    <col min="2555" max="2555" width="64.42578125" bestFit="1" customWidth="1"/>
    <col min="2556" max="2568" width="6.7109375" customWidth="1"/>
    <col min="2569" max="2569" width="8" customWidth="1"/>
    <col min="2570" max="2570" width="6.42578125" customWidth="1"/>
    <col min="2571" max="2574" width="7" customWidth="1"/>
    <col min="2575" max="2582" width="6.7109375" customWidth="1"/>
    <col min="2583" max="2583" width="8" customWidth="1"/>
    <col min="2584" max="2584" width="6.42578125" customWidth="1"/>
    <col min="2585" max="2586" width="7" customWidth="1"/>
    <col min="2587" max="2587" width="14.140625" bestFit="1" customWidth="1"/>
    <col min="2588" max="2588" width="43.42578125" bestFit="1" customWidth="1"/>
    <col min="2589" max="2589" width="33.42578125" customWidth="1"/>
    <col min="2590" max="2590" width="26" customWidth="1"/>
    <col min="2591" max="2591" width="28.7109375" customWidth="1"/>
    <col min="2592" max="2592" width="24.140625" customWidth="1"/>
    <col min="2593" max="2593" width="29.140625" customWidth="1"/>
    <col min="2594" max="2594" width="21.5703125" bestFit="1" customWidth="1"/>
    <col min="2595" max="2595" width="25.85546875" customWidth="1"/>
    <col min="2596" max="2596" width="33" bestFit="1" customWidth="1"/>
    <col min="2805" max="2806" width="46.28515625" customWidth="1"/>
    <col min="2807" max="2807" width="62.7109375" bestFit="1" customWidth="1"/>
    <col min="2808" max="2808" width="60.85546875" bestFit="1" customWidth="1"/>
    <col min="2809" max="2810" width="60.85546875" customWidth="1"/>
    <col min="2811" max="2811" width="64.42578125" bestFit="1" customWidth="1"/>
    <col min="2812" max="2824" width="6.7109375" customWidth="1"/>
    <col min="2825" max="2825" width="8" customWidth="1"/>
    <col min="2826" max="2826" width="6.42578125" customWidth="1"/>
    <col min="2827" max="2830" width="7" customWidth="1"/>
    <col min="2831" max="2838" width="6.7109375" customWidth="1"/>
    <col min="2839" max="2839" width="8" customWidth="1"/>
    <col min="2840" max="2840" width="6.42578125" customWidth="1"/>
    <col min="2841" max="2842" width="7" customWidth="1"/>
    <col min="2843" max="2843" width="14.140625" bestFit="1" customWidth="1"/>
    <col min="2844" max="2844" width="43.42578125" bestFit="1" customWidth="1"/>
    <col min="2845" max="2845" width="33.42578125" customWidth="1"/>
    <col min="2846" max="2846" width="26" customWidth="1"/>
    <col min="2847" max="2847" width="28.7109375" customWidth="1"/>
    <col min="2848" max="2848" width="24.140625" customWidth="1"/>
    <col min="2849" max="2849" width="29.140625" customWidth="1"/>
    <col min="2850" max="2850" width="21.5703125" bestFit="1" customWidth="1"/>
    <col min="2851" max="2851" width="25.85546875" customWidth="1"/>
    <col min="2852" max="2852" width="33" bestFit="1" customWidth="1"/>
    <col min="3061" max="3062" width="46.28515625" customWidth="1"/>
    <col min="3063" max="3063" width="62.7109375" bestFit="1" customWidth="1"/>
    <col min="3064" max="3064" width="60.85546875" bestFit="1" customWidth="1"/>
    <col min="3065" max="3066" width="60.85546875" customWidth="1"/>
    <col min="3067" max="3067" width="64.42578125" bestFit="1" customWidth="1"/>
    <col min="3068" max="3080" width="6.7109375" customWidth="1"/>
    <col min="3081" max="3081" width="8" customWidth="1"/>
    <col min="3082" max="3082" width="6.42578125" customWidth="1"/>
    <col min="3083" max="3086" width="7" customWidth="1"/>
    <col min="3087" max="3094" width="6.7109375" customWidth="1"/>
    <col min="3095" max="3095" width="8" customWidth="1"/>
    <col min="3096" max="3096" width="6.42578125" customWidth="1"/>
    <col min="3097" max="3098" width="7" customWidth="1"/>
    <col min="3099" max="3099" width="14.140625" bestFit="1" customWidth="1"/>
    <col min="3100" max="3100" width="43.42578125" bestFit="1" customWidth="1"/>
    <col min="3101" max="3101" width="33.42578125" customWidth="1"/>
    <col min="3102" max="3102" width="26" customWidth="1"/>
    <col min="3103" max="3103" width="28.7109375" customWidth="1"/>
    <col min="3104" max="3104" width="24.140625" customWidth="1"/>
    <col min="3105" max="3105" width="29.140625" customWidth="1"/>
    <col min="3106" max="3106" width="21.5703125" bestFit="1" customWidth="1"/>
    <col min="3107" max="3107" width="25.85546875" customWidth="1"/>
    <col min="3108" max="3108" width="33" bestFit="1" customWidth="1"/>
    <col min="3317" max="3318" width="46.28515625" customWidth="1"/>
    <col min="3319" max="3319" width="62.7109375" bestFit="1" customWidth="1"/>
    <col min="3320" max="3320" width="60.85546875" bestFit="1" customWidth="1"/>
    <col min="3321" max="3322" width="60.85546875" customWidth="1"/>
    <col min="3323" max="3323" width="64.42578125" bestFit="1" customWidth="1"/>
    <col min="3324" max="3336" width="6.7109375" customWidth="1"/>
    <col min="3337" max="3337" width="8" customWidth="1"/>
    <col min="3338" max="3338" width="6.42578125" customWidth="1"/>
    <col min="3339" max="3342" width="7" customWidth="1"/>
    <col min="3343" max="3350" width="6.7109375" customWidth="1"/>
    <col min="3351" max="3351" width="8" customWidth="1"/>
    <col min="3352" max="3352" width="6.42578125" customWidth="1"/>
    <col min="3353" max="3354" width="7" customWidth="1"/>
    <col min="3355" max="3355" width="14.140625" bestFit="1" customWidth="1"/>
    <col min="3356" max="3356" width="43.42578125" bestFit="1" customWidth="1"/>
    <col min="3357" max="3357" width="33.42578125" customWidth="1"/>
    <col min="3358" max="3358" width="26" customWidth="1"/>
    <col min="3359" max="3359" width="28.7109375" customWidth="1"/>
    <col min="3360" max="3360" width="24.140625" customWidth="1"/>
    <col min="3361" max="3361" width="29.140625" customWidth="1"/>
    <col min="3362" max="3362" width="21.5703125" bestFit="1" customWidth="1"/>
    <col min="3363" max="3363" width="25.85546875" customWidth="1"/>
    <col min="3364" max="3364" width="33" bestFit="1" customWidth="1"/>
    <col min="3573" max="3574" width="46.28515625" customWidth="1"/>
    <col min="3575" max="3575" width="62.7109375" bestFit="1" customWidth="1"/>
    <col min="3576" max="3576" width="60.85546875" bestFit="1" customWidth="1"/>
    <col min="3577" max="3578" width="60.85546875" customWidth="1"/>
    <col min="3579" max="3579" width="64.42578125" bestFit="1" customWidth="1"/>
    <col min="3580" max="3592" width="6.7109375" customWidth="1"/>
    <col min="3593" max="3593" width="8" customWidth="1"/>
    <col min="3594" max="3594" width="6.42578125" customWidth="1"/>
    <col min="3595" max="3598" width="7" customWidth="1"/>
    <col min="3599" max="3606" width="6.7109375" customWidth="1"/>
    <col min="3607" max="3607" width="8" customWidth="1"/>
    <col min="3608" max="3608" width="6.42578125" customWidth="1"/>
    <col min="3609" max="3610" width="7" customWidth="1"/>
    <col min="3611" max="3611" width="14.140625" bestFit="1" customWidth="1"/>
    <col min="3612" max="3612" width="43.42578125" bestFit="1" customWidth="1"/>
    <col min="3613" max="3613" width="33.42578125" customWidth="1"/>
    <col min="3614" max="3614" width="26" customWidth="1"/>
    <col min="3615" max="3615" width="28.7109375" customWidth="1"/>
    <col min="3616" max="3616" width="24.140625" customWidth="1"/>
    <col min="3617" max="3617" width="29.140625" customWidth="1"/>
    <col min="3618" max="3618" width="21.5703125" bestFit="1" customWidth="1"/>
    <col min="3619" max="3619" width="25.85546875" customWidth="1"/>
    <col min="3620" max="3620" width="33" bestFit="1" customWidth="1"/>
    <col min="3829" max="3830" width="46.28515625" customWidth="1"/>
    <col min="3831" max="3831" width="62.7109375" bestFit="1" customWidth="1"/>
    <col min="3832" max="3832" width="60.85546875" bestFit="1" customWidth="1"/>
    <col min="3833" max="3834" width="60.85546875" customWidth="1"/>
    <col min="3835" max="3835" width="64.42578125" bestFit="1" customWidth="1"/>
    <col min="3836" max="3848" width="6.7109375" customWidth="1"/>
    <col min="3849" max="3849" width="8" customWidth="1"/>
    <col min="3850" max="3850" width="6.42578125" customWidth="1"/>
    <col min="3851" max="3854" width="7" customWidth="1"/>
    <col min="3855" max="3862" width="6.7109375" customWidth="1"/>
    <col min="3863" max="3863" width="8" customWidth="1"/>
    <col min="3864" max="3864" width="6.42578125" customWidth="1"/>
    <col min="3865" max="3866" width="7" customWidth="1"/>
    <col min="3867" max="3867" width="14.140625" bestFit="1" customWidth="1"/>
    <col min="3868" max="3868" width="43.42578125" bestFit="1" customWidth="1"/>
    <col min="3869" max="3869" width="33.42578125" customWidth="1"/>
    <col min="3870" max="3870" width="26" customWidth="1"/>
    <col min="3871" max="3871" width="28.7109375" customWidth="1"/>
    <col min="3872" max="3872" width="24.140625" customWidth="1"/>
    <col min="3873" max="3873" width="29.140625" customWidth="1"/>
    <col min="3874" max="3874" width="21.5703125" bestFit="1" customWidth="1"/>
    <col min="3875" max="3875" width="25.85546875" customWidth="1"/>
    <col min="3876" max="3876" width="33" bestFit="1" customWidth="1"/>
    <col min="4085" max="4086" width="46.28515625" customWidth="1"/>
    <col min="4087" max="4087" width="62.7109375" bestFit="1" customWidth="1"/>
    <col min="4088" max="4088" width="60.85546875" bestFit="1" customWidth="1"/>
    <col min="4089" max="4090" width="60.85546875" customWidth="1"/>
    <col min="4091" max="4091" width="64.42578125" bestFit="1" customWidth="1"/>
    <col min="4092" max="4104" width="6.7109375" customWidth="1"/>
    <col min="4105" max="4105" width="8" customWidth="1"/>
    <col min="4106" max="4106" width="6.42578125" customWidth="1"/>
    <col min="4107" max="4110" width="7" customWidth="1"/>
    <col min="4111" max="4118" width="6.7109375" customWidth="1"/>
    <col min="4119" max="4119" width="8" customWidth="1"/>
    <col min="4120" max="4120" width="6.42578125" customWidth="1"/>
    <col min="4121" max="4122" width="7" customWidth="1"/>
    <col min="4123" max="4123" width="14.140625" bestFit="1" customWidth="1"/>
    <col min="4124" max="4124" width="43.42578125" bestFit="1" customWidth="1"/>
    <col min="4125" max="4125" width="33.42578125" customWidth="1"/>
    <col min="4126" max="4126" width="26" customWidth="1"/>
    <col min="4127" max="4127" width="28.7109375" customWidth="1"/>
    <col min="4128" max="4128" width="24.140625" customWidth="1"/>
    <col min="4129" max="4129" width="29.140625" customWidth="1"/>
    <col min="4130" max="4130" width="21.5703125" bestFit="1" customWidth="1"/>
    <col min="4131" max="4131" width="25.85546875" customWidth="1"/>
    <col min="4132" max="4132" width="33" bestFit="1" customWidth="1"/>
    <col min="4341" max="4342" width="46.28515625" customWidth="1"/>
    <col min="4343" max="4343" width="62.7109375" bestFit="1" customWidth="1"/>
    <col min="4344" max="4344" width="60.85546875" bestFit="1" customWidth="1"/>
    <col min="4345" max="4346" width="60.85546875" customWidth="1"/>
    <col min="4347" max="4347" width="64.42578125" bestFit="1" customWidth="1"/>
    <col min="4348" max="4360" width="6.7109375" customWidth="1"/>
    <col min="4361" max="4361" width="8" customWidth="1"/>
    <col min="4362" max="4362" width="6.42578125" customWidth="1"/>
    <col min="4363" max="4366" width="7" customWidth="1"/>
    <col min="4367" max="4374" width="6.7109375" customWidth="1"/>
    <col min="4375" max="4375" width="8" customWidth="1"/>
    <col min="4376" max="4376" width="6.42578125" customWidth="1"/>
    <col min="4377" max="4378" width="7" customWidth="1"/>
    <col min="4379" max="4379" width="14.140625" bestFit="1" customWidth="1"/>
    <col min="4380" max="4380" width="43.42578125" bestFit="1" customWidth="1"/>
    <col min="4381" max="4381" width="33.42578125" customWidth="1"/>
    <col min="4382" max="4382" width="26" customWidth="1"/>
    <col min="4383" max="4383" width="28.7109375" customWidth="1"/>
    <col min="4384" max="4384" width="24.140625" customWidth="1"/>
    <col min="4385" max="4385" width="29.140625" customWidth="1"/>
    <col min="4386" max="4386" width="21.5703125" bestFit="1" customWidth="1"/>
    <col min="4387" max="4387" width="25.85546875" customWidth="1"/>
    <col min="4388" max="4388" width="33" bestFit="1" customWidth="1"/>
    <col min="4597" max="4598" width="46.28515625" customWidth="1"/>
    <col min="4599" max="4599" width="62.7109375" bestFit="1" customWidth="1"/>
    <col min="4600" max="4600" width="60.85546875" bestFit="1" customWidth="1"/>
    <col min="4601" max="4602" width="60.85546875" customWidth="1"/>
    <col min="4603" max="4603" width="64.42578125" bestFit="1" customWidth="1"/>
    <col min="4604" max="4616" width="6.7109375" customWidth="1"/>
    <col min="4617" max="4617" width="8" customWidth="1"/>
    <col min="4618" max="4618" width="6.42578125" customWidth="1"/>
    <col min="4619" max="4622" width="7" customWidth="1"/>
    <col min="4623" max="4630" width="6.7109375" customWidth="1"/>
    <col min="4631" max="4631" width="8" customWidth="1"/>
    <col min="4632" max="4632" width="6.42578125" customWidth="1"/>
    <col min="4633" max="4634" width="7" customWidth="1"/>
    <col min="4635" max="4635" width="14.140625" bestFit="1" customWidth="1"/>
    <col min="4636" max="4636" width="43.42578125" bestFit="1" customWidth="1"/>
    <col min="4637" max="4637" width="33.42578125" customWidth="1"/>
    <col min="4638" max="4638" width="26" customWidth="1"/>
    <col min="4639" max="4639" width="28.7109375" customWidth="1"/>
    <col min="4640" max="4640" width="24.140625" customWidth="1"/>
    <col min="4641" max="4641" width="29.140625" customWidth="1"/>
    <col min="4642" max="4642" width="21.5703125" bestFit="1" customWidth="1"/>
    <col min="4643" max="4643" width="25.85546875" customWidth="1"/>
    <col min="4644" max="4644" width="33" bestFit="1" customWidth="1"/>
    <col min="4853" max="4854" width="46.28515625" customWidth="1"/>
    <col min="4855" max="4855" width="62.7109375" bestFit="1" customWidth="1"/>
    <col min="4856" max="4856" width="60.85546875" bestFit="1" customWidth="1"/>
    <col min="4857" max="4858" width="60.85546875" customWidth="1"/>
    <col min="4859" max="4859" width="64.42578125" bestFit="1" customWidth="1"/>
    <col min="4860" max="4872" width="6.7109375" customWidth="1"/>
    <col min="4873" max="4873" width="8" customWidth="1"/>
    <col min="4874" max="4874" width="6.42578125" customWidth="1"/>
    <col min="4875" max="4878" width="7" customWidth="1"/>
    <col min="4879" max="4886" width="6.7109375" customWidth="1"/>
    <col min="4887" max="4887" width="8" customWidth="1"/>
    <col min="4888" max="4888" width="6.42578125" customWidth="1"/>
    <col min="4889" max="4890" width="7" customWidth="1"/>
    <col min="4891" max="4891" width="14.140625" bestFit="1" customWidth="1"/>
    <col min="4892" max="4892" width="43.42578125" bestFit="1" customWidth="1"/>
    <col min="4893" max="4893" width="33.42578125" customWidth="1"/>
    <col min="4894" max="4894" width="26" customWidth="1"/>
    <col min="4895" max="4895" width="28.7109375" customWidth="1"/>
    <col min="4896" max="4896" width="24.140625" customWidth="1"/>
    <col min="4897" max="4897" width="29.140625" customWidth="1"/>
    <col min="4898" max="4898" width="21.5703125" bestFit="1" customWidth="1"/>
    <col min="4899" max="4899" width="25.85546875" customWidth="1"/>
    <col min="4900" max="4900" width="33" bestFit="1" customWidth="1"/>
    <col min="5109" max="5110" width="46.28515625" customWidth="1"/>
    <col min="5111" max="5111" width="62.7109375" bestFit="1" customWidth="1"/>
    <col min="5112" max="5112" width="60.85546875" bestFit="1" customWidth="1"/>
    <col min="5113" max="5114" width="60.85546875" customWidth="1"/>
    <col min="5115" max="5115" width="64.42578125" bestFit="1" customWidth="1"/>
    <col min="5116" max="5128" width="6.7109375" customWidth="1"/>
    <col min="5129" max="5129" width="8" customWidth="1"/>
    <col min="5130" max="5130" width="6.42578125" customWidth="1"/>
    <col min="5131" max="5134" width="7" customWidth="1"/>
    <col min="5135" max="5142" width="6.7109375" customWidth="1"/>
    <col min="5143" max="5143" width="8" customWidth="1"/>
    <col min="5144" max="5144" width="6.42578125" customWidth="1"/>
    <col min="5145" max="5146" width="7" customWidth="1"/>
    <col min="5147" max="5147" width="14.140625" bestFit="1" customWidth="1"/>
    <col min="5148" max="5148" width="43.42578125" bestFit="1" customWidth="1"/>
    <col min="5149" max="5149" width="33.42578125" customWidth="1"/>
    <col min="5150" max="5150" width="26" customWidth="1"/>
    <col min="5151" max="5151" width="28.7109375" customWidth="1"/>
    <col min="5152" max="5152" width="24.140625" customWidth="1"/>
    <col min="5153" max="5153" width="29.140625" customWidth="1"/>
    <col min="5154" max="5154" width="21.5703125" bestFit="1" customWidth="1"/>
    <col min="5155" max="5155" width="25.85546875" customWidth="1"/>
    <col min="5156" max="5156" width="33" bestFit="1" customWidth="1"/>
    <col min="5365" max="5366" width="46.28515625" customWidth="1"/>
    <col min="5367" max="5367" width="62.7109375" bestFit="1" customWidth="1"/>
    <col min="5368" max="5368" width="60.85546875" bestFit="1" customWidth="1"/>
    <col min="5369" max="5370" width="60.85546875" customWidth="1"/>
    <col min="5371" max="5371" width="64.42578125" bestFit="1" customWidth="1"/>
    <col min="5372" max="5384" width="6.7109375" customWidth="1"/>
    <col min="5385" max="5385" width="8" customWidth="1"/>
    <col min="5386" max="5386" width="6.42578125" customWidth="1"/>
    <col min="5387" max="5390" width="7" customWidth="1"/>
    <col min="5391" max="5398" width="6.7109375" customWidth="1"/>
    <col min="5399" max="5399" width="8" customWidth="1"/>
    <col min="5400" max="5400" width="6.42578125" customWidth="1"/>
    <col min="5401" max="5402" width="7" customWidth="1"/>
    <col min="5403" max="5403" width="14.140625" bestFit="1" customWidth="1"/>
    <col min="5404" max="5404" width="43.42578125" bestFit="1" customWidth="1"/>
    <col min="5405" max="5405" width="33.42578125" customWidth="1"/>
    <col min="5406" max="5406" width="26" customWidth="1"/>
    <col min="5407" max="5407" width="28.7109375" customWidth="1"/>
    <col min="5408" max="5408" width="24.140625" customWidth="1"/>
    <col min="5409" max="5409" width="29.140625" customWidth="1"/>
    <col min="5410" max="5410" width="21.5703125" bestFit="1" customWidth="1"/>
    <col min="5411" max="5411" width="25.85546875" customWidth="1"/>
    <col min="5412" max="5412" width="33" bestFit="1" customWidth="1"/>
    <col min="5621" max="5622" width="46.28515625" customWidth="1"/>
    <col min="5623" max="5623" width="62.7109375" bestFit="1" customWidth="1"/>
    <col min="5624" max="5624" width="60.85546875" bestFit="1" customWidth="1"/>
    <col min="5625" max="5626" width="60.85546875" customWidth="1"/>
    <col min="5627" max="5627" width="64.42578125" bestFit="1" customWidth="1"/>
    <col min="5628" max="5640" width="6.7109375" customWidth="1"/>
    <col min="5641" max="5641" width="8" customWidth="1"/>
    <col min="5642" max="5642" width="6.42578125" customWidth="1"/>
    <col min="5643" max="5646" width="7" customWidth="1"/>
    <col min="5647" max="5654" width="6.7109375" customWidth="1"/>
    <col min="5655" max="5655" width="8" customWidth="1"/>
    <col min="5656" max="5656" width="6.42578125" customWidth="1"/>
    <col min="5657" max="5658" width="7" customWidth="1"/>
    <col min="5659" max="5659" width="14.140625" bestFit="1" customWidth="1"/>
    <col min="5660" max="5660" width="43.42578125" bestFit="1" customWidth="1"/>
    <col min="5661" max="5661" width="33.42578125" customWidth="1"/>
    <col min="5662" max="5662" width="26" customWidth="1"/>
    <col min="5663" max="5663" width="28.7109375" customWidth="1"/>
    <col min="5664" max="5664" width="24.140625" customWidth="1"/>
    <col min="5665" max="5665" width="29.140625" customWidth="1"/>
    <col min="5666" max="5666" width="21.5703125" bestFit="1" customWidth="1"/>
    <col min="5667" max="5667" width="25.85546875" customWidth="1"/>
    <col min="5668" max="5668" width="33" bestFit="1" customWidth="1"/>
    <col min="5877" max="5878" width="46.28515625" customWidth="1"/>
    <col min="5879" max="5879" width="62.7109375" bestFit="1" customWidth="1"/>
    <col min="5880" max="5880" width="60.85546875" bestFit="1" customWidth="1"/>
    <col min="5881" max="5882" width="60.85546875" customWidth="1"/>
    <col min="5883" max="5883" width="64.42578125" bestFit="1" customWidth="1"/>
    <col min="5884" max="5896" width="6.7109375" customWidth="1"/>
    <col min="5897" max="5897" width="8" customWidth="1"/>
    <col min="5898" max="5898" width="6.42578125" customWidth="1"/>
    <col min="5899" max="5902" width="7" customWidth="1"/>
    <col min="5903" max="5910" width="6.7109375" customWidth="1"/>
    <col min="5911" max="5911" width="8" customWidth="1"/>
    <col min="5912" max="5912" width="6.42578125" customWidth="1"/>
    <col min="5913" max="5914" width="7" customWidth="1"/>
    <col min="5915" max="5915" width="14.140625" bestFit="1" customWidth="1"/>
    <col min="5916" max="5916" width="43.42578125" bestFit="1" customWidth="1"/>
    <col min="5917" max="5917" width="33.42578125" customWidth="1"/>
    <col min="5918" max="5918" width="26" customWidth="1"/>
    <col min="5919" max="5919" width="28.7109375" customWidth="1"/>
    <col min="5920" max="5920" width="24.140625" customWidth="1"/>
    <col min="5921" max="5921" width="29.140625" customWidth="1"/>
    <col min="5922" max="5922" width="21.5703125" bestFit="1" customWidth="1"/>
    <col min="5923" max="5923" width="25.85546875" customWidth="1"/>
    <col min="5924" max="5924" width="33" bestFit="1" customWidth="1"/>
    <col min="6133" max="6134" width="46.28515625" customWidth="1"/>
    <col min="6135" max="6135" width="62.7109375" bestFit="1" customWidth="1"/>
    <col min="6136" max="6136" width="60.85546875" bestFit="1" customWidth="1"/>
    <col min="6137" max="6138" width="60.85546875" customWidth="1"/>
    <col min="6139" max="6139" width="64.42578125" bestFit="1" customWidth="1"/>
    <col min="6140" max="6152" width="6.7109375" customWidth="1"/>
    <col min="6153" max="6153" width="8" customWidth="1"/>
    <col min="6154" max="6154" width="6.42578125" customWidth="1"/>
    <col min="6155" max="6158" width="7" customWidth="1"/>
    <col min="6159" max="6166" width="6.7109375" customWidth="1"/>
    <col min="6167" max="6167" width="8" customWidth="1"/>
    <col min="6168" max="6168" width="6.42578125" customWidth="1"/>
    <col min="6169" max="6170" width="7" customWidth="1"/>
    <col min="6171" max="6171" width="14.140625" bestFit="1" customWidth="1"/>
    <col min="6172" max="6172" width="43.42578125" bestFit="1" customWidth="1"/>
    <col min="6173" max="6173" width="33.42578125" customWidth="1"/>
    <col min="6174" max="6174" width="26" customWidth="1"/>
    <col min="6175" max="6175" width="28.7109375" customWidth="1"/>
    <col min="6176" max="6176" width="24.140625" customWidth="1"/>
    <col min="6177" max="6177" width="29.140625" customWidth="1"/>
    <col min="6178" max="6178" width="21.5703125" bestFit="1" customWidth="1"/>
    <col min="6179" max="6179" width="25.85546875" customWidth="1"/>
    <col min="6180" max="6180" width="33" bestFit="1" customWidth="1"/>
    <col min="6389" max="6390" width="46.28515625" customWidth="1"/>
    <col min="6391" max="6391" width="62.7109375" bestFit="1" customWidth="1"/>
    <col min="6392" max="6392" width="60.85546875" bestFit="1" customWidth="1"/>
    <col min="6393" max="6394" width="60.85546875" customWidth="1"/>
    <col min="6395" max="6395" width="64.42578125" bestFit="1" customWidth="1"/>
    <col min="6396" max="6408" width="6.7109375" customWidth="1"/>
    <col min="6409" max="6409" width="8" customWidth="1"/>
    <col min="6410" max="6410" width="6.42578125" customWidth="1"/>
    <col min="6411" max="6414" width="7" customWidth="1"/>
    <col min="6415" max="6422" width="6.7109375" customWidth="1"/>
    <col min="6423" max="6423" width="8" customWidth="1"/>
    <col min="6424" max="6424" width="6.42578125" customWidth="1"/>
    <col min="6425" max="6426" width="7" customWidth="1"/>
    <col min="6427" max="6427" width="14.140625" bestFit="1" customWidth="1"/>
    <col min="6428" max="6428" width="43.42578125" bestFit="1" customWidth="1"/>
    <col min="6429" max="6429" width="33.42578125" customWidth="1"/>
    <col min="6430" max="6430" width="26" customWidth="1"/>
    <col min="6431" max="6431" width="28.7109375" customWidth="1"/>
    <col min="6432" max="6432" width="24.140625" customWidth="1"/>
    <col min="6433" max="6433" width="29.140625" customWidth="1"/>
    <col min="6434" max="6434" width="21.5703125" bestFit="1" customWidth="1"/>
    <col min="6435" max="6435" width="25.85546875" customWidth="1"/>
    <col min="6436" max="6436" width="33" bestFit="1" customWidth="1"/>
    <col min="6645" max="6646" width="46.28515625" customWidth="1"/>
    <col min="6647" max="6647" width="62.7109375" bestFit="1" customWidth="1"/>
    <col min="6648" max="6648" width="60.85546875" bestFit="1" customWidth="1"/>
    <col min="6649" max="6650" width="60.85546875" customWidth="1"/>
    <col min="6651" max="6651" width="64.42578125" bestFit="1" customWidth="1"/>
    <col min="6652" max="6664" width="6.7109375" customWidth="1"/>
    <col min="6665" max="6665" width="8" customWidth="1"/>
    <col min="6666" max="6666" width="6.42578125" customWidth="1"/>
    <col min="6667" max="6670" width="7" customWidth="1"/>
    <col min="6671" max="6678" width="6.7109375" customWidth="1"/>
    <col min="6679" max="6679" width="8" customWidth="1"/>
    <col min="6680" max="6680" width="6.42578125" customWidth="1"/>
    <col min="6681" max="6682" width="7" customWidth="1"/>
    <col min="6683" max="6683" width="14.140625" bestFit="1" customWidth="1"/>
    <col min="6684" max="6684" width="43.42578125" bestFit="1" customWidth="1"/>
    <col min="6685" max="6685" width="33.42578125" customWidth="1"/>
    <col min="6686" max="6686" width="26" customWidth="1"/>
    <col min="6687" max="6687" width="28.7109375" customWidth="1"/>
    <col min="6688" max="6688" width="24.140625" customWidth="1"/>
    <col min="6689" max="6689" width="29.140625" customWidth="1"/>
    <col min="6690" max="6690" width="21.5703125" bestFit="1" customWidth="1"/>
    <col min="6691" max="6691" width="25.85546875" customWidth="1"/>
    <col min="6692" max="6692" width="33" bestFit="1" customWidth="1"/>
    <col min="6901" max="6902" width="46.28515625" customWidth="1"/>
    <col min="6903" max="6903" width="62.7109375" bestFit="1" customWidth="1"/>
    <col min="6904" max="6904" width="60.85546875" bestFit="1" customWidth="1"/>
    <col min="6905" max="6906" width="60.85546875" customWidth="1"/>
    <col min="6907" max="6907" width="64.42578125" bestFit="1" customWidth="1"/>
    <col min="6908" max="6920" width="6.7109375" customWidth="1"/>
    <col min="6921" max="6921" width="8" customWidth="1"/>
    <col min="6922" max="6922" width="6.42578125" customWidth="1"/>
    <col min="6923" max="6926" width="7" customWidth="1"/>
    <col min="6927" max="6934" width="6.7109375" customWidth="1"/>
    <col min="6935" max="6935" width="8" customWidth="1"/>
    <col min="6936" max="6936" width="6.42578125" customWidth="1"/>
    <col min="6937" max="6938" width="7" customWidth="1"/>
    <col min="6939" max="6939" width="14.140625" bestFit="1" customWidth="1"/>
    <col min="6940" max="6940" width="43.42578125" bestFit="1" customWidth="1"/>
    <col min="6941" max="6941" width="33.42578125" customWidth="1"/>
    <col min="6942" max="6942" width="26" customWidth="1"/>
    <col min="6943" max="6943" width="28.7109375" customWidth="1"/>
    <col min="6944" max="6944" width="24.140625" customWidth="1"/>
    <col min="6945" max="6945" width="29.140625" customWidth="1"/>
    <col min="6946" max="6946" width="21.5703125" bestFit="1" customWidth="1"/>
    <col min="6947" max="6947" width="25.85546875" customWidth="1"/>
    <col min="6948" max="6948" width="33" bestFit="1" customWidth="1"/>
    <col min="7157" max="7158" width="46.28515625" customWidth="1"/>
    <col min="7159" max="7159" width="62.7109375" bestFit="1" customWidth="1"/>
    <col min="7160" max="7160" width="60.85546875" bestFit="1" customWidth="1"/>
    <col min="7161" max="7162" width="60.85546875" customWidth="1"/>
    <col min="7163" max="7163" width="64.42578125" bestFit="1" customWidth="1"/>
    <col min="7164" max="7176" width="6.7109375" customWidth="1"/>
    <col min="7177" max="7177" width="8" customWidth="1"/>
    <col min="7178" max="7178" width="6.42578125" customWidth="1"/>
    <col min="7179" max="7182" width="7" customWidth="1"/>
    <col min="7183" max="7190" width="6.7109375" customWidth="1"/>
    <col min="7191" max="7191" width="8" customWidth="1"/>
    <col min="7192" max="7192" width="6.42578125" customWidth="1"/>
    <col min="7193" max="7194" width="7" customWidth="1"/>
    <col min="7195" max="7195" width="14.140625" bestFit="1" customWidth="1"/>
    <col min="7196" max="7196" width="43.42578125" bestFit="1" customWidth="1"/>
    <col min="7197" max="7197" width="33.42578125" customWidth="1"/>
    <col min="7198" max="7198" width="26" customWidth="1"/>
    <col min="7199" max="7199" width="28.7109375" customWidth="1"/>
    <col min="7200" max="7200" width="24.140625" customWidth="1"/>
    <col min="7201" max="7201" width="29.140625" customWidth="1"/>
    <col min="7202" max="7202" width="21.5703125" bestFit="1" customWidth="1"/>
    <col min="7203" max="7203" width="25.85546875" customWidth="1"/>
    <col min="7204" max="7204" width="33" bestFit="1" customWidth="1"/>
    <col min="7413" max="7414" width="46.28515625" customWidth="1"/>
    <col min="7415" max="7415" width="62.7109375" bestFit="1" customWidth="1"/>
    <col min="7416" max="7416" width="60.85546875" bestFit="1" customWidth="1"/>
    <col min="7417" max="7418" width="60.85546875" customWidth="1"/>
    <col min="7419" max="7419" width="64.42578125" bestFit="1" customWidth="1"/>
    <col min="7420" max="7432" width="6.7109375" customWidth="1"/>
    <col min="7433" max="7433" width="8" customWidth="1"/>
    <col min="7434" max="7434" width="6.42578125" customWidth="1"/>
    <col min="7435" max="7438" width="7" customWidth="1"/>
    <col min="7439" max="7446" width="6.7109375" customWidth="1"/>
    <col min="7447" max="7447" width="8" customWidth="1"/>
    <col min="7448" max="7448" width="6.42578125" customWidth="1"/>
    <col min="7449" max="7450" width="7" customWidth="1"/>
    <col min="7451" max="7451" width="14.140625" bestFit="1" customWidth="1"/>
    <col min="7452" max="7452" width="43.42578125" bestFit="1" customWidth="1"/>
    <col min="7453" max="7453" width="33.42578125" customWidth="1"/>
    <col min="7454" max="7454" width="26" customWidth="1"/>
    <col min="7455" max="7455" width="28.7109375" customWidth="1"/>
    <col min="7456" max="7456" width="24.140625" customWidth="1"/>
    <col min="7457" max="7457" width="29.140625" customWidth="1"/>
    <col min="7458" max="7458" width="21.5703125" bestFit="1" customWidth="1"/>
    <col min="7459" max="7459" width="25.85546875" customWidth="1"/>
    <col min="7460" max="7460" width="33" bestFit="1" customWidth="1"/>
    <col min="7669" max="7670" width="46.28515625" customWidth="1"/>
    <col min="7671" max="7671" width="62.7109375" bestFit="1" customWidth="1"/>
    <col min="7672" max="7672" width="60.85546875" bestFit="1" customWidth="1"/>
    <col min="7673" max="7674" width="60.85546875" customWidth="1"/>
    <col min="7675" max="7675" width="64.42578125" bestFit="1" customWidth="1"/>
    <col min="7676" max="7688" width="6.7109375" customWidth="1"/>
    <col min="7689" max="7689" width="8" customWidth="1"/>
    <col min="7690" max="7690" width="6.42578125" customWidth="1"/>
    <col min="7691" max="7694" width="7" customWidth="1"/>
    <col min="7695" max="7702" width="6.7109375" customWidth="1"/>
    <col min="7703" max="7703" width="8" customWidth="1"/>
    <col min="7704" max="7704" width="6.42578125" customWidth="1"/>
    <col min="7705" max="7706" width="7" customWidth="1"/>
    <col min="7707" max="7707" width="14.140625" bestFit="1" customWidth="1"/>
    <col min="7708" max="7708" width="43.42578125" bestFit="1" customWidth="1"/>
    <col min="7709" max="7709" width="33.42578125" customWidth="1"/>
    <col min="7710" max="7710" width="26" customWidth="1"/>
    <col min="7711" max="7711" width="28.7109375" customWidth="1"/>
    <col min="7712" max="7712" width="24.140625" customWidth="1"/>
    <col min="7713" max="7713" width="29.140625" customWidth="1"/>
    <col min="7714" max="7714" width="21.5703125" bestFit="1" customWidth="1"/>
    <col min="7715" max="7715" width="25.85546875" customWidth="1"/>
    <col min="7716" max="7716" width="33" bestFit="1" customWidth="1"/>
    <col min="7925" max="7926" width="46.28515625" customWidth="1"/>
    <col min="7927" max="7927" width="62.7109375" bestFit="1" customWidth="1"/>
    <col min="7928" max="7928" width="60.85546875" bestFit="1" customWidth="1"/>
    <col min="7929" max="7930" width="60.85546875" customWidth="1"/>
    <col min="7931" max="7931" width="64.42578125" bestFit="1" customWidth="1"/>
    <col min="7932" max="7944" width="6.7109375" customWidth="1"/>
    <col min="7945" max="7945" width="8" customWidth="1"/>
    <col min="7946" max="7946" width="6.42578125" customWidth="1"/>
    <col min="7947" max="7950" width="7" customWidth="1"/>
    <col min="7951" max="7958" width="6.7109375" customWidth="1"/>
    <col min="7959" max="7959" width="8" customWidth="1"/>
    <col min="7960" max="7960" width="6.42578125" customWidth="1"/>
    <col min="7961" max="7962" width="7" customWidth="1"/>
    <col min="7963" max="7963" width="14.140625" bestFit="1" customWidth="1"/>
    <col min="7964" max="7964" width="43.42578125" bestFit="1" customWidth="1"/>
    <col min="7965" max="7965" width="33.42578125" customWidth="1"/>
    <col min="7966" max="7966" width="26" customWidth="1"/>
    <col min="7967" max="7967" width="28.7109375" customWidth="1"/>
    <col min="7968" max="7968" width="24.140625" customWidth="1"/>
    <col min="7969" max="7969" width="29.140625" customWidth="1"/>
    <col min="7970" max="7970" width="21.5703125" bestFit="1" customWidth="1"/>
    <col min="7971" max="7971" width="25.85546875" customWidth="1"/>
    <col min="7972" max="7972" width="33" bestFit="1" customWidth="1"/>
    <col min="8181" max="8182" width="46.28515625" customWidth="1"/>
    <col min="8183" max="8183" width="62.7109375" bestFit="1" customWidth="1"/>
    <col min="8184" max="8184" width="60.85546875" bestFit="1" customWidth="1"/>
    <col min="8185" max="8186" width="60.85546875" customWidth="1"/>
    <col min="8187" max="8187" width="64.42578125" bestFit="1" customWidth="1"/>
    <col min="8188" max="8200" width="6.7109375" customWidth="1"/>
    <col min="8201" max="8201" width="8" customWidth="1"/>
    <col min="8202" max="8202" width="6.42578125" customWidth="1"/>
    <col min="8203" max="8206" width="7" customWidth="1"/>
    <col min="8207" max="8214" width="6.7109375" customWidth="1"/>
    <col min="8215" max="8215" width="8" customWidth="1"/>
    <col min="8216" max="8216" width="6.42578125" customWidth="1"/>
    <col min="8217" max="8218" width="7" customWidth="1"/>
    <col min="8219" max="8219" width="14.140625" bestFit="1" customWidth="1"/>
    <col min="8220" max="8220" width="43.42578125" bestFit="1" customWidth="1"/>
    <col min="8221" max="8221" width="33.42578125" customWidth="1"/>
    <col min="8222" max="8222" width="26" customWidth="1"/>
    <col min="8223" max="8223" width="28.7109375" customWidth="1"/>
    <col min="8224" max="8224" width="24.140625" customWidth="1"/>
    <col min="8225" max="8225" width="29.140625" customWidth="1"/>
    <col min="8226" max="8226" width="21.5703125" bestFit="1" customWidth="1"/>
    <col min="8227" max="8227" width="25.85546875" customWidth="1"/>
    <col min="8228" max="8228" width="33" bestFit="1" customWidth="1"/>
    <col min="8437" max="8438" width="46.28515625" customWidth="1"/>
    <col min="8439" max="8439" width="62.7109375" bestFit="1" customWidth="1"/>
    <col min="8440" max="8440" width="60.85546875" bestFit="1" customWidth="1"/>
    <col min="8441" max="8442" width="60.85546875" customWidth="1"/>
    <col min="8443" max="8443" width="64.42578125" bestFit="1" customWidth="1"/>
    <col min="8444" max="8456" width="6.7109375" customWidth="1"/>
    <col min="8457" max="8457" width="8" customWidth="1"/>
    <col min="8458" max="8458" width="6.42578125" customWidth="1"/>
    <col min="8459" max="8462" width="7" customWidth="1"/>
    <col min="8463" max="8470" width="6.7109375" customWidth="1"/>
    <col min="8471" max="8471" width="8" customWidth="1"/>
    <col min="8472" max="8472" width="6.42578125" customWidth="1"/>
    <col min="8473" max="8474" width="7" customWidth="1"/>
    <col min="8475" max="8475" width="14.140625" bestFit="1" customWidth="1"/>
    <col min="8476" max="8476" width="43.42578125" bestFit="1" customWidth="1"/>
    <col min="8477" max="8477" width="33.42578125" customWidth="1"/>
    <col min="8478" max="8478" width="26" customWidth="1"/>
    <col min="8479" max="8479" width="28.7109375" customWidth="1"/>
    <col min="8480" max="8480" width="24.140625" customWidth="1"/>
    <col min="8481" max="8481" width="29.140625" customWidth="1"/>
    <col min="8482" max="8482" width="21.5703125" bestFit="1" customWidth="1"/>
    <col min="8483" max="8483" width="25.85546875" customWidth="1"/>
    <col min="8484" max="8484" width="33" bestFit="1" customWidth="1"/>
    <col min="8693" max="8694" width="46.28515625" customWidth="1"/>
    <col min="8695" max="8695" width="62.7109375" bestFit="1" customWidth="1"/>
    <col min="8696" max="8696" width="60.85546875" bestFit="1" customWidth="1"/>
    <col min="8697" max="8698" width="60.85546875" customWidth="1"/>
    <col min="8699" max="8699" width="64.42578125" bestFit="1" customWidth="1"/>
    <col min="8700" max="8712" width="6.7109375" customWidth="1"/>
    <col min="8713" max="8713" width="8" customWidth="1"/>
    <col min="8714" max="8714" width="6.42578125" customWidth="1"/>
    <col min="8715" max="8718" width="7" customWidth="1"/>
    <col min="8719" max="8726" width="6.7109375" customWidth="1"/>
    <col min="8727" max="8727" width="8" customWidth="1"/>
    <col min="8728" max="8728" width="6.42578125" customWidth="1"/>
    <col min="8729" max="8730" width="7" customWidth="1"/>
    <col min="8731" max="8731" width="14.140625" bestFit="1" customWidth="1"/>
    <col min="8732" max="8732" width="43.42578125" bestFit="1" customWidth="1"/>
    <col min="8733" max="8733" width="33.42578125" customWidth="1"/>
    <col min="8734" max="8734" width="26" customWidth="1"/>
    <col min="8735" max="8735" width="28.7109375" customWidth="1"/>
    <col min="8736" max="8736" width="24.140625" customWidth="1"/>
    <col min="8737" max="8737" width="29.140625" customWidth="1"/>
    <col min="8738" max="8738" width="21.5703125" bestFit="1" customWidth="1"/>
    <col min="8739" max="8739" width="25.85546875" customWidth="1"/>
    <col min="8740" max="8740" width="33" bestFit="1" customWidth="1"/>
    <col min="8949" max="8950" width="46.28515625" customWidth="1"/>
    <col min="8951" max="8951" width="62.7109375" bestFit="1" customWidth="1"/>
    <col min="8952" max="8952" width="60.85546875" bestFit="1" customWidth="1"/>
    <col min="8953" max="8954" width="60.85546875" customWidth="1"/>
    <col min="8955" max="8955" width="64.42578125" bestFit="1" customWidth="1"/>
    <col min="8956" max="8968" width="6.7109375" customWidth="1"/>
    <col min="8969" max="8969" width="8" customWidth="1"/>
    <col min="8970" max="8970" width="6.42578125" customWidth="1"/>
    <col min="8971" max="8974" width="7" customWidth="1"/>
    <col min="8975" max="8982" width="6.7109375" customWidth="1"/>
    <col min="8983" max="8983" width="8" customWidth="1"/>
    <col min="8984" max="8984" width="6.42578125" customWidth="1"/>
    <col min="8985" max="8986" width="7" customWidth="1"/>
    <col min="8987" max="8987" width="14.140625" bestFit="1" customWidth="1"/>
    <col min="8988" max="8988" width="43.42578125" bestFit="1" customWidth="1"/>
    <col min="8989" max="8989" width="33.42578125" customWidth="1"/>
    <col min="8990" max="8990" width="26" customWidth="1"/>
    <col min="8991" max="8991" width="28.7109375" customWidth="1"/>
    <col min="8992" max="8992" width="24.140625" customWidth="1"/>
    <col min="8993" max="8993" width="29.140625" customWidth="1"/>
    <col min="8994" max="8994" width="21.5703125" bestFit="1" customWidth="1"/>
    <col min="8995" max="8995" width="25.85546875" customWidth="1"/>
    <col min="8996" max="8996" width="33" bestFit="1" customWidth="1"/>
    <col min="9205" max="9206" width="46.28515625" customWidth="1"/>
    <col min="9207" max="9207" width="62.7109375" bestFit="1" customWidth="1"/>
    <col min="9208" max="9208" width="60.85546875" bestFit="1" customWidth="1"/>
    <col min="9209" max="9210" width="60.85546875" customWidth="1"/>
    <col min="9211" max="9211" width="64.42578125" bestFit="1" customWidth="1"/>
    <col min="9212" max="9224" width="6.7109375" customWidth="1"/>
    <col min="9225" max="9225" width="8" customWidth="1"/>
    <col min="9226" max="9226" width="6.42578125" customWidth="1"/>
    <col min="9227" max="9230" width="7" customWidth="1"/>
    <col min="9231" max="9238" width="6.7109375" customWidth="1"/>
    <col min="9239" max="9239" width="8" customWidth="1"/>
    <col min="9240" max="9240" width="6.42578125" customWidth="1"/>
    <col min="9241" max="9242" width="7" customWidth="1"/>
    <col min="9243" max="9243" width="14.140625" bestFit="1" customWidth="1"/>
    <col min="9244" max="9244" width="43.42578125" bestFit="1" customWidth="1"/>
    <col min="9245" max="9245" width="33.42578125" customWidth="1"/>
    <col min="9246" max="9246" width="26" customWidth="1"/>
    <col min="9247" max="9247" width="28.7109375" customWidth="1"/>
    <col min="9248" max="9248" width="24.140625" customWidth="1"/>
    <col min="9249" max="9249" width="29.140625" customWidth="1"/>
    <col min="9250" max="9250" width="21.5703125" bestFit="1" customWidth="1"/>
    <col min="9251" max="9251" width="25.85546875" customWidth="1"/>
    <col min="9252" max="9252" width="33" bestFit="1" customWidth="1"/>
    <col min="9461" max="9462" width="46.28515625" customWidth="1"/>
    <col min="9463" max="9463" width="62.7109375" bestFit="1" customWidth="1"/>
    <col min="9464" max="9464" width="60.85546875" bestFit="1" customWidth="1"/>
    <col min="9465" max="9466" width="60.85546875" customWidth="1"/>
    <col min="9467" max="9467" width="64.42578125" bestFit="1" customWidth="1"/>
    <col min="9468" max="9480" width="6.7109375" customWidth="1"/>
    <col min="9481" max="9481" width="8" customWidth="1"/>
    <col min="9482" max="9482" width="6.42578125" customWidth="1"/>
    <col min="9483" max="9486" width="7" customWidth="1"/>
    <col min="9487" max="9494" width="6.7109375" customWidth="1"/>
    <col min="9495" max="9495" width="8" customWidth="1"/>
    <col min="9496" max="9496" width="6.42578125" customWidth="1"/>
    <col min="9497" max="9498" width="7" customWidth="1"/>
    <col min="9499" max="9499" width="14.140625" bestFit="1" customWidth="1"/>
    <col min="9500" max="9500" width="43.42578125" bestFit="1" customWidth="1"/>
    <col min="9501" max="9501" width="33.42578125" customWidth="1"/>
    <col min="9502" max="9502" width="26" customWidth="1"/>
    <col min="9503" max="9503" width="28.7109375" customWidth="1"/>
    <col min="9504" max="9504" width="24.140625" customWidth="1"/>
    <col min="9505" max="9505" width="29.140625" customWidth="1"/>
    <col min="9506" max="9506" width="21.5703125" bestFit="1" customWidth="1"/>
    <col min="9507" max="9507" width="25.85546875" customWidth="1"/>
    <col min="9508" max="9508" width="33" bestFit="1" customWidth="1"/>
    <col min="9717" max="9718" width="46.28515625" customWidth="1"/>
    <col min="9719" max="9719" width="62.7109375" bestFit="1" customWidth="1"/>
    <col min="9720" max="9720" width="60.85546875" bestFit="1" customWidth="1"/>
    <col min="9721" max="9722" width="60.85546875" customWidth="1"/>
    <col min="9723" max="9723" width="64.42578125" bestFit="1" customWidth="1"/>
    <col min="9724" max="9736" width="6.7109375" customWidth="1"/>
    <col min="9737" max="9737" width="8" customWidth="1"/>
    <col min="9738" max="9738" width="6.42578125" customWidth="1"/>
    <col min="9739" max="9742" width="7" customWidth="1"/>
    <col min="9743" max="9750" width="6.7109375" customWidth="1"/>
    <col min="9751" max="9751" width="8" customWidth="1"/>
    <col min="9752" max="9752" width="6.42578125" customWidth="1"/>
    <col min="9753" max="9754" width="7" customWidth="1"/>
    <col min="9755" max="9755" width="14.140625" bestFit="1" customWidth="1"/>
    <col min="9756" max="9756" width="43.42578125" bestFit="1" customWidth="1"/>
    <col min="9757" max="9757" width="33.42578125" customWidth="1"/>
    <col min="9758" max="9758" width="26" customWidth="1"/>
    <col min="9759" max="9759" width="28.7109375" customWidth="1"/>
    <col min="9760" max="9760" width="24.140625" customWidth="1"/>
    <col min="9761" max="9761" width="29.140625" customWidth="1"/>
    <col min="9762" max="9762" width="21.5703125" bestFit="1" customWidth="1"/>
    <col min="9763" max="9763" width="25.85546875" customWidth="1"/>
    <col min="9764" max="9764" width="33" bestFit="1" customWidth="1"/>
    <col min="9973" max="9974" width="46.28515625" customWidth="1"/>
    <col min="9975" max="9975" width="62.7109375" bestFit="1" customWidth="1"/>
    <col min="9976" max="9976" width="60.85546875" bestFit="1" customWidth="1"/>
    <col min="9977" max="9978" width="60.85546875" customWidth="1"/>
    <col min="9979" max="9979" width="64.42578125" bestFit="1" customWidth="1"/>
    <col min="9980" max="9992" width="6.7109375" customWidth="1"/>
    <col min="9993" max="9993" width="8" customWidth="1"/>
    <col min="9994" max="9994" width="6.42578125" customWidth="1"/>
    <col min="9995" max="9998" width="7" customWidth="1"/>
    <col min="9999" max="10006" width="6.7109375" customWidth="1"/>
    <col min="10007" max="10007" width="8" customWidth="1"/>
    <col min="10008" max="10008" width="6.42578125" customWidth="1"/>
    <col min="10009" max="10010" width="7" customWidth="1"/>
    <col min="10011" max="10011" width="14.140625" bestFit="1" customWidth="1"/>
    <col min="10012" max="10012" width="43.42578125" bestFit="1" customWidth="1"/>
    <col min="10013" max="10013" width="33.42578125" customWidth="1"/>
    <col min="10014" max="10014" width="26" customWidth="1"/>
    <col min="10015" max="10015" width="28.7109375" customWidth="1"/>
    <col min="10016" max="10016" width="24.140625" customWidth="1"/>
    <col min="10017" max="10017" width="29.140625" customWidth="1"/>
    <col min="10018" max="10018" width="21.5703125" bestFit="1" customWidth="1"/>
    <col min="10019" max="10019" width="25.85546875" customWidth="1"/>
    <col min="10020" max="10020" width="33" bestFit="1" customWidth="1"/>
    <col min="10229" max="10230" width="46.28515625" customWidth="1"/>
    <col min="10231" max="10231" width="62.7109375" bestFit="1" customWidth="1"/>
    <col min="10232" max="10232" width="60.85546875" bestFit="1" customWidth="1"/>
    <col min="10233" max="10234" width="60.85546875" customWidth="1"/>
    <col min="10235" max="10235" width="64.42578125" bestFit="1" customWidth="1"/>
    <col min="10236" max="10248" width="6.7109375" customWidth="1"/>
    <col min="10249" max="10249" width="8" customWidth="1"/>
    <col min="10250" max="10250" width="6.42578125" customWidth="1"/>
    <col min="10251" max="10254" width="7" customWidth="1"/>
    <col min="10255" max="10262" width="6.7109375" customWidth="1"/>
    <col min="10263" max="10263" width="8" customWidth="1"/>
    <col min="10264" max="10264" width="6.42578125" customWidth="1"/>
    <col min="10265" max="10266" width="7" customWidth="1"/>
    <col min="10267" max="10267" width="14.140625" bestFit="1" customWidth="1"/>
    <col min="10268" max="10268" width="43.42578125" bestFit="1" customWidth="1"/>
    <col min="10269" max="10269" width="33.42578125" customWidth="1"/>
    <col min="10270" max="10270" width="26" customWidth="1"/>
    <col min="10271" max="10271" width="28.7109375" customWidth="1"/>
    <col min="10272" max="10272" width="24.140625" customWidth="1"/>
    <col min="10273" max="10273" width="29.140625" customWidth="1"/>
    <col min="10274" max="10274" width="21.5703125" bestFit="1" customWidth="1"/>
    <col min="10275" max="10275" width="25.85546875" customWidth="1"/>
    <col min="10276" max="10276" width="33" bestFit="1" customWidth="1"/>
    <col min="10485" max="10486" width="46.28515625" customWidth="1"/>
    <col min="10487" max="10487" width="62.7109375" bestFit="1" customWidth="1"/>
    <col min="10488" max="10488" width="60.85546875" bestFit="1" customWidth="1"/>
    <col min="10489" max="10490" width="60.85546875" customWidth="1"/>
    <col min="10491" max="10491" width="64.42578125" bestFit="1" customWidth="1"/>
    <col min="10492" max="10504" width="6.7109375" customWidth="1"/>
    <col min="10505" max="10505" width="8" customWidth="1"/>
    <col min="10506" max="10506" width="6.42578125" customWidth="1"/>
    <col min="10507" max="10510" width="7" customWidth="1"/>
    <col min="10511" max="10518" width="6.7109375" customWidth="1"/>
    <col min="10519" max="10519" width="8" customWidth="1"/>
    <col min="10520" max="10520" width="6.42578125" customWidth="1"/>
    <col min="10521" max="10522" width="7" customWidth="1"/>
    <col min="10523" max="10523" width="14.140625" bestFit="1" customWidth="1"/>
    <col min="10524" max="10524" width="43.42578125" bestFit="1" customWidth="1"/>
    <col min="10525" max="10525" width="33.42578125" customWidth="1"/>
    <col min="10526" max="10526" width="26" customWidth="1"/>
    <col min="10527" max="10527" width="28.7109375" customWidth="1"/>
    <col min="10528" max="10528" width="24.140625" customWidth="1"/>
    <col min="10529" max="10529" width="29.140625" customWidth="1"/>
    <col min="10530" max="10530" width="21.5703125" bestFit="1" customWidth="1"/>
    <col min="10531" max="10531" width="25.85546875" customWidth="1"/>
    <col min="10532" max="10532" width="33" bestFit="1" customWidth="1"/>
    <col min="10741" max="10742" width="46.28515625" customWidth="1"/>
    <col min="10743" max="10743" width="62.7109375" bestFit="1" customWidth="1"/>
    <col min="10744" max="10744" width="60.85546875" bestFit="1" customWidth="1"/>
    <col min="10745" max="10746" width="60.85546875" customWidth="1"/>
    <col min="10747" max="10747" width="64.42578125" bestFit="1" customWidth="1"/>
    <col min="10748" max="10760" width="6.7109375" customWidth="1"/>
    <col min="10761" max="10761" width="8" customWidth="1"/>
    <col min="10762" max="10762" width="6.42578125" customWidth="1"/>
    <col min="10763" max="10766" width="7" customWidth="1"/>
    <col min="10767" max="10774" width="6.7109375" customWidth="1"/>
    <col min="10775" max="10775" width="8" customWidth="1"/>
    <col min="10776" max="10776" width="6.42578125" customWidth="1"/>
    <col min="10777" max="10778" width="7" customWidth="1"/>
    <col min="10779" max="10779" width="14.140625" bestFit="1" customWidth="1"/>
    <col min="10780" max="10780" width="43.42578125" bestFit="1" customWidth="1"/>
    <col min="10781" max="10781" width="33.42578125" customWidth="1"/>
    <col min="10782" max="10782" width="26" customWidth="1"/>
    <col min="10783" max="10783" width="28.7109375" customWidth="1"/>
    <col min="10784" max="10784" width="24.140625" customWidth="1"/>
    <col min="10785" max="10785" width="29.140625" customWidth="1"/>
    <col min="10786" max="10786" width="21.5703125" bestFit="1" customWidth="1"/>
    <col min="10787" max="10787" width="25.85546875" customWidth="1"/>
    <col min="10788" max="10788" width="33" bestFit="1" customWidth="1"/>
    <col min="10997" max="10998" width="46.28515625" customWidth="1"/>
    <col min="10999" max="10999" width="62.7109375" bestFit="1" customWidth="1"/>
    <col min="11000" max="11000" width="60.85546875" bestFit="1" customWidth="1"/>
    <col min="11001" max="11002" width="60.85546875" customWidth="1"/>
    <col min="11003" max="11003" width="64.42578125" bestFit="1" customWidth="1"/>
    <col min="11004" max="11016" width="6.7109375" customWidth="1"/>
    <col min="11017" max="11017" width="8" customWidth="1"/>
    <col min="11018" max="11018" width="6.42578125" customWidth="1"/>
    <col min="11019" max="11022" width="7" customWidth="1"/>
    <col min="11023" max="11030" width="6.7109375" customWidth="1"/>
    <col min="11031" max="11031" width="8" customWidth="1"/>
    <col min="11032" max="11032" width="6.42578125" customWidth="1"/>
    <col min="11033" max="11034" width="7" customWidth="1"/>
    <col min="11035" max="11035" width="14.140625" bestFit="1" customWidth="1"/>
    <col min="11036" max="11036" width="43.42578125" bestFit="1" customWidth="1"/>
    <col min="11037" max="11037" width="33.42578125" customWidth="1"/>
    <col min="11038" max="11038" width="26" customWidth="1"/>
    <col min="11039" max="11039" width="28.7109375" customWidth="1"/>
    <col min="11040" max="11040" width="24.140625" customWidth="1"/>
    <col min="11041" max="11041" width="29.140625" customWidth="1"/>
    <col min="11042" max="11042" width="21.5703125" bestFit="1" customWidth="1"/>
    <col min="11043" max="11043" width="25.85546875" customWidth="1"/>
    <col min="11044" max="11044" width="33" bestFit="1" customWidth="1"/>
    <col min="11253" max="11254" width="46.28515625" customWidth="1"/>
    <col min="11255" max="11255" width="62.7109375" bestFit="1" customWidth="1"/>
    <col min="11256" max="11256" width="60.85546875" bestFit="1" customWidth="1"/>
    <col min="11257" max="11258" width="60.85546875" customWidth="1"/>
    <col min="11259" max="11259" width="64.42578125" bestFit="1" customWidth="1"/>
    <col min="11260" max="11272" width="6.7109375" customWidth="1"/>
    <col min="11273" max="11273" width="8" customWidth="1"/>
    <col min="11274" max="11274" width="6.42578125" customWidth="1"/>
    <col min="11275" max="11278" width="7" customWidth="1"/>
    <col min="11279" max="11286" width="6.7109375" customWidth="1"/>
    <col min="11287" max="11287" width="8" customWidth="1"/>
    <col min="11288" max="11288" width="6.42578125" customWidth="1"/>
    <col min="11289" max="11290" width="7" customWidth="1"/>
    <col min="11291" max="11291" width="14.140625" bestFit="1" customWidth="1"/>
    <col min="11292" max="11292" width="43.42578125" bestFit="1" customWidth="1"/>
    <col min="11293" max="11293" width="33.42578125" customWidth="1"/>
    <col min="11294" max="11294" width="26" customWidth="1"/>
    <col min="11295" max="11295" width="28.7109375" customWidth="1"/>
    <col min="11296" max="11296" width="24.140625" customWidth="1"/>
    <col min="11297" max="11297" width="29.140625" customWidth="1"/>
    <col min="11298" max="11298" width="21.5703125" bestFit="1" customWidth="1"/>
    <col min="11299" max="11299" width="25.85546875" customWidth="1"/>
    <col min="11300" max="11300" width="33" bestFit="1" customWidth="1"/>
    <col min="11509" max="11510" width="46.28515625" customWidth="1"/>
    <col min="11511" max="11511" width="62.7109375" bestFit="1" customWidth="1"/>
    <col min="11512" max="11512" width="60.85546875" bestFit="1" customWidth="1"/>
    <col min="11513" max="11514" width="60.85546875" customWidth="1"/>
    <col min="11515" max="11515" width="64.42578125" bestFit="1" customWidth="1"/>
    <col min="11516" max="11528" width="6.7109375" customWidth="1"/>
    <col min="11529" max="11529" width="8" customWidth="1"/>
    <col min="11530" max="11530" width="6.42578125" customWidth="1"/>
    <col min="11531" max="11534" width="7" customWidth="1"/>
    <col min="11535" max="11542" width="6.7109375" customWidth="1"/>
    <col min="11543" max="11543" width="8" customWidth="1"/>
    <col min="11544" max="11544" width="6.42578125" customWidth="1"/>
    <col min="11545" max="11546" width="7" customWidth="1"/>
    <col min="11547" max="11547" width="14.140625" bestFit="1" customWidth="1"/>
    <col min="11548" max="11548" width="43.42578125" bestFit="1" customWidth="1"/>
    <col min="11549" max="11549" width="33.42578125" customWidth="1"/>
    <col min="11550" max="11550" width="26" customWidth="1"/>
    <col min="11551" max="11551" width="28.7109375" customWidth="1"/>
    <col min="11552" max="11552" width="24.140625" customWidth="1"/>
    <col min="11553" max="11553" width="29.140625" customWidth="1"/>
    <col min="11554" max="11554" width="21.5703125" bestFit="1" customWidth="1"/>
    <col min="11555" max="11555" width="25.85546875" customWidth="1"/>
    <col min="11556" max="11556" width="33" bestFit="1" customWidth="1"/>
    <col min="11765" max="11766" width="46.28515625" customWidth="1"/>
    <col min="11767" max="11767" width="62.7109375" bestFit="1" customWidth="1"/>
    <col min="11768" max="11768" width="60.85546875" bestFit="1" customWidth="1"/>
    <col min="11769" max="11770" width="60.85546875" customWidth="1"/>
    <col min="11771" max="11771" width="64.42578125" bestFit="1" customWidth="1"/>
    <col min="11772" max="11784" width="6.7109375" customWidth="1"/>
    <col min="11785" max="11785" width="8" customWidth="1"/>
    <col min="11786" max="11786" width="6.42578125" customWidth="1"/>
    <col min="11787" max="11790" width="7" customWidth="1"/>
    <col min="11791" max="11798" width="6.7109375" customWidth="1"/>
    <col min="11799" max="11799" width="8" customWidth="1"/>
    <col min="11800" max="11800" width="6.42578125" customWidth="1"/>
    <col min="11801" max="11802" width="7" customWidth="1"/>
    <col min="11803" max="11803" width="14.140625" bestFit="1" customWidth="1"/>
    <col min="11804" max="11804" width="43.42578125" bestFit="1" customWidth="1"/>
    <col min="11805" max="11805" width="33.42578125" customWidth="1"/>
    <col min="11806" max="11806" width="26" customWidth="1"/>
    <col min="11807" max="11807" width="28.7109375" customWidth="1"/>
    <col min="11808" max="11808" width="24.140625" customWidth="1"/>
    <col min="11809" max="11809" width="29.140625" customWidth="1"/>
    <col min="11810" max="11810" width="21.5703125" bestFit="1" customWidth="1"/>
    <col min="11811" max="11811" width="25.85546875" customWidth="1"/>
    <col min="11812" max="11812" width="33" bestFit="1" customWidth="1"/>
    <col min="12021" max="12022" width="46.28515625" customWidth="1"/>
    <col min="12023" max="12023" width="62.7109375" bestFit="1" customWidth="1"/>
    <col min="12024" max="12024" width="60.85546875" bestFit="1" customWidth="1"/>
    <col min="12025" max="12026" width="60.85546875" customWidth="1"/>
    <col min="12027" max="12027" width="64.42578125" bestFit="1" customWidth="1"/>
    <col min="12028" max="12040" width="6.7109375" customWidth="1"/>
    <col min="12041" max="12041" width="8" customWidth="1"/>
    <col min="12042" max="12042" width="6.42578125" customWidth="1"/>
    <col min="12043" max="12046" width="7" customWidth="1"/>
    <col min="12047" max="12054" width="6.7109375" customWidth="1"/>
    <col min="12055" max="12055" width="8" customWidth="1"/>
    <col min="12056" max="12056" width="6.42578125" customWidth="1"/>
    <col min="12057" max="12058" width="7" customWidth="1"/>
    <col min="12059" max="12059" width="14.140625" bestFit="1" customWidth="1"/>
    <col min="12060" max="12060" width="43.42578125" bestFit="1" customWidth="1"/>
    <col min="12061" max="12061" width="33.42578125" customWidth="1"/>
    <col min="12062" max="12062" width="26" customWidth="1"/>
    <col min="12063" max="12063" width="28.7109375" customWidth="1"/>
    <col min="12064" max="12064" width="24.140625" customWidth="1"/>
    <col min="12065" max="12065" width="29.140625" customWidth="1"/>
    <col min="12066" max="12066" width="21.5703125" bestFit="1" customWidth="1"/>
    <col min="12067" max="12067" width="25.85546875" customWidth="1"/>
    <col min="12068" max="12068" width="33" bestFit="1" customWidth="1"/>
    <col min="12277" max="12278" width="46.28515625" customWidth="1"/>
    <col min="12279" max="12279" width="62.7109375" bestFit="1" customWidth="1"/>
    <col min="12280" max="12280" width="60.85546875" bestFit="1" customWidth="1"/>
    <col min="12281" max="12282" width="60.85546875" customWidth="1"/>
    <col min="12283" max="12283" width="64.42578125" bestFit="1" customWidth="1"/>
    <col min="12284" max="12296" width="6.7109375" customWidth="1"/>
    <col min="12297" max="12297" width="8" customWidth="1"/>
    <col min="12298" max="12298" width="6.42578125" customWidth="1"/>
    <col min="12299" max="12302" width="7" customWidth="1"/>
    <col min="12303" max="12310" width="6.7109375" customWidth="1"/>
    <col min="12311" max="12311" width="8" customWidth="1"/>
    <col min="12312" max="12312" width="6.42578125" customWidth="1"/>
    <col min="12313" max="12314" width="7" customWidth="1"/>
    <col min="12315" max="12315" width="14.140625" bestFit="1" customWidth="1"/>
    <col min="12316" max="12316" width="43.42578125" bestFit="1" customWidth="1"/>
    <col min="12317" max="12317" width="33.42578125" customWidth="1"/>
    <col min="12318" max="12318" width="26" customWidth="1"/>
    <col min="12319" max="12319" width="28.7109375" customWidth="1"/>
    <col min="12320" max="12320" width="24.140625" customWidth="1"/>
    <col min="12321" max="12321" width="29.140625" customWidth="1"/>
    <col min="12322" max="12322" width="21.5703125" bestFit="1" customWidth="1"/>
    <col min="12323" max="12323" width="25.85546875" customWidth="1"/>
    <col min="12324" max="12324" width="33" bestFit="1" customWidth="1"/>
    <col min="12533" max="12534" width="46.28515625" customWidth="1"/>
    <col min="12535" max="12535" width="62.7109375" bestFit="1" customWidth="1"/>
    <col min="12536" max="12536" width="60.85546875" bestFit="1" customWidth="1"/>
    <col min="12537" max="12538" width="60.85546875" customWidth="1"/>
    <col min="12539" max="12539" width="64.42578125" bestFit="1" customWidth="1"/>
    <col min="12540" max="12552" width="6.7109375" customWidth="1"/>
    <col min="12553" max="12553" width="8" customWidth="1"/>
    <col min="12554" max="12554" width="6.42578125" customWidth="1"/>
    <col min="12555" max="12558" width="7" customWidth="1"/>
    <col min="12559" max="12566" width="6.7109375" customWidth="1"/>
    <col min="12567" max="12567" width="8" customWidth="1"/>
    <col min="12568" max="12568" width="6.42578125" customWidth="1"/>
    <col min="12569" max="12570" width="7" customWidth="1"/>
    <col min="12571" max="12571" width="14.140625" bestFit="1" customWidth="1"/>
    <col min="12572" max="12572" width="43.42578125" bestFit="1" customWidth="1"/>
    <col min="12573" max="12573" width="33.42578125" customWidth="1"/>
    <col min="12574" max="12574" width="26" customWidth="1"/>
    <col min="12575" max="12575" width="28.7109375" customWidth="1"/>
    <col min="12576" max="12576" width="24.140625" customWidth="1"/>
    <col min="12577" max="12577" width="29.140625" customWidth="1"/>
    <col min="12578" max="12578" width="21.5703125" bestFit="1" customWidth="1"/>
    <col min="12579" max="12579" width="25.85546875" customWidth="1"/>
    <col min="12580" max="12580" width="33" bestFit="1" customWidth="1"/>
    <col min="12789" max="12790" width="46.28515625" customWidth="1"/>
    <col min="12791" max="12791" width="62.7109375" bestFit="1" customWidth="1"/>
    <col min="12792" max="12792" width="60.85546875" bestFit="1" customWidth="1"/>
    <col min="12793" max="12794" width="60.85546875" customWidth="1"/>
    <col min="12795" max="12795" width="64.42578125" bestFit="1" customWidth="1"/>
    <col min="12796" max="12808" width="6.7109375" customWidth="1"/>
    <col min="12809" max="12809" width="8" customWidth="1"/>
    <col min="12810" max="12810" width="6.42578125" customWidth="1"/>
    <col min="12811" max="12814" width="7" customWidth="1"/>
    <col min="12815" max="12822" width="6.7109375" customWidth="1"/>
    <col min="12823" max="12823" width="8" customWidth="1"/>
    <col min="12824" max="12824" width="6.42578125" customWidth="1"/>
    <col min="12825" max="12826" width="7" customWidth="1"/>
    <col min="12827" max="12827" width="14.140625" bestFit="1" customWidth="1"/>
    <col min="12828" max="12828" width="43.42578125" bestFit="1" customWidth="1"/>
    <col min="12829" max="12829" width="33.42578125" customWidth="1"/>
    <col min="12830" max="12830" width="26" customWidth="1"/>
    <col min="12831" max="12831" width="28.7109375" customWidth="1"/>
    <col min="12832" max="12832" width="24.140625" customWidth="1"/>
    <col min="12833" max="12833" width="29.140625" customWidth="1"/>
    <col min="12834" max="12834" width="21.5703125" bestFit="1" customWidth="1"/>
    <col min="12835" max="12835" width="25.85546875" customWidth="1"/>
    <col min="12836" max="12836" width="33" bestFit="1" customWidth="1"/>
    <col min="13045" max="13046" width="46.28515625" customWidth="1"/>
    <col min="13047" max="13047" width="62.7109375" bestFit="1" customWidth="1"/>
    <col min="13048" max="13048" width="60.85546875" bestFit="1" customWidth="1"/>
    <col min="13049" max="13050" width="60.85546875" customWidth="1"/>
    <col min="13051" max="13051" width="64.42578125" bestFit="1" customWidth="1"/>
    <col min="13052" max="13064" width="6.7109375" customWidth="1"/>
    <col min="13065" max="13065" width="8" customWidth="1"/>
    <col min="13066" max="13066" width="6.42578125" customWidth="1"/>
    <col min="13067" max="13070" width="7" customWidth="1"/>
    <col min="13071" max="13078" width="6.7109375" customWidth="1"/>
    <col min="13079" max="13079" width="8" customWidth="1"/>
    <col min="13080" max="13080" width="6.42578125" customWidth="1"/>
    <col min="13081" max="13082" width="7" customWidth="1"/>
    <col min="13083" max="13083" width="14.140625" bestFit="1" customWidth="1"/>
    <col min="13084" max="13084" width="43.42578125" bestFit="1" customWidth="1"/>
    <col min="13085" max="13085" width="33.42578125" customWidth="1"/>
    <col min="13086" max="13086" width="26" customWidth="1"/>
    <col min="13087" max="13087" width="28.7109375" customWidth="1"/>
    <col min="13088" max="13088" width="24.140625" customWidth="1"/>
    <col min="13089" max="13089" width="29.140625" customWidth="1"/>
    <col min="13090" max="13090" width="21.5703125" bestFit="1" customWidth="1"/>
    <col min="13091" max="13091" width="25.85546875" customWidth="1"/>
    <col min="13092" max="13092" width="33" bestFit="1" customWidth="1"/>
    <col min="13301" max="13302" width="46.28515625" customWidth="1"/>
    <col min="13303" max="13303" width="62.7109375" bestFit="1" customWidth="1"/>
    <col min="13304" max="13304" width="60.85546875" bestFit="1" customWidth="1"/>
    <col min="13305" max="13306" width="60.85546875" customWidth="1"/>
    <col min="13307" max="13307" width="64.42578125" bestFit="1" customWidth="1"/>
    <col min="13308" max="13320" width="6.7109375" customWidth="1"/>
    <col min="13321" max="13321" width="8" customWidth="1"/>
    <col min="13322" max="13322" width="6.42578125" customWidth="1"/>
    <col min="13323" max="13326" width="7" customWidth="1"/>
    <col min="13327" max="13334" width="6.7109375" customWidth="1"/>
    <col min="13335" max="13335" width="8" customWidth="1"/>
    <col min="13336" max="13336" width="6.42578125" customWidth="1"/>
    <col min="13337" max="13338" width="7" customWidth="1"/>
    <col min="13339" max="13339" width="14.140625" bestFit="1" customWidth="1"/>
    <col min="13340" max="13340" width="43.42578125" bestFit="1" customWidth="1"/>
    <col min="13341" max="13341" width="33.42578125" customWidth="1"/>
    <col min="13342" max="13342" width="26" customWidth="1"/>
    <col min="13343" max="13343" width="28.7109375" customWidth="1"/>
    <col min="13344" max="13344" width="24.140625" customWidth="1"/>
    <col min="13345" max="13345" width="29.140625" customWidth="1"/>
    <col min="13346" max="13346" width="21.5703125" bestFit="1" customWidth="1"/>
    <col min="13347" max="13347" width="25.85546875" customWidth="1"/>
    <col min="13348" max="13348" width="33" bestFit="1" customWidth="1"/>
    <col min="13557" max="13558" width="46.28515625" customWidth="1"/>
    <col min="13559" max="13559" width="62.7109375" bestFit="1" customWidth="1"/>
    <col min="13560" max="13560" width="60.85546875" bestFit="1" customWidth="1"/>
    <col min="13561" max="13562" width="60.85546875" customWidth="1"/>
    <col min="13563" max="13563" width="64.42578125" bestFit="1" customWidth="1"/>
    <col min="13564" max="13576" width="6.7109375" customWidth="1"/>
    <col min="13577" max="13577" width="8" customWidth="1"/>
    <col min="13578" max="13578" width="6.42578125" customWidth="1"/>
    <col min="13579" max="13582" width="7" customWidth="1"/>
    <col min="13583" max="13590" width="6.7109375" customWidth="1"/>
    <col min="13591" max="13591" width="8" customWidth="1"/>
    <col min="13592" max="13592" width="6.42578125" customWidth="1"/>
    <col min="13593" max="13594" width="7" customWidth="1"/>
    <col min="13595" max="13595" width="14.140625" bestFit="1" customWidth="1"/>
    <col min="13596" max="13596" width="43.42578125" bestFit="1" customWidth="1"/>
    <col min="13597" max="13597" width="33.42578125" customWidth="1"/>
    <col min="13598" max="13598" width="26" customWidth="1"/>
    <col min="13599" max="13599" width="28.7109375" customWidth="1"/>
    <col min="13600" max="13600" width="24.140625" customWidth="1"/>
    <col min="13601" max="13601" width="29.140625" customWidth="1"/>
    <col min="13602" max="13602" width="21.5703125" bestFit="1" customWidth="1"/>
    <col min="13603" max="13603" width="25.85546875" customWidth="1"/>
    <col min="13604" max="13604" width="33" bestFit="1" customWidth="1"/>
    <col min="13813" max="13814" width="46.28515625" customWidth="1"/>
    <col min="13815" max="13815" width="62.7109375" bestFit="1" customWidth="1"/>
    <col min="13816" max="13816" width="60.85546875" bestFit="1" customWidth="1"/>
    <col min="13817" max="13818" width="60.85546875" customWidth="1"/>
    <col min="13819" max="13819" width="64.42578125" bestFit="1" customWidth="1"/>
    <col min="13820" max="13832" width="6.7109375" customWidth="1"/>
    <col min="13833" max="13833" width="8" customWidth="1"/>
    <col min="13834" max="13834" width="6.42578125" customWidth="1"/>
    <col min="13835" max="13838" width="7" customWidth="1"/>
    <col min="13839" max="13846" width="6.7109375" customWidth="1"/>
    <col min="13847" max="13847" width="8" customWidth="1"/>
    <col min="13848" max="13848" width="6.42578125" customWidth="1"/>
    <col min="13849" max="13850" width="7" customWidth="1"/>
    <col min="13851" max="13851" width="14.140625" bestFit="1" customWidth="1"/>
    <col min="13852" max="13852" width="43.42578125" bestFit="1" customWidth="1"/>
    <col min="13853" max="13853" width="33.42578125" customWidth="1"/>
    <col min="13854" max="13854" width="26" customWidth="1"/>
    <col min="13855" max="13855" width="28.7109375" customWidth="1"/>
    <col min="13856" max="13856" width="24.140625" customWidth="1"/>
    <col min="13857" max="13857" width="29.140625" customWidth="1"/>
    <col min="13858" max="13858" width="21.5703125" bestFit="1" customWidth="1"/>
    <col min="13859" max="13859" width="25.85546875" customWidth="1"/>
    <col min="13860" max="13860" width="33" bestFit="1" customWidth="1"/>
    <col min="14069" max="14070" width="46.28515625" customWidth="1"/>
    <col min="14071" max="14071" width="62.7109375" bestFit="1" customWidth="1"/>
    <col min="14072" max="14072" width="60.85546875" bestFit="1" customWidth="1"/>
    <col min="14073" max="14074" width="60.85546875" customWidth="1"/>
    <col min="14075" max="14075" width="64.42578125" bestFit="1" customWidth="1"/>
    <col min="14076" max="14088" width="6.7109375" customWidth="1"/>
    <col min="14089" max="14089" width="8" customWidth="1"/>
    <col min="14090" max="14090" width="6.42578125" customWidth="1"/>
    <col min="14091" max="14094" width="7" customWidth="1"/>
    <col min="14095" max="14102" width="6.7109375" customWidth="1"/>
    <col min="14103" max="14103" width="8" customWidth="1"/>
    <col min="14104" max="14104" width="6.42578125" customWidth="1"/>
    <col min="14105" max="14106" width="7" customWidth="1"/>
    <col min="14107" max="14107" width="14.140625" bestFit="1" customWidth="1"/>
    <col min="14108" max="14108" width="43.42578125" bestFit="1" customWidth="1"/>
    <col min="14109" max="14109" width="33.42578125" customWidth="1"/>
    <col min="14110" max="14110" width="26" customWidth="1"/>
    <col min="14111" max="14111" width="28.7109375" customWidth="1"/>
    <col min="14112" max="14112" width="24.140625" customWidth="1"/>
    <col min="14113" max="14113" width="29.140625" customWidth="1"/>
    <col min="14114" max="14114" width="21.5703125" bestFit="1" customWidth="1"/>
    <col min="14115" max="14115" width="25.85546875" customWidth="1"/>
    <col min="14116" max="14116" width="33" bestFit="1" customWidth="1"/>
    <col min="14325" max="14326" width="46.28515625" customWidth="1"/>
    <col min="14327" max="14327" width="62.7109375" bestFit="1" customWidth="1"/>
    <col min="14328" max="14328" width="60.85546875" bestFit="1" customWidth="1"/>
    <col min="14329" max="14330" width="60.85546875" customWidth="1"/>
    <col min="14331" max="14331" width="64.42578125" bestFit="1" customWidth="1"/>
    <col min="14332" max="14344" width="6.7109375" customWidth="1"/>
    <col min="14345" max="14345" width="8" customWidth="1"/>
    <col min="14346" max="14346" width="6.42578125" customWidth="1"/>
    <col min="14347" max="14350" width="7" customWidth="1"/>
    <col min="14351" max="14358" width="6.7109375" customWidth="1"/>
    <col min="14359" max="14359" width="8" customWidth="1"/>
    <col min="14360" max="14360" width="6.42578125" customWidth="1"/>
    <col min="14361" max="14362" width="7" customWidth="1"/>
    <col min="14363" max="14363" width="14.140625" bestFit="1" customWidth="1"/>
    <col min="14364" max="14364" width="43.42578125" bestFit="1" customWidth="1"/>
    <col min="14365" max="14365" width="33.42578125" customWidth="1"/>
    <col min="14366" max="14366" width="26" customWidth="1"/>
    <col min="14367" max="14367" width="28.7109375" customWidth="1"/>
    <col min="14368" max="14368" width="24.140625" customWidth="1"/>
    <col min="14369" max="14369" width="29.140625" customWidth="1"/>
    <col min="14370" max="14370" width="21.5703125" bestFit="1" customWidth="1"/>
    <col min="14371" max="14371" width="25.85546875" customWidth="1"/>
    <col min="14372" max="14372" width="33" bestFit="1" customWidth="1"/>
    <col min="14581" max="14582" width="46.28515625" customWidth="1"/>
    <col min="14583" max="14583" width="62.7109375" bestFit="1" customWidth="1"/>
    <col min="14584" max="14584" width="60.85546875" bestFit="1" customWidth="1"/>
    <col min="14585" max="14586" width="60.85546875" customWidth="1"/>
    <col min="14587" max="14587" width="64.42578125" bestFit="1" customWidth="1"/>
    <col min="14588" max="14600" width="6.7109375" customWidth="1"/>
    <col min="14601" max="14601" width="8" customWidth="1"/>
    <col min="14602" max="14602" width="6.42578125" customWidth="1"/>
    <col min="14603" max="14606" width="7" customWidth="1"/>
    <col min="14607" max="14614" width="6.7109375" customWidth="1"/>
    <col min="14615" max="14615" width="8" customWidth="1"/>
    <col min="14616" max="14616" width="6.42578125" customWidth="1"/>
    <col min="14617" max="14618" width="7" customWidth="1"/>
    <col min="14619" max="14619" width="14.140625" bestFit="1" customWidth="1"/>
    <col min="14620" max="14620" width="43.42578125" bestFit="1" customWidth="1"/>
    <col min="14621" max="14621" width="33.42578125" customWidth="1"/>
    <col min="14622" max="14622" width="26" customWidth="1"/>
    <col min="14623" max="14623" width="28.7109375" customWidth="1"/>
    <col min="14624" max="14624" width="24.140625" customWidth="1"/>
    <col min="14625" max="14625" width="29.140625" customWidth="1"/>
    <col min="14626" max="14626" width="21.5703125" bestFit="1" customWidth="1"/>
    <col min="14627" max="14627" width="25.85546875" customWidth="1"/>
    <col min="14628" max="14628" width="33" bestFit="1" customWidth="1"/>
    <col min="14837" max="14838" width="46.28515625" customWidth="1"/>
    <col min="14839" max="14839" width="62.7109375" bestFit="1" customWidth="1"/>
    <col min="14840" max="14840" width="60.85546875" bestFit="1" customWidth="1"/>
    <col min="14841" max="14842" width="60.85546875" customWidth="1"/>
    <col min="14843" max="14843" width="64.42578125" bestFit="1" customWidth="1"/>
    <col min="14844" max="14856" width="6.7109375" customWidth="1"/>
    <col min="14857" max="14857" width="8" customWidth="1"/>
    <col min="14858" max="14858" width="6.42578125" customWidth="1"/>
    <col min="14859" max="14862" width="7" customWidth="1"/>
    <col min="14863" max="14870" width="6.7109375" customWidth="1"/>
    <col min="14871" max="14871" width="8" customWidth="1"/>
    <col min="14872" max="14872" width="6.42578125" customWidth="1"/>
    <col min="14873" max="14874" width="7" customWidth="1"/>
    <col min="14875" max="14875" width="14.140625" bestFit="1" customWidth="1"/>
    <col min="14876" max="14876" width="43.42578125" bestFit="1" customWidth="1"/>
    <col min="14877" max="14877" width="33.42578125" customWidth="1"/>
    <col min="14878" max="14878" width="26" customWidth="1"/>
    <col min="14879" max="14879" width="28.7109375" customWidth="1"/>
    <col min="14880" max="14880" width="24.140625" customWidth="1"/>
    <col min="14881" max="14881" width="29.140625" customWidth="1"/>
    <col min="14882" max="14882" width="21.5703125" bestFit="1" customWidth="1"/>
    <col min="14883" max="14883" width="25.85546875" customWidth="1"/>
    <col min="14884" max="14884" width="33" bestFit="1" customWidth="1"/>
    <col min="15093" max="15094" width="46.28515625" customWidth="1"/>
    <col min="15095" max="15095" width="62.7109375" bestFit="1" customWidth="1"/>
    <col min="15096" max="15096" width="60.85546875" bestFit="1" customWidth="1"/>
    <col min="15097" max="15098" width="60.85546875" customWidth="1"/>
    <col min="15099" max="15099" width="64.42578125" bestFit="1" customWidth="1"/>
    <col min="15100" max="15112" width="6.7109375" customWidth="1"/>
    <col min="15113" max="15113" width="8" customWidth="1"/>
    <col min="15114" max="15114" width="6.42578125" customWidth="1"/>
    <col min="15115" max="15118" width="7" customWidth="1"/>
    <col min="15119" max="15126" width="6.7109375" customWidth="1"/>
    <col min="15127" max="15127" width="8" customWidth="1"/>
    <col min="15128" max="15128" width="6.42578125" customWidth="1"/>
    <col min="15129" max="15130" width="7" customWidth="1"/>
    <col min="15131" max="15131" width="14.140625" bestFit="1" customWidth="1"/>
    <col min="15132" max="15132" width="43.42578125" bestFit="1" customWidth="1"/>
    <col min="15133" max="15133" width="33.42578125" customWidth="1"/>
    <col min="15134" max="15134" width="26" customWidth="1"/>
    <col min="15135" max="15135" width="28.7109375" customWidth="1"/>
    <col min="15136" max="15136" width="24.140625" customWidth="1"/>
    <col min="15137" max="15137" width="29.140625" customWidth="1"/>
    <col min="15138" max="15138" width="21.5703125" bestFit="1" customWidth="1"/>
    <col min="15139" max="15139" width="25.85546875" customWidth="1"/>
    <col min="15140" max="15140" width="33" bestFit="1" customWidth="1"/>
    <col min="15349" max="15350" width="46.28515625" customWidth="1"/>
    <col min="15351" max="15351" width="62.7109375" bestFit="1" customWidth="1"/>
    <col min="15352" max="15352" width="60.85546875" bestFit="1" customWidth="1"/>
    <col min="15353" max="15354" width="60.85546875" customWidth="1"/>
    <col min="15355" max="15355" width="64.42578125" bestFit="1" customWidth="1"/>
    <col min="15356" max="15368" width="6.7109375" customWidth="1"/>
    <col min="15369" max="15369" width="8" customWidth="1"/>
    <col min="15370" max="15370" width="6.42578125" customWidth="1"/>
    <col min="15371" max="15374" width="7" customWidth="1"/>
    <col min="15375" max="15382" width="6.7109375" customWidth="1"/>
    <col min="15383" max="15383" width="8" customWidth="1"/>
    <col min="15384" max="15384" width="6.42578125" customWidth="1"/>
    <col min="15385" max="15386" width="7" customWidth="1"/>
    <col min="15387" max="15387" width="14.140625" bestFit="1" customWidth="1"/>
    <col min="15388" max="15388" width="43.42578125" bestFit="1" customWidth="1"/>
    <col min="15389" max="15389" width="33.42578125" customWidth="1"/>
    <col min="15390" max="15390" width="26" customWidth="1"/>
    <col min="15391" max="15391" width="28.7109375" customWidth="1"/>
    <col min="15392" max="15392" width="24.140625" customWidth="1"/>
    <col min="15393" max="15393" width="29.140625" customWidth="1"/>
    <col min="15394" max="15394" width="21.5703125" bestFit="1" customWidth="1"/>
    <col min="15395" max="15395" width="25.85546875" customWidth="1"/>
    <col min="15396" max="15396" width="33" bestFit="1" customWidth="1"/>
    <col min="15605" max="15606" width="46.28515625" customWidth="1"/>
    <col min="15607" max="15607" width="62.7109375" bestFit="1" customWidth="1"/>
    <col min="15608" max="15608" width="60.85546875" bestFit="1" customWidth="1"/>
    <col min="15609" max="15610" width="60.85546875" customWidth="1"/>
    <col min="15611" max="15611" width="64.42578125" bestFit="1" customWidth="1"/>
    <col min="15612" max="15624" width="6.7109375" customWidth="1"/>
    <col min="15625" max="15625" width="8" customWidth="1"/>
    <col min="15626" max="15626" width="6.42578125" customWidth="1"/>
    <col min="15627" max="15630" width="7" customWidth="1"/>
    <col min="15631" max="15638" width="6.7109375" customWidth="1"/>
    <col min="15639" max="15639" width="8" customWidth="1"/>
    <col min="15640" max="15640" width="6.42578125" customWidth="1"/>
    <col min="15641" max="15642" width="7" customWidth="1"/>
    <col min="15643" max="15643" width="14.140625" bestFit="1" customWidth="1"/>
    <col min="15644" max="15644" width="43.42578125" bestFit="1" customWidth="1"/>
    <col min="15645" max="15645" width="33.42578125" customWidth="1"/>
    <col min="15646" max="15646" width="26" customWidth="1"/>
    <col min="15647" max="15647" width="28.7109375" customWidth="1"/>
    <col min="15648" max="15648" width="24.140625" customWidth="1"/>
    <col min="15649" max="15649" width="29.140625" customWidth="1"/>
    <col min="15650" max="15650" width="21.5703125" bestFit="1" customWidth="1"/>
    <col min="15651" max="15651" width="25.85546875" customWidth="1"/>
    <col min="15652" max="15652" width="33" bestFit="1" customWidth="1"/>
    <col min="15861" max="15862" width="46.28515625" customWidth="1"/>
    <col min="15863" max="15863" width="62.7109375" bestFit="1" customWidth="1"/>
    <col min="15864" max="15864" width="60.85546875" bestFit="1" customWidth="1"/>
    <col min="15865" max="15866" width="60.85546875" customWidth="1"/>
    <col min="15867" max="15867" width="64.42578125" bestFit="1" customWidth="1"/>
    <col min="15868" max="15880" width="6.7109375" customWidth="1"/>
    <col min="15881" max="15881" width="8" customWidth="1"/>
    <col min="15882" max="15882" width="6.42578125" customWidth="1"/>
    <col min="15883" max="15886" width="7" customWidth="1"/>
    <col min="15887" max="15894" width="6.7109375" customWidth="1"/>
    <col min="15895" max="15895" width="8" customWidth="1"/>
    <col min="15896" max="15896" width="6.42578125" customWidth="1"/>
    <col min="15897" max="15898" width="7" customWidth="1"/>
    <col min="15899" max="15899" width="14.140625" bestFit="1" customWidth="1"/>
    <col min="15900" max="15900" width="43.42578125" bestFit="1" customWidth="1"/>
    <col min="15901" max="15901" width="33.42578125" customWidth="1"/>
    <col min="15902" max="15902" width="26" customWidth="1"/>
    <col min="15903" max="15903" width="28.7109375" customWidth="1"/>
    <col min="15904" max="15904" width="24.140625" customWidth="1"/>
    <col min="15905" max="15905" width="29.140625" customWidth="1"/>
    <col min="15906" max="15906" width="21.5703125" bestFit="1" customWidth="1"/>
    <col min="15907" max="15907" width="25.85546875" customWidth="1"/>
    <col min="15908" max="15908" width="33" bestFit="1" customWidth="1"/>
    <col min="16117" max="16118" width="46.28515625" customWidth="1"/>
    <col min="16119" max="16119" width="62.7109375" bestFit="1" customWidth="1"/>
    <col min="16120" max="16120" width="60.85546875" bestFit="1" customWidth="1"/>
    <col min="16121" max="16122" width="60.85546875" customWidth="1"/>
    <col min="16123" max="16123" width="64.42578125" bestFit="1" customWidth="1"/>
    <col min="16124" max="16136" width="6.7109375" customWidth="1"/>
    <col min="16137" max="16137" width="8" customWidth="1"/>
    <col min="16138" max="16138" width="6.42578125" customWidth="1"/>
    <col min="16139" max="16142" width="7" customWidth="1"/>
    <col min="16143" max="16150" width="6.7109375" customWidth="1"/>
    <col min="16151" max="16151" width="8" customWidth="1"/>
    <col min="16152" max="16152" width="6.42578125" customWidth="1"/>
    <col min="16153" max="16154" width="7" customWidth="1"/>
    <col min="16155" max="16155" width="14.140625" bestFit="1" customWidth="1"/>
    <col min="16156" max="16156" width="43.42578125" bestFit="1" customWidth="1"/>
    <col min="16157" max="16157" width="33.42578125" customWidth="1"/>
    <col min="16158" max="16158" width="26" customWidth="1"/>
    <col min="16159" max="16159" width="28.7109375" customWidth="1"/>
    <col min="16160" max="16160" width="24.140625" customWidth="1"/>
    <col min="16161" max="16161" width="29.140625" customWidth="1"/>
    <col min="16162" max="16162" width="21.5703125" bestFit="1" customWidth="1"/>
    <col min="16163" max="16163" width="25.85546875" customWidth="1"/>
    <col min="16164" max="16164" width="33" bestFit="1" customWidth="1"/>
  </cols>
  <sheetData>
    <row r="2" spans="2:50" x14ac:dyDescent="0.25">
      <c r="C2" s="829" t="s">
        <v>976</v>
      </c>
      <c r="D2" s="830"/>
      <c r="E2" s="830"/>
      <c r="F2" s="830"/>
      <c r="G2" s="830"/>
      <c r="H2" s="830"/>
      <c r="I2" s="830"/>
      <c r="J2" s="830"/>
      <c r="K2" s="830"/>
      <c r="L2" s="830"/>
      <c r="M2" s="830"/>
      <c r="N2" s="830"/>
      <c r="O2" s="830"/>
      <c r="P2" s="830"/>
      <c r="Q2" s="830"/>
      <c r="R2" s="830"/>
      <c r="S2" s="830"/>
      <c r="T2" s="830"/>
      <c r="U2" s="830"/>
      <c r="V2" s="830"/>
      <c r="W2" s="830"/>
      <c r="X2" s="830"/>
      <c r="Y2" s="830"/>
      <c r="Z2" s="830"/>
      <c r="AA2" s="830"/>
      <c r="AB2" s="830"/>
      <c r="AC2" s="830"/>
      <c r="AD2" s="830"/>
      <c r="AE2" s="830"/>
      <c r="AF2" s="830"/>
      <c r="AG2" s="830"/>
      <c r="AH2" s="830"/>
      <c r="AI2" s="830"/>
      <c r="AJ2" s="830"/>
      <c r="AK2" s="830"/>
      <c r="AL2" s="830"/>
      <c r="AM2" s="830"/>
      <c r="AN2" s="830"/>
      <c r="AO2" s="830"/>
      <c r="AP2" s="830"/>
      <c r="AQ2" s="830"/>
      <c r="AR2" s="830"/>
      <c r="AS2" s="830"/>
      <c r="AT2" s="830"/>
      <c r="AU2" s="830"/>
      <c r="AV2" s="830"/>
    </row>
    <row r="3" spans="2:50" x14ac:dyDescent="0.25">
      <c r="C3" s="830"/>
      <c r="D3" s="830"/>
      <c r="E3" s="830"/>
      <c r="F3" s="830"/>
      <c r="G3" s="830"/>
      <c r="H3" s="830"/>
      <c r="I3" s="830"/>
      <c r="J3" s="830"/>
      <c r="K3" s="830"/>
      <c r="L3" s="830"/>
      <c r="M3" s="830"/>
      <c r="N3" s="830"/>
      <c r="O3" s="830"/>
      <c r="P3" s="830"/>
      <c r="Q3" s="830"/>
      <c r="R3" s="830"/>
      <c r="S3" s="830"/>
      <c r="T3" s="830"/>
      <c r="U3" s="830"/>
      <c r="V3" s="830"/>
      <c r="W3" s="830"/>
      <c r="X3" s="830"/>
      <c r="Y3" s="830"/>
      <c r="Z3" s="830"/>
      <c r="AA3" s="830"/>
      <c r="AB3" s="830"/>
      <c r="AC3" s="830"/>
      <c r="AD3" s="830"/>
      <c r="AE3" s="830"/>
      <c r="AF3" s="830"/>
      <c r="AG3" s="830"/>
      <c r="AH3" s="830"/>
      <c r="AI3" s="830"/>
      <c r="AJ3" s="830"/>
      <c r="AK3" s="830"/>
      <c r="AL3" s="830"/>
      <c r="AM3" s="830"/>
      <c r="AN3" s="830"/>
      <c r="AO3" s="830"/>
      <c r="AP3" s="830"/>
      <c r="AQ3" s="830"/>
      <c r="AR3" s="830"/>
      <c r="AS3" s="830"/>
      <c r="AT3" s="830"/>
      <c r="AU3" s="830"/>
      <c r="AV3" s="830"/>
    </row>
    <row r="4" spans="2:50" x14ac:dyDescent="0.25">
      <c r="C4" s="830"/>
      <c r="D4" s="830"/>
      <c r="E4" s="830"/>
      <c r="F4" s="830"/>
      <c r="G4" s="830"/>
      <c r="H4" s="830"/>
      <c r="I4" s="830"/>
      <c r="J4" s="830"/>
      <c r="K4" s="830"/>
      <c r="L4" s="830"/>
      <c r="M4" s="830"/>
      <c r="N4" s="830"/>
      <c r="O4" s="830"/>
      <c r="P4" s="830"/>
      <c r="Q4" s="830"/>
      <c r="R4" s="830"/>
      <c r="S4" s="830"/>
      <c r="T4" s="830"/>
      <c r="U4" s="830"/>
      <c r="V4" s="830"/>
      <c r="W4" s="830"/>
      <c r="X4" s="830"/>
      <c r="Y4" s="830"/>
      <c r="Z4" s="830"/>
      <c r="AA4" s="830"/>
      <c r="AB4" s="830"/>
      <c r="AC4" s="830"/>
      <c r="AD4" s="830"/>
      <c r="AE4" s="830"/>
      <c r="AF4" s="830"/>
      <c r="AG4" s="830"/>
      <c r="AH4" s="830"/>
      <c r="AI4" s="830"/>
      <c r="AJ4" s="830"/>
      <c r="AK4" s="830"/>
      <c r="AL4" s="830"/>
      <c r="AM4" s="830"/>
      <c r="AN4" s="830"/>
      <c r="AO4" s="830"/>
      <c r="AP4" s="830"/>
      <c r="AQ4" s="830"/>
      <c r="AR4" s="830"/>
      <c r="AS4" s="830"/>
      <c r="AT4" s="830"/>
      <c r="AU4" s="830"/>
      <c r="AV4" s="830"/>
    </row>
    <row r="5" spans="2:50" x14ac:dyDescent="0.25">
      <c r="C5" s="830"/>
      <c r="D5" s="830"/>
      <c r="E5" s="830"/>
      <c r="F5" s="830"/>
      <c r="G5" s="830"/>
      <c r="H5" s="830"/>
      <c r="I5" s="830"/>
      <c r="J5" s="830"/>
      <c r="K5" s="830"/>
      <c r="L5" s="830"/>
      <c r="M5" s="830"/>
      <c r="N5" s="830"/>
      <c r="O5" s="830"/>
      <c r="P5" s="830"/>
      <c r="Q5" s="830"/>
      <c r="R5" s="830"/>
      <c r="S5" s="830"/>
      <c r="T5" s="830"/>
      <c r="U5" s="830"/>
      <c r="V5" s="830"/>
      <c r="W5" s="830"/>
      <c r="X5" s="830"/>
      <c r="Y5" s="830"/>
      <c r="Z5" s="830"/>
      <c r="AA5" s="830"/>
      <c r="AB5" s="830"/>
      <c r="AC5" s="830"/>
      <c r="AD5" s="830"/>
      <c r="AE5" s="830"/>
      <c r="AF5" s="830"/>
      <c r="AG5" s="830"/>
      <c r="AH5" s="830"/>
      <c r="AI5" s="830"/>
      <c r="AJ5" s="830"/>
      <c r="AK5" s="830"/>
      <c r="AL5" s="830"/>
      <c r="AM5" s="830"/>
      <c r="AN5" s="830"/>
      <c r="AO5" s="830"/>
      <c r="AP5" s="830"/>
      <c r="AQ5" s="830"/>
      <c r="AR5" s="830"/>
      <c r="AS5" s="830"/>
      <c r="AT5" s="830"/>
      <c r="AU5" s="830"/>
      <c r="AV5" s="830"/>
    </row>
    <row r="6" spans="2:50" x14ac:dyDescent="0.25">
      <c r="C6" s="830"/>
      <c r="D6" s="830"/>
      <c r="E6" s="830"/>
      <c r="F6" s="830"/>
      <c r="G6" s="830"/>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row>
    <row r="7" spans="2:50" x14ac:dyDescent="0.25">
      <c r="C7" s="830"/>
      <c r="D7" s="830"/>
      <c r="E7" s="830"/>
      <c r="F7" s="830"/>
      <c r="G7" s="830"/>
      <c r="H7" s="830"/>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0"/>
      <c r="AL7" s="830"/>
      <c r="AM7" s="830"/>
      <c r="AN7" s="830"/>
      <c r="AO7" s="830"/>
      <c r="AP7" s="830"/>
      <c r="AQ7" s="830"/>
      <c r="AR7" s="830"/>
      <c r="AS7" s="830"/>
      <c r="AT7" s="830"/>
      <c r="AU7" s="830"/>
      <c r="AV7" s="830"/>
    </row>
    <row r="8" spans="2:50" x14ac:dyDescent="0.25">
      <c r="C8" s="830"/>
      <c r="D8" s="830"/>
      <c r="E8" s="830"/>
      <c r="F8" s="830"/>
      <c r="G8" s="830"/>
      <c r="H8" s="830"/>
      <c r="I8" s="830"/>
      <c r="J8" s="830"/>
      <c r="K8" s="830"/>
      <c r="L8" s="830"/>
      <c r="M8" s="830"/>
      <c r="N8" s="830"/>
      <c r="O8" s="830"/>
      <c r="P8" s="830"/>
      <c r="Q8" s="830"/>
      <c r="R8" s="830"/>
      <c r="S8" s="830"/>
      <c r="T8" s="830"/>
      <c r="U8" s="830"/>
      <c r="V8" s="830"/>
      <c r="W8" s="830"/>
      <c r="X8" s="830"/>
      <c r="Y8" s="830"/>
      <c r="Z8" s="830"/>
      <c r="AA8" s="830"/>
      <c r="AB8" s="830"/>
      <c r="AC8" s="830"/>
      <c r="AD8" s="830"/>
      <c r="AE8" s="830"/>
      <c r="AF8" s="830"/>
      <c r="AG8" s="830"/>
      <c r="AH8" s="830"/>
      <c r="AI8" s="830"/>
      <c r="AJ8" s="830"/>
      <c r="AK8" s="830"/>
      <c r="AL8" s="830"/>
      <c r="AM8" s="830"/>
      <c r="AN8" s="830"/>
      <c r="AO8" s="830"/>
      <c r="AP8" s="830"/>
      <c r="AQ8" s="830"/>
      <c r="AR8" s="830"/>
      <c r="AS8" s="830"/>
      <c r="AT8" s="830"/>
      <c r="AU8" s="830"/>
      <c r="AV8" s="830"/>
    </row>
    <row r="9" spans="2:50" x14ac:dyDescent="0.25">
      <c r="C9" s="830"/>
      <c r="D9" s="830"/>
      <c r="E9" s="830"/>
      <c r="F9" s="830"/>
      <c r="G9" s="830"/>
      <c r="H9" s="830"/>
      <c r="I9" s="830"/>
      <c r="J9" s="830"/>
      <c r="K9" s="830"/>
      <c r="L9" s="830"/>
      <c r="M9" s="830"/>
      <c r="N9" s="830"/>
      <c r="O9" s="830"/>
      <c r="P9" s="830"/>
      <c r="Q9" s="830"/>
      <c r="R9" s="830"/>
      <c r="S9" s="830"/>
      <c r="T9" s="830"/>
      <c r="U9" s="830"/>
      <c r="V9" s="830"/>
      <c r="W9" s="830"/>
      <c r="X9" s="830"/>
      <c r="Y9" s="830"/>
      <c r="Z9" s="830"/>
      <c r="AA9" s="830"/>
      <c r="AB9" s="830"/>
      <c r="AC9" s="830"/>
      <c r="AD9" s="830"/>
      <c r="AE9" s="830"/>
      <c r="AF9" s="830"/>
      <c r="AG9" s="830"/>
      <c r="AH9" s="830"/>
      <c r="AI9" s="830"/>
      <c r="AJ9" s="830"/>
      <c r="AK9" s="830"/>
      <c r="AL9" s="830"/>
      <c r="AM9" s="830"/>
      <c r="AN9" s="830"/>
      <c r="AO9" s="830"/>
      <c r="AP9" s="830"/>
      <c r="AQ9" s="830"/>
      <c r="AR9" s="830"/>
      <c r="AS9" s="830"/>
      <c r="AT9" s="830"/>
      <c r="AU9" s="830"/>
      <c r="AV9" s="830"/>
    </row>
    <row r="10" spans="2:50" ht="45.75" customHeight="1" x14ac:dyDescent="0.7">
      <c r="C10" s="742" t="s">
        <v>39</v>
      </c>
      <c r="D10" s="742"/>
      <c r="E10" s="742"/>
      <c r="F10" s="742"/>
      <c r="G10" s="742"/>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row>
    <row r="11" spans="2:50" s="9" customFormat="1" ht="32.25" customHeight="1" x14ac:dyDescent="0.35">
      <c r="C11" s="8"/>
      <c r="D11" s="8"/>
      <c r="E11" s="637"/>
      <c r="F11" s="397"/>
      <c r="G11" s="8"/>
      <c r="H11" s="8"/>
      <c r="I11" s="11"/>
      <c r="J11" s="8"/>
      <c r="L11" s="878" t="s">
        <v>88</v>
      </c>
      <c r="M11" s="879"/>
      <c r="N11" s="879"/>
      <c r="O11" s="879"/>
      <c r="P11" s="879"/>
      <c r="Q11" s="879"/>
      <c r="R11" s="879"/>
      <c r="S11" s="879"/>
      <c r="T11" s="879"/>
      <c r="U11" s="879"/>
      <c r="V11" s="879"/>
      <c r="W11" s="879"/>
      <c r="X11" s="879"/>
      <c r="Y11" s="879"/>
      <c r="Z11" s="879"/>
      <c r="AA11" s="879"/>
      <c r="AB11" s="879"/>
      <c r="AC11" s="879"/>
      <c r="AD11" s="879"/>
      <c r="AE11" s="879"/>
      <c r="AF11" s="879"/>
      <c r="AG11" s="879"/>
      <c r="AH11" s="879"/>
      <c r="AI11" s="879"/>
      <c r="AJ11" s="879"/>
      <c r="AK11" s="879"/>
      <c r="AL11" s="879"/>
      <c r="AM11" s="879"/>
      <c r="AN11" s="879"/>
      <c r="AO11" s="879"/>
      <c r="AP11" s="880"/>
      <c r="AQ11" s="636"/>
      <c r="AR11" s="8"/>
      <c r="AS11" s="8"/>
      <c r="AT11" s="16">
        <v>30</v>
      </c>
      <c r="AU11" s="8"/>
      <c r="AV11" s="17"/>
    </row>
    <row r="12" spans="2:50" ht="44.25" customHeight="1" x14ac:dyDescent="0.25">
      <c r="C12" s="871" t="s">
        <v>1</v>
      </c>
      <c r="D12" s="873" t="s">
        <v>2</v>
      </c>
      <c r="E12" s="873" t="s">
        <v>973</v>
      </c>
      <c r="F12" s="871" t="s">
        <v>10</v>
      </c>
      <c r="G12" s="754" t="s">
        <v>11</v>
      </c>
      <c r="H12" s="866" t="s">
        <v>12</v>
      </c>
      <c r="I12" s="868" t="s">
        <v>13</v>
      </c>
      <c r="J12" s="754" t="s">
        <v>14</v>
      </c>
      <c r="K12" s="754" t="s">
        <v>8</v>
      </c>
      <c r="L12" s="400" t="s">
        <v>17</v>
      </c>
      <c r="M12" s="49" t="s">
        <v>18</v>
      </c>
      <c r="N12" s="49" t="s">
        <v>19</v>
      </c>
      <c r="O12" s="400" t="s">
        <v>20</v>
      </c>
      <c r="P12" s="400" t="s">
        <v>21</v>
      </c>
      <c r="Q12" s="400" t="s">
        <v>15</v>
      </c>
      <c r="R12" s="400" t="s">
        <v>16</v>
      </c>
      <c r="S12" s="398" t="s">
        <v>17</v>
      </c>
      <c r="T12" s="49" t="s">
        <v>18</v>
      </c>
      <c r="U12" s="49" t="s">
        <v>19</v>
      </c>
      <c r="V12" s="400" t="s">
        <v>20</v>
      </c>
      <c r="W12" s="400" t="s">
        <v>21</v>
      </c>
      <c r="X12" s="400" t="s">
        <v>15</v>
      </c>
      <c r="Y12" s="400" t="s">
        <v>16</v>
      </c>
      <c r="Z12" s="398" t="s">
        <v>17</v>
      </c>
      <c r="AA12" s="49" t="s">
        <v>18</v>
      </c>
      <c r="AB12" s="49" t="s">
        <v>19</v>
      </c>
      <c r="AC12" s="400" t="s">
        <v>20</v>
      </c>
      <c r="AD12" s="400" t="s">
        <v>21</v>
      </c>
      <c r="AE12" s="400" t="s">
        <v>15</v>
      </c>
      <c r="AF12" s="400" t="s">
        <v>16</v>
      </c>
      <c r="AG12" s="398" t="s">
        <v>17</v>
      </c>
      <c r="AH12" s="49" t="s">
        <v>18</v>
      </c>
      <c r="AI12" s="49" t="s">
        <v>19</v>
      </c>
      <c r="AJ12" s="400" t="s">
        <v>20</v>
      </c>
      <c r="AK12" s="400" t="s">
        <v>21</v>
      </c>
      <c r="AL12" s="400" t="s">
        <v>15</v>
      </c>
      <c r="AM12" s="400" t="s">
        <v>16</v>
      </c>
      <c r="AN12" s="398" t="s">
        <v>17</v>
      </c>
      <c r="AO12" s="49" t="s">
        <v>18</v>
      </c>
      <c r="AP12" s="49" t="s">
        <v>19</v>
      </c>
      <c r="AQ12" s="19" t="s">
        <v>4</v>
      </c>
      <c r="AR12" s="754" t="s">
        <v>22</v>
      </c>
      <c r="AS12" s="754" t="s">
        <v>23</v>
      </c>
      <c r="AT12" s="754" t="s">
        <v>5</v>
      </c>
      <c r="AU12" s="875" t="s">
        <v>24</v>
      </c>
      <c r="AV12" s="757" t="s">
        <v>1027</v>
      </c>
      <c r="AW12" s="860"/>
      <c r="AX12" s="860"/>
    </row>
    <row r="13" spans="2:50" ht="29.25" customHeight="1" x14ac:dyDescent="0.25">
      <c r="C13" s="872"/>
      <c r="D13" s="874"/>
      <c r="E13" s="874"/>
      <c r="F13" s="872"/>
      <c r="G13" s="753"/>
      <c r="H13" s="867"/>
      <c r="I13" s="869"/>
      <c r="J13" s="753"/>
      <c r="K13" s="753"/>
      <c r="L13" s="401">
        <v>1</v>
      </c>
      <c r="M13" s="50">
        <f>+L13+1</f>
        <v>2</v>
      </c>
      <c r="N13" s="50">
        <f>+M13+1</f>
        <v>3</v>
      </c>
      <c r="O13" s="401">
        <v>4</v>
      </c>
      <c r="P13" s="401">
        <v>5</v>
      </c>
      <c r="Q13" s="401">
        <v>6</v>
      </c>
      <c r="R13" s="401">
        <f>+Q13+1</f>
        <v>7</v>
      </c>
      <c r="S13" s="399">
        <f>+R13+1</f>
        <v>8</v>
      </c>
      <c r="T13" s="50">
        <f>+S13+1</f>
        <v>9</v>
      </c>
      <c r="U13" s="50">
        <f>+T13+1</f>
        <v>10</v>
      </c>
      <c r="V13" s="401">
        <v>11</v>
      </c>
      <c r="W13" s="401">
        <f t="shared" ref="W13:AB13" si="0">+V13+1</f>
        <v>12</v>
      </c>
      <c r="X13" s="401">
        <f t="shared" si="0"/>
        <v>13</v>
      </c>
      <c r="Y13" s="401">
        <f t="shared" si="0"/>
        <v>14</v>
      </c>
      <c r="Z13" s="399">
        <f t="shared" si="0"/>
        <v>15</v>
      </c>
      <c r="AA13" s="50">
        <f t="shared" si="0"/>
        <v>16</v>
      </c>
      <c r="AB13" s="50">
        <f t="shared" si="0"/>
        <v>17</v>
      </c>
      <c r="AC13" s="401">
        <v>18</v>
      </c>
      <c r="AD13" s="401">
        <f t="shared" ref="AD13:AN13" si="1">+AC13+1</f>
        <v>19</v>
      </c>
      <c r="AE13" s="401">
        <f t="shared" si="1"/>
        <v>20</v>
      </c>
      <c r="AF13" s="401">
        <f t="shared" si="1"/>
        <v>21</v>
      </c>
      <c r="AG13" s="399">
        <f t="shared" si="1"/>
        <v>22</v>
      </c>
      <c r="AH13" s="50">
        <f t="shared" si="1"/>
        <v>23</v>
      </c>
      <c r="AI13" s="50">
        <f t="shared" si="1"/>
        <v>24</v>
      </c>
      <c r="AJ13" s="401">
        <f t="shared" si="1"/>
        <v>25</v>
      </c>
      <c r="AK13" s="401">
        <f t="shared" si="1"/>
        <v>26</v>
      </c>
      <c r="AL13" s="401">
        <f t="shared" si="1"/>
        <v>27</v>
      </c>
      <c r="AM13" s="401">
        <f t="shared" si="1"/>
        <v>28</v>
      </c>
      <c r="AN13" s="399">
        <f t="shared" si="1"/>
        <v>29</v>
      </c>
      <c r="AO13" s="50">
        <v>30</v>
      </c>
      <c r="AP13" s="50">
        <v>1</v>
      </c>
      <c r="AQ13" s="32" t="s">
        <v>25</v>
      </c>
      <c r="AR13" s="753"/>
      <c r="AS13" s="753"/>
      <c r="AT13" s="753"/>
      <c r="AU13" s="876"/>
      <c r="AV13" s="758"/>
    </row>
    <row r="14" spans="2:50" ht="6.75" customHeight="1" x14ac:dyDescent="0.25">
      <c r="C14" s="28"/>
      <c r="D14" s="28"/>
      <c r="E14" s="28"/>
      <c r="F14" s="28"/>
      <c r="G14" s="28"/>
      <c r="H14" s="28"/>
      <c r="I14" s="28"/>
      <c r="J14" s="28"/>
      <c r="K14" s="28"/>
      <c r="L14" s="28"/>
      <c r="M14" s="635"/>
      <c r="N14" s="635"/>
      <c r="O14" s="28"/>
      <c r="P14" s="28"/>
      <c r="Q14" s="28"/>
      <c r="R14" s="28"/>
      <c r="S14" s="28"/>
      <c r="T14" s="635"/>
      <c r="U14" s="635"/>
      <c r="V14" s="28"/>
      <c r="W14" s="28"/>
      <c r="X14" s="28"/>
      <c r="Y14" s="28"/>
      <c r="Z14" s="28"/>
      <c r="AA14" s="635"/>
      <c r="AB14" s="635"/>
      <c r="AC14" s="28"/>
      <c r="AD14" s="28"/>
      <c r="AE14" s="28"/>
      <c r="AF14" s="28"/>
      <c r="AG14" s="28"/>
      <c r="AH14" s="635"/>
      <c r="AI14" s="635"/>
      <c r="AJ14" s="28"/>
      <c r="AK14" s="28"/>
      <c r="AL14" s="28"/>
      <c r="AM14" s="28"/>
      <c r="AN14" s="28"/>
      <c r="AO14" s="635"/>
      <c r="AP14" s="635"/>
      <c r="AQ14" s="29"/>
      <c r="AR14" s="28"/>
      <c r="AS14" s="28"/>
      <c r="AT14" s="28"/>
      <c r="AU14" s="30"/>
      <c r="AV14" s="30"/>
    </row>
    <row r="15" spans="2:50" ht="26.25" customHeight="1" x14ac:dyDescent="0.25">
      <c r="B15" s="831" t="s">
        <v>1025</v>
      </c>
      <c r="C15" s="861">
        <v>1</v>
      </c>
      <c r="D15" s="862" t="s">
        <v>972</v>
      </c>
      <c r="E15" s="863" t="s">
        <v>42</v>
      </c>
      <c r="F15" s="864" t="s">
        <v>49</v>
      </c>
      <c r="G15" s="865" t="s">
        <v>27</v>
      </c>
      <c r="H15" s="870" t="s">
        <v>28</v>
      </c>
      <c r="I15" s="877" t="s">
        <v>29</v>
      </c>
      <c r="J15" s="374">
        <v>30</v>
      </c>
      <c r="K15" s="373" t="s">
        <v>34</v>
      </c>
      <c r="L15" s="634"/>
      <c r="M15" s="273"/>
      <c r="N15" s="273"/>
      <c r="O15" s="293"/>
      <c r="P15" s="293"/>
      <c r="Q15" s="293"/>
      <c r="R15" s="293"/>
      <c r="S15" s="293"/>
      <c r="T15" s="273"/>
      <c r="U15" s="273"/>
      <c r="V15" s="293"/>
      <c r="W15" s="293"/>
      <c r="X15" s="293">
        <v>7</v>
      </c>
      <c r="Y15" s="293">
        <v>7</v>
      </c>
      <c r="Z15" s="293">
        <v>7</v>
      </c>
      <c r="AA15" s="273"/>
      <c r="AB15" s="273"/>
      <c r="AC15" s="293">
        <v>8</v>
      </c>
      <c r="AD15" s="293">
        <v>8</v>
      </c>
      <c r="AE15" s="293">
        <v>8</v>
      </c>
      <c r="AF15" s="293">
        <v>8</v>
      </c>
      <c r="AG15" s="293">
        <v>8</v>
      </c>
      <c r="AH15" s="273"/>
      <c r="AI15" s="273"/>
      <c r="AJ15" s="293"/>
      <c r="AK15" s="293"/>
      <c r="AL15" s="293"/>
      <c r="AM15" s="293"/>
      <c r="AN15" s="293"/>
      <c r="AO15" s="273"/>
      <c r="AP15" s="633"/>
      <c r="AQ15" s="632">
        <f t="shared" ref="AQ15:AQ46" si="2">SUM(L15:AP15)</f>
        <v>61</v>
      </c>
      <c r="AR15" s="296">
        <v>12</v>
      </c>
      <c r="AS15" s="297">
        <f>1-(AT15/AR15)</f>
        <v>0.42499999999999993</v>
      </c>
      <c r="AT15" s="298">
        <v>6.9</v>
      </c>
      <c r="AU15" s="299">
        <f>+AR15*AQ15</f>
        <v>732</v>
      </c>
      <c r="AV15" s="298">
        <f>+AT15*AQ15</f>
        <v>420.90000000000003</v>
      </c>
      <c r="AW15" s="625">
        <f>SUM(AV15:AV52)</f>
        <v>14454.699999999999</v>
      </c>
    </row>
    <row r="16" spans="2:50" ht="26.25" customHeight="1" x14ac:dyDescent="0.25">
      <c r="B16" s="832"/>
      <c r="C16" s="834"/>
      <c r="D16" s="859"/>
      <c r="E16" s="835"/>
      <c r="F16" s="837"/>
      <c r="G16" s="712"/>
      <c r="H16" s="833"/>
      <c r="I16" s="849"/>
      <c r="J16" s="385">
        <v>20</v>
      </c>
      <c r="K16" s="386" t="s">
        <v>32</v>
      </c>
      <c r="L16" s="621">
        <v>10</v>
      </c>
      <c r="M16" s="620"/>
      <c r="N16" s="620"/>
      <c r="O16" s="619">
        <v>10</v>
      </c>
      <c r="P16" s="619">
        <v>10</v>
      </c>
      <c r="Q16" s="619">
        <v>10</v>
      </c>
      <c r="R16" s="619">
        <v>10</v>
      </c>
      <c r="S16" s="619">
        <v>10</v>
      </c>
      <c r="T16" s="274"/>
      <c r="U16" s="274"/>
      <c r="V16" s="329">
        <v>10</v>
      </c>
      <c r="W16" s="329">
        <v>10</v>
      </c>
      <c r="X16" s="329">
        <v>3</v>
      </c>
      <c r="Y16" s="329">
        <v>3</v>
      </c>
      <c r="Z16" s="329">
        <v>3</v>
      </c>
      <c r="AA16" s="274"/>
      <c r="AB16" s="274"/>
      <c r="AC16" s="329">
        <v>3</v>
      </c>
      <c r="AD16" s="329">
        <v>3</v>
      </c>
      <c r="AE16" s="329">
        <v>3</v>
      </c>
      <c r="AF16" s="329">
        <v>3</v>
      </c>
      <c r="AG16" s="329">
        <v>3</v>
      </c>
      <c r="AH16" s="274"/>
      <c r="AI16" s="274"/>
      <c r="AJ16" s="329">
        <v>13</v>
      </c>
      <c r="AK16" s="329">
        <v>14</v>
      </c>
      <c r="AL16" s="329">
        <v>13</v>
      </c>
      <c r="AM16" s="329">
        <v>13</v>
      </c>
      <c r="AN16" s="329">
        <v>13</v>
      </c>
      <c r="AO16" s="274"/>
      <c r="AP16" s="618">
        <v>10</v>
      </c>
      <c r="AQ16" s="617">
        <f t="shared" si="2"/>
        <v>180</v>
      </c>
      <c r="AR16" s="846">
        <v>7</v>
      </c>
      <c r="AS16" s="845">
        <f>1-(AT16/AR16)</f>
        <v>0.20000000000000007</v>
      </c>
      <c r="AT16" s="718">
        <v>5.6</v>
      </c>
      <c r="AU16" s="844">
        <f>+AQ16*AR16</f>
        <v>1260</v>
      </c>
      <c r="AV16" s="718">
        <f>+AQ16*AT16</f>
        <v>1007.9999999999999</v>
      </c>
      <c r="AW16" s="622"/>
    </row>
    <row r="17" spans="2:51" ht="26.25" customHeight="1" x14ac:dyDescent="0.25">
      <c r="B17" s="832"/>
      <c r="C17" s="834"/>
      <c r="D17" s="859"/>
      <c r="E17" s="835"/>
      <c r="F17" s="837"/>
      <c r="G17" s="712"/>
      <c r="H17" s="624" t="s">
        <v>36</v>
      </c>
      <c r="I17" s="623" t="s">
        <v>944</v>
      </c>
      <c r="J17" s="385">
        <v>30</v>
      </c>
      <c r="K17" s="386" t="s">
        <v>815</v>
      </c>
      <c r="L17" s="621"/>
      <c r="M17" s="620">
        <v>5</v>
      </c>
      <c r="N17" s="620"/>
      <c r="O17" s="619"/>
      <c r="P17" s="619"/>
      <c r="Q17" s="619"/>
      <c r="R17" s="619"/>
      <c r="S17" s="619"/>
      <c r="T17" s="274">
        <v>5</v>
      </c>
      <c r="U17" s="274"/>
      <c r="V17" s="329"/>
      <c r="W17" s="329"/>
      <c r="X17" s="329"/>
      <c r="Y17" s="329"/>
      <c r="Z17" s="329"/>
      <c r="AA17" s="274">
        <v>5</v>
      </c>
      <c r="AB17" s="274"/>
      <c r="AC17" s="329"/>
      <c r="AD17" s="329"/>
      <c r="AE17" s="329"/>
      <c r="AF17" s="329"/>
      <c r="AG17" s="329"/>
      <c r="AH17" s="274">
        <v>5</v>
      </c>
      <c r="AI17" s="274"/>
      <c r="AJ17" s="329"/>
      <c r="AK17" s="329"/>
      <c r="AL17" s="329"/>
      <c r="AM17" s="329"/>
      <c r="AN17" s="329"/>
      <c r="AO17" s="274">
        <v>5</v>
      </c>
      <c r="AP17" s="618"/>
      <c r="AQ17" s="617">
        <f t="shared" si="2"/>
        <v>25</v>
      </c>
      <c r="AR17" s="846"/>
      <c r="AS17" s="845" t="e">
        <f>1-(AT17/AR17)</f>
        <v>#DIV/0!</v>
      </c>
      <c r="AT17" s="718"/>
      <c r="AU17" s="844"/>
      <c r="AV17" s="718"/>
    </row>
    <row r="18" spans="2:51" ht="26.25" customHeight="1" x14ac:dyDescent="0.25">
      <c r="B18" s="832"/>
      <c r="C18" s="834"/>
      <c r="D18" s="859"/>
      <c r="E18" s="835"/>
      <c r="F18" s="837"/>
      <c r="G18" s="712" t="s">
        <v>971</v>
      </c>
      <c r="H18" s="624" t="s">
        <v>943</v>
      </c>
      <c r="I18" s="838" t="s">
        <v>970</v>
      </c>
      <c r="J18" s="385">
        <v>5</v>
      </c>
      <c r="K18" s="386" t="s">
        <v>31</v>
      </c>
      <c r="L18" s="621">
        <v>1</v>
      </c>
      <c r="M18" s="620"/>
      <c r="N18" s="620"/>
      <c r="O18" s="619">
        <v>1</v>
      </c>
      <c r="P18" s="619">
        <v>1</v>
      </c>
      <c r="Q18" s="619">
        <v>1</v>
      </c>
      <c r="R18" s="619">
        <v>1</v>
      </c>
      <c r="S18" s="619">
        <v>1</v>
      </c>
      <c r="T18" s="274"/>
      <c r="U18" s="274"/>
      <c r="V18" s="329">
        <v>1</v>
      </c>
      <c r="W18" s="329">
        <v>1</v>
      </c>
      <c r="X18" s="329">
        <v>1</v>
      </c>
      <c r="Y18" s="329">
        <v>1</v>
      </c>
      <c r="Z18" s="329">
        <v>1</v>
      </c>
      <c r="AA18" s="274"/>
      <c r="AB18" s="274"/>
      <c r="AC18" s="329">
        <v>1</v>
      </c>
      <c r="AD18" s="329">
        <v>1</v>
      </c>
      <c r="AE18" s="329">
        <v>1</v>
      </c>
      <c r="AF18" s="329">
        <v>1</v>
      </c>
      <c r="AG18" s="329">
        <v>1</v>
      </c>
      <c r="AH18" s="274"/>
      <c r="AI18" s="274"/>
      <c r="AJ18" s="329">
        <v>1</v>
      </c>
      <c r="AK18" s="329">
        <v>1</v>
      </c>
      <c r="AL18" s="329">
        <v>1</v>
      </c>
      <c r="AM18" s="329">
        <v>1</v>
      </c>
      <c r="AN18" s="329">
        <v>1</v>
      </c>
      <c r="AO18" s="274"/>
      <c r="AP18" s="618"/>
      <c r="AQ18" s="617">
        <f t="shared" si="2"/>
        <v>21</v>
      </c>
      <c r="AR18" s="846">
        <v>15</v>
      </c>
      <c r="AS18" s="845">
        <f>1-(AT18/AR18)</f>
        <v>0.6</v>
      </c>
      <c r="AT18" s="718">
        <v>6</v>
      </c>
      <c r="AU18" s="844">
        <f>+(AQ18+AQ19+AQ20+AQ21)*AR18</f>
        <v>1890</v>
      </c>
      <c r="AV18" s="718">
        <f>+(AQ18+AQ19+AQ20+AQ21)*AT18</f>
        <v>756</v>
      </c>
    </row>
    <row r="19" spans="2:51" ht="26.25" customHeight="1" x14ac:dyDescent="0.25">
      <c r="B19" s="832"/>
      <c r="C19" s="834"/>
      <c r="D19" s="859"/>
      <c r="E19" s="835"/>
      <c r="F19" s="837"/>
      <c r="G19" s="712"/>
      <c r="H19" s="624" t="s">
        <v>943</v>
      </c>
      <c r="I19" s="838"/>
      <c r="J19" s="385">
        <v>30</v>
      </c>
      <c r="K19" s="386" t="s">
        <v>815</v>
      </c>
      <c r="L19" s="621"/>
      <c r="M19" s="620"/>
      <c r="N19" s="620"/>
      <c r="O19" s="619"/>
      <c r="P19" s="619"/>
      <c r="Q19" s="619"/>
      <c r="R19" s="619"/>
      <c r="S19" s="619"/>
      <c r="T19" s="274"/>
      <c r="U19" s="274"/>
      <c r="V19" s="329"/>
      <c r="W19" s="329">
        <v>2</v>
      </c>
      <c r="X19" s="329">
        <v>2</v>
      </c>
      <c r="Y19" s="329">
        <v>2</v>
      </c>
      <c r="Z19" s="329">
        <v>2</v>
      </c>
      <c r="AA19" s="274"/>
      <c r="AB19" s="274"/>
      <c r="AC19" s="329">
        <v>2</v>
      </c>
      <c r="AD19" s="329">
        <v>2</v>
      </c>
      <c r="AE19" s="329">
        <v>2</v>
      </c>
      <c r="AF19" s="329">
        <v>2</v>
      </c>
      <c r="AG19" s="329">
        <v>2</v>
      </c>
      <c r="AH19" s="274"/>
      <c r="AI19" s="274"/>
      <c r="AJ19" s="329"/>
      <c r="AK19" s="329"/>
      <c r="AL19" s="329"/>
      <c r="AM19" s="329"/>
      <c r="AN19" s="329"/>
      <c r="AO19" s="274"/>
      <c r="AP19" s="618"/>
      <c r="AQ19" s="617">
        <f t="shared" si="2"/>
        <v>18</v>
      </c>
      <c r="AR19" s="846"/>
      <c r="AS19" s="845"/>
      <c r="AT19" s="718"/>
      <c r="AU19" s="844"/>
      <c r="AV19" s="718"/>
    </row>
    <row r="20" spans="2:51" ht="26.25" customHeight="1" x14ac:dyDescent="0.55000000000000004">
      <c r="B20" s="832"/>
      <c r="C20" s="834"/>
      <c r="D20" s="859"/>
      <c r="E20" s="835"/>
      <c r="F20" s="837"/>
      <c r="G20" s="712"/>
      <c r="H20" s="624" t="s">
        <v>943</v>
      </c>
      <c r="I20" s="838"/>
      <c r="J20" s="385">
        <v>15</v>
      </c>
      <c r="K20" s="386" t="s">
        <v>953</v>
      </c>
      <c r="L20" s="621">
        <v>4</v>
      </c>
      <c r="M20" s="620"/>
      <c r="N20" s="620"/>
      <c r="O20" s="619">
        <v>4</v>
      </c>
      <c r="P20" s="619">
        <v>4</v>
      </c>
      <c r="Q20" s="619">
        <v>4</v>
      </c>
      <c r="R20" s="619">
        <v>4</v>
      </c>
      <c r="S20" s="619">
        <v>4</v>
      </c>
      <c r="T20" s="274"/>
      <c r="U20" s="274"/>
      <c r="V20" s="329">
        <v>4</v>
      </c>
      <c r="W20" s="329">
        <v>2</v>
      </c>
      <c r="X20" s="329">
        <v>2</v>
      </c>
      <c r="Y20" s="329">
        <v>2</v>
      </c>
      <c r="Z20" s="329">
        <v>2</v>
      </c>
      <c r="AA20" s="274"/>
      <c r="AB20" s="274"/>
      <c r="AC20" s="329">
        <v>2</v>
      </c>
      <c r="AD20" s="329">
        <v>2</v>
      </c>
      <c r="AE20" s="329">
        <v>2</v>
      </c>
      <c r="AF20" s="329">
        <v>2</v>
      </c>
      <c r="AG20" s="329">
        <v>2</v>
      </c>
      <c r="AH20" s="274"/>
      <c r="AI20" s="274"/>
      <c r="AJ20" s="329">
        <v>4</v>
      </c>
      <c r="AK20" s="329">
        <v>4</v>
      </c>
      <c r="AL20" s="329">
        <v>4</v>
      </c>
      <c r="AM20" s="329">
        <v>4</v>
      </c>
      <c r="AN20" s="329">
        <v>4</v>
      </c>
      <c r="AO20" s="274"/>
      <c r="AP20" s="618"/>
      <c r="AQ20" s="617">
        <f t="shared" si="2"/>
        <v>66</v>
      </c>
      <c r="AR20" s="846"/>
      <c r="AS20" s="845"/>
      <c r="AT20" s="718"/>
      <c r="AU20" s="844"/>
      <c r="AV20" s="718"/>
      <c r="AW20" s="312"/>
      <c r="AY20" s="631"/>
    </row>
    <row r="21" spans="2:51" ht="26.25" customHeight="1" x14ac:dyDescent="0.25">
      <c r="B21" s="832"/>
      <c r="C21" s="834"/>
      <c r="D21" s="859"/>
      <c r="E21" s="835"/>
      <c r="F21" s="837"/>
      <c r="G21" s="712"/>
      <c r="H21" s="624" t="s">
        <v>943</v>
      </c>
      <c r="I21" s="838"/>
      <c r="J21" s="385">
        <v>5</v>
      </c>
      <c r="K21" s="386" t="s">
        <v>33</v>
      </c>
      <c r="L21" s="621">
        <v>1</v>
      </c>
      <c r="M21" s="620"/>
      <c r="N21" s="620"/>
      <c r="O21" s="619">
        <v>1</v>
      </c>
      <c r="P21" s="619">
        <v>1</v>
      </c>
      <c r="Q21" s="619">
        <v>1</v>
      </c>
      <c r="R21" s="619">
        <v>1</v>
      </c>
      <c r="S21" s="619">
        <v>1</v>
      </c>
      <c r="T21" s="274"/>
      <c r="U21" s="274"/>
      <c r="V21" s="329">
        <v>1</v>
      </c>
      <c r="W21" s="329">
        <v>1</v>
      </c>
      <c r="X21" s="329">
        <v>1</v>
      </c>
      <c r="Y21" s="329">
        <v>1</v>
      </c>
      <c r="Z21" s="329">
        <v>1</v>
      </c>
      <c r="AA21" s="274"/>
      <c r="AB21" s="274"/>
      <c r="AC21" s="329">
        <v>1</v>
      </c>
      <c r="AD21" s="329">
        <v>1</v>
      </c>
      <c r="AE21" s="329">
        <v>1</v>
      </c>
      <c r="AF21" s="329">
        <v>1</v>
      </c>
      <c r="AG21" s="329">
        <v>1</v>
      </c>
      <c r="AH21" s="274"/>
      <c r="AI21" s="274"/>
      <c r="AJ21" s="329">
        <v>1</v>
      </c>
      <c r="AK21" s="329">
        <v>1</v>
      </c>
      <c r="AL21" s="329">
        <v>1</v>
      </c>
      <c r="AM21" s="329">
        <v>1</v>
      </c>
      <c r="AN21" s="329">
        <v>1</v>
      </c>
      <c r="AO21" s="274"/>
      <c r="AP21" s="618"/>
      <c r="AQ21" s="617">
        <f t="shared" si="2"/>
        <v>21</v>
      </c>
      <c r="AR21" s="846"/>
      <c r="AS21" s="845"/>
      <c r="AT21" s="718"/>
      <c r="AU21" s="844"/>
      <c r="AV21" s="718"/>
    </row>
    <row r="22" spans="2:51" ht="26.25" customHeight="1" x14ac:dyDescent="0.25">
      <c r="B22" s="832"/>
      <c r="C22" s="834">
        <v>2</v>
      </c>
      <c r="D22" s="859"/>
      <c r="E22" s="835" t="s">
        <v>46</v>
      </c>
      <c r="F22" s="837" t="s">
        <v>90</v>
      </c>
      <c r="G22" s="712" t="s">
        <v>27</v>
      </c>
      <c r="H22" s="833" t="s">
        <v>28</v>
      </c>
      <c r="I22" s="847" t="s">
        <v>29</v>
      </c>
      <c r="J22" s="385">
        <v>30</v>
      </c>
      <c r="K22" s="386" t="s">
        <v>815</v>
      </c>
      <c r="L22" s="621"/>
      <c r="M22" s="620"/>
      <c r="N22" s="620"/>
      <c r="O22" s="619"/>
      <c r="P22" s="619"/>
      <c r="Q22" s="619"/>
      <c r="R22" s="619"/>
      <c r="S22" s="619"/>
      <c r="T22" s="274"/>
      <c r="U22" s="274"/>
      <c r="V22" s="329"/>
      <c r="W22" s="329"/>
      <c r="X22" s="329">
        <v>7</v>
      </c>
      <c r="Y22" s="329">
        <v>7</v>
      </c>
      <c r="Z22" s="329">
        <v>7</v>
      </c>
      <c r="AA22" s="274"/>
      <c r="AB22" s="274"/>
      <c r="AC22" s="329">
        <v>8</v>
      </c>
      <c r="AD22" s="329">
        <v>8</v>
      </c>
      <c r="AE22" s="329">
        <v>8</v>
      </c>
      <c r="AF22" s="329">
        <v>8</v>
      </c>
      <c r="AG22" s="329">
        <v>8</v>
      </c>
      <c r="AH22" s="274"/>
      <c r="AI22" s="274"/>
      <c r="AJ22" s="329"/>
      <c r="AK22" s="329"/>
      <c r="AL22" s="329"/>
      <c r="AM22" s="329"/>
      <c r="AN22" s="329"/>
      <c r="AO22" s="274"/>
      <c r="AP22" s="618"/>
      <c r="AQ22" s="617">
        <f t="shared" si="2"/>
        <v>61</v>
      </c>
      <c r="AR22" s="389">
        <v>9</v>
      </c>
      <c r="AS22" s="391">
        <f>1-(AT22/AR22)</f>
        <v>0.11111111111111116</v>
      </c>
      <c r="AT22" s="395">
        <v>8</v>
      </c>
      <c r="AU22" s="393">
        <f>+AR22*AQ22</f>
        <v>549</v>
      </c>
      <c r="AV22" s="395">
        <f>+AT22*AQ22</f>
        <v>488</v>
      </c>
    </row>
    <row r="23" spans="2:51" ht="26.25" customHeight="1" x14ac:dyDescent="0.25">
      <c r="B23" s="832"/>
      <c r="C23" s="834"/>
      <c r="D23" s="859"/>
      <c r="E23" s="835"/>
      <c r="F23" s="837"/>
      <c r="G23" s="712"/>
      <c r="H23" s="833"/>
      <c r="I23" s="848"/>
      <c r="J23" s="385">
        <v>15</v>
      </c>
      <c r="K23" s="386" t="s">
        <v>953</v>
      </c>
      <c r="L23" s="621">
        <v>10</v>
      </c>
      <c r="M23" s="620"/>
      <c r="N23" s="620"/>
      <c r="O23" s="619">
        <v>10</v>
      </c>
      <c r="P23" s="619">
        <v>10</v>
      </c>
      <c r="Q23" s="619">
        <v>10</v>
      </c>
      <c r="R23" s="619">
        <v>10</v>
      </c>
      <c r="S23" s="619">
        <v>10</v>
      </c>
      <c r="T23" s="274"/>
      <c r="U23" s="274"/>
      <c r="V23" s="329">
        <v>10</v>
      </c>
      <c r="W23" s="329">
        <v>10</v>
      </c>
      <c r="X23" s="329">
        <v>3</v>
      </c>
      <c r="Y23" s="329">
        <v>3</v>
      </c>
      <c r="Z23" s="329">
        <v>3</v>
      </c>
      <c r="AA23" s="274"/>
      <c r="AB23" s="274"/>
      <c r="AC23" s="329">
        <v>3</v>
      </c>
      <c r="AD23" s="329">
        <v>3</v>
      </c>
      <c r="AE23" s="329">
        <v>3</v>
      </c>
      <c r="AF23" s="329">
        <v>3</v>
      </c>
      <c r="AG23" s="329">
        <v>3</v>
      </c>
      <c r="AH23" s="274"/>
      <c r="AI23" s="274"/>
      <c r="AJ23" s="329">
        <v>13</v>
      </c>
      <c r="AK23" s="329">
        <v>13</v>
      </c>
      <c r="AL23" s="329">
        <v>13</v>
      </c>
      <c r="AM23" s="329">
        <v>13</v>
      </c>
      <c r="AN23" s="329">
        <v>13</v>
      </c>
      <c r="AO23" s="274"/>
      <c r="AP23" s="618">
        <v>10</v>
      </c>
      <c r="AQ23" s="617">
        <f t="shared" si="2"/>
        <v>179</v>
      </c>
      <c r="AR23" s="846">
        <v>9</v>
      </c>
      <c r="AS23" s="845">
        <f>1-(AT23/AR23)</f>
        <v>0.33333333333333337</v>
      </c>
      <c r="AT23" s="718">
        <v>6</v>
      </c>
      <c r="AU23" s="844">
        <f>+AR23*AQ23</f>
        <v>1611</v>
      </c>
      <c r="AV23" s="718">
        <f>+AT23*AQ23</f>
        <v>1074</v>
      </c>
    </row>
    <row r="24" spans="2:51" ht="26.25" customHeight="1" x14ac:dyDescent="0.25">
      <c r="B24" s="832"/>
      <c r="C24" s="834"/>
      <c r="D24" s="859"/>
      <c r="E24" s="835"/>
      <c r="F24" s="837"/>
      <c r="G24" s="712"/>
      <c r="H24" s="624" t="s">
        <v>36</v>
      </c>
      <c r="I24" s="623" t="s">
        <v>944</v>
      </c>
      <c r="J24" s="385">
        <v>30</v>
      </c>
      <c r="K24" s="386" t="s">
        <v>815</v>
      </c>
      <c r="L24" s="621"/>
      <c r="M24" s="620">
        <v>5</v>
      </c>
      <c r="N24" s="620"/>
      <c r="O24" s="619"/>
      <c r="P24" s="619"/>
      <c r="Q24" s="619"/>
      <c r="R24" s="619"/>
      <c r="S24" s="619"/>
      <c r="T24" s="274">
        <v>5</v>
      </c>
      <c r="U24" s="274"/>
      <c r="V24" s="329"/>
      <c r="W24" s="329"/>
      <c r="X24" s="329"/>
      <c r="Y24" s="329"/>
      <c r="Z24" s="329"/>
      <c r="AA24" s="274">
        <v>5</v>
      </c>
      <c r="AB24" s="274"/>
      <c r="AC24" s="329"/>
      <c r="AD24" s="329"/>
      <c r="AE24" s="329"/>
      <c r="AF24" s="329"/>
      <c r="AG24" s="329"/>
      <c r="AH24" s="274">
        <v>5</v>
      </c>
      <c r="AI24" s="274"/>
      <c r="AJ24" s="329"/>
      <c r="AK24" s="329"/>
      <c r="AL24" s="329"/>
      <c r="AM24" s="329"/>
      <c r="AN24" s="329"/>
      <c r="AO24" s="274">
        <v>6</v>
      </c>
      <c r="AP24" s="618"/>
      <c r="AQ24" s="617">
        <f t="shared" si="2"/>
        <v>26</v>
      </c>
      <c r="AR24" s="846"/>
      <c r="AS24" s="845"/>
      <c r="AT24" s="718"/>
      <c r="AU24" s="844"/>
      <c r="AV24" s="718"/>
    </row>
    <row r="25" spans="2:51" ht="26.25" customHeight="1" x14ac:dyDescent="0.25">
      <c r="B25" s="832"/>
      <c r="C25" s="834"/>
      <c r="D25" s="859"/>
      <c r="E25" s="835"/>
      <c r="F25" s="837"/>
      <c r="G25" s="712" t="s">
        <v>950</v>
      </c>
      <c r="H25" s="833" t="s">
        <v>969</v>
      </c>
      <c r="I25" s="837" t="s">
        <v>943</v>
      </c>
      <c r="J25" s="385">
        <v>30</v>
      </c>
      <c r="K25" s="386" t="s">
        <v>815</v>
      </c>
      <c r="L25" s="621"/>
      <c r="M25" s="620"/>
      <c r="N25" s="620"/>
      <c r="O25" s="619"/>
      <c r="P25" s="619"/>
      <c r="Q25" s="619"/>
      <c r="R25" s="619"/>
      <c r="S25" s="619"/>
      <c r="T25" s="274"/>
      <c r="U25" s="274"/>
      <c r="V25" s="329"/>
      <c r="W25" s="329">
        <v>1</v>
      </c>
      <c r="X25" s="329">
        <v>1</v>
      </c>
      <c r="Y25" s="329">
        <v>1</v>
      </c>
      <c r="Z25" s="329">
        <v>1</v>
      </c>
      <c r="AA25" s="274"/>
      <c r="AB25" s="274"/>
      <c r="AC25" s="329">
        <v>1</v>
      </c>
      <c r="AD25" s="329">
        <v>1</v>
      </c>
      <c r="AE25" s="329">
        <v>1</v>
      </c>
      <c r="AF25" s="329">
        <v>1</v>
      </c>
      <c r="AG25" s="329">
        <v>1</v>
      </c>
      <c r="AH25" s="274">
        <v>1</v>
      </c>
      <c r="AI25" s="274"/>
      <c r="AJ25" s="329"/>
      <c r="AK25" s="329"/>
      <c r="AL25" s="329"/>
      <c r="AM25" s="329"/>
      <c r="AN25" s="329"/>
      <c r="AO25" s="274"/>
      <c r="AP25" s="618"/>
      <c r="AQ25" s="617">
        <f t="shared" si="2"/>
        <v>10</v>
      </c>
      <c r="AR25" s="846">
        <v>10</v>
      </c>
      <c r="AS25" s="845">
        <f>1-(AT25/AR25)</f>
        <v>9.9999999999999978E-2</v>
      </c>
      <c r="AT25" s="718">
        <v>9</v>
      </c>
      <c r="AU25" s="844">
        <f>+AQ25+AQ26*AR25</f>
        <v>690</v>
      </c>
      <c r="AV25" s="718">
        <f>+(AQ25+AQ26)*AT25</f>
        <v>702</v>
      </c>
    </row>
    <row r="26" spans="2:51" ht="26.25" customHeight="1" x14ac:dyDescent="0.25">
      <c r="B26" s="832"/>
      <c r="C26" s="834"/>
      <c r="D26" s="859"/>
      <c r="E26" s="835"/>
      <c r="F26" s="837"/>
      <c r="G26" s="712"/>
      <c r="H26" s="833"/>
      <c r="I26" s="837"/>
      <c r="J26" s="385">
        <v>15</v>
      </c>
      <c r="K26" s="386" t="s">
        <v>953</v>
      </c>
      <c r="L26" s="621">
        <v>3</v>
      </c>
      <c r="M26" s="620"/>
      <c r="N26" s="620"/>
      <c r="O26" s="619">
        <v>3</v>
      </c>
      <c r="P26" s="619">
        <v>3</v>
      </c>
      <c r="Q26" s="619">
        <v>3</v>
      </c>
      <c r="R26" s="619">
        <v>3</v>
      </c>
      <c r="S26" s="619">
        <v>3</v>
      </c>
      <c r="T26" s="274"/>
      <c r="U26" s="274"/>
      <c r="V26" s="329">
        <v>3</v>
      </c>
      <c r="W26" s="329">
        <v>3</v>
      </c>
      <c r="X26" s="329">
        <v>3</v>
      </c>
      <c r="Y26" s="329">
        <v>3</v>
      </c>
      <c r="Z26" s="329">
        <v>3</v>
      </c>
      <c r="AA26" s="274"/>
      <c r="AB26" s="274"/>
      <c r="AC26" s="329">
        <v>3</v>
      </c>
      <c r="AD26" s="329">
        <v>3</v>
      </c>
      <c r="AE26" s="329">
        <v>3</v>
      </c>
      <c r="AF26" s="329">
        <v>3</v>
      </c>
      <c r="AG26" s="329">
        <v>3</v>
      </c>
      <c r="AH26" s="274"/>
      <c r="AI26" s="274"/>
      <c r="AJ26" s="329">
        <v>4</v>
      </c>
      <c r="AK26" s="329">
        <v>4</v>
      </c>
      <c r="AL26" s="329">
        <v>4</v>
      </c>
      <c r="AM26" s="329">
        <v>4</v>
      </c>
      <c r="AN26" s="329">
        <v>4</v>
      </c>
      <c r="AO26" s="274"/>
      <c r="AP26" s="618"/>
      <c r="AQ26" s="617">
        <f t="shared" si="2"/>
        <v>68</v>
      </c>
      <c r="AR26" s="846"/>
      <c r="AS26" s="845"/>
      <c r="AT26" s="718"/>
      <c r="AU26" s="844"/>
      <c r="AV26" s="718"/>
    </row>
    <row r="27" spans="2:51" ht="26.25" customHeight="1" x14ac:dyDescent="0.25">
      <c r="B27" s="832"/>
      <c r="C27" s="834">
        <v>3</v>
      </c>
      <c r="D27" s="859"/>
      <c r="E27" s="835" t="s">
        <v>47</v>
      </c>
      <c r="F27" s="837" t="s">
        <v>50</v>
      </c>
      <c r="G27" s="712" t="s">
        <v>27</v>
      </c>
      <c r="H27" s="833" t="s">
        <v>28</v>
      </c>
      <c r="I27" s="847" t="s">
        <v>29</v>
      </c>
      <c r="J27" s="385">
        <v>30</v>
      </c>
      <c r="K27" s="386" t="s">
        <v>815</v>
      </c>
      <c r="L27" s="621"/>
      <c r="M27" s="620"/>
      <c r="N27" s="620"/>
      <c r="O27" s="619"/>
      <c r="P27" s="619"/>
      <c r="Q27" s="619"/>
      <c r="R27" s="619"/>
      <c r="S27" s="619"/>
      <c r="T27" s="274"/>
      <c r="U27" s="274"/>
      <c r="V27" s="329"/>
      <c r="W27" s="329"/>
      <c r="X27" s="329">
        <v>7</v>
      </c>
      <c r="Y27" s="329">
        <v>7</v>
      </c>
      <c r="Z27" s="329">
        <v>7</v>
      </c>
      <c r="AA27" s="274"/>
      <c r="AB27" s="274"/>
      <c r="AC27" s="329">
        <v>8</v>
      </c>
      <c r="AD27" s="329">
        <v>8</v>
      </c>
      <c r="AE27" s="329">
        <v>8</v>
      </c>
      <c r="AF27" s="329">
        <v>8</v>
      </c>
      <c r="AG27" s="329">
        <v>8</v>
      </c>
      <c r="AH27" s="274"/>
      <c r="AI27" s="274"/>
      <c r="AJ27" s="329"/>
      <c r="AK27" s="329"/>
      <c r="AL27" s="329"/>
      <c r="AM27" s="329"/>
      <c r="AN27" s="329"/>
      <c r="AO27" s="274"/>
      <c r="AP27" s="618"/>
      <c r="AQ27" s="617">
        <f t="shared" si="2"/>
        <v>61</v>
      </c>
      <c r="AR27" s="389">
        <v>15</v>
      </c>
      <c r="AS27" s="391">
        <f>1-(AT27/AR27)</f>
        <v>0.33333333333333337</v>
      </c>
      <c r="AT27" s="395">
        <v>10</v>
      </c>
      <c r="AU27" s="393">
        <f>+AR27*AQ27</f>
        <v>915</v>
      </c>
      <c r="AV27" s="395">
        <f>+AT27*AQ27</f>
        <v>610</v>
      </c>
    </row>
    <row r="28" spans="2:51" ht="26.25" customHeight="1" x14ac:dyDescent="0.25">
      <c r="B28" s="832"/>
      <c r="C28" s="834"/>
      <c r="D28" s="859"/>
      <c r="E28" s="835"/>
      <c r="F28" s="837"/>
      <c r="G28" s="712"/>
      <c r="H28" s="833"/>
      <c r="I28" s="849"/>
      <c r="J28" s="385">
        <v>15</v>
      </c>
      <c r="K28" s="386" t="s">
        <v>953</v>
      </c>
      <c r="L28" s="621">
        <v>10</v>
      </c>
      <c r="M28" s="620"/>
      <c r="N28" s="620"/>
      <c r="O28" s="619">
        <v>10</v>
      </c>
      <c r="P28" s="619">
        <v>10</v>
      </c>
      <c r="Q28" s="619">
        <v>10</v>
      </c>
      <c r="R28" s="619">
        <v>10</v>
      </c>
      <c r="S28" s="619">
        <v>10</v>
      </c>
      <c r="T28" s="274"/>
      <c r="U28" s="274"/>
      <c r="V28" s="329">
        <v>10</v>
      </c>
      <c r="W28" s="329">
        <v>10</v>
      </c>
      <c r="X28" s="329">
        <v>3</v>
      </c>
      <c r="Y28" s="329">
        <v>3</v>
      </c>
      <c r="Z28" s="329">
        <v>3</v>
      </c>
      <c r="AA28" s="274"/>
      <c r="AB28" s="274"/>
      <c r="AC28" s="329">
        <v>3</v>
      </c>
      <c r="AD28" s="329">
        <v>3</v>
      </c>
      <c r="AE28" s="329">
        <v>3</v>
      </c>
      <c r="AF28" s="329">
        <v>3</v>
      </c>
      <c r="AG28" s="329">
        <v>3</v>
      </c>
      <c r="AH28" s="274"/>
      <c r="AI28" s="274"/>
      <c r="AJ28" s="329">
        <v>13</v>
      </c>
      <c r="AK28" s="329">
        <v>13</v>
      </c>
      <c r="AL28" s="329">
        <v>13</v>
      </c>
      <c r="AM28" s="329">
        <v>13</v>
      </c>
      <c r="AN28" s="329">
        <v>11</v>
      </c>
      <c r="AO28" s="274"/>
      <c r="AP28" s="618"/>
      <c r="AQ28" s="617">
        <f t="shared" si="2"/>
        <v>167</v>
      </c>
      <c r="AR28" s="846">
        <v>12</v>
      </c>
      <c r="AS28" s="845">
        <f>1-(AT28/AR28)</f>
        <v>0.33333333333333337</v>
      </c>
      <c r="AT28" s="718">
        <v>8</v>
      </c>
      <c r="AU28" s="844">
        <f>+AR28*AQ28</f>
        <v>2004</v>
      </c>
      <c r="AV28" s="718">
        <f>+AT28*AQ28</f>
        <v>1336</v>
      </c>
    </row>
    <row r="29" spans="2:51" ht="26.25" customHeight="1" x14ac:dyDescent="0.25">
      <c r="B29" s="832"/>
      <c r="C29" s="834"/>
      <c r="D29" s="859"/>
      <c r="E29" s="835"/>
      <c r="F29" s="837"/>
      <c r="G29" s="712"/>
      <c r="H29" s="624" t="s">
        <v>36</v>
      </c>
      <c r="I29" s="623" t="s">
        <v>944</v>
      </c>
      <c r="J29" s="385">
        <v>30</v>
      </c>
      <c r="K29" s="386" t="s">
        <v>815</v>
      </c>
      <c r="L29" s="621"/>
      <c r="M29" s="620">
        <v>5</v>
      </c>
      <c r="N29" s="620"/>
      <c r="O29" s="619"/>
      <c r="P29" s="619"/>
      <c r="Q29" s="619"/>
      <c r="R29" s="619"/>
      <c r="S29" s="619"/>
      <c r="T29" s="274">
        <v>5</v>
      </c>
      <c r="U29" s="274"/>
      <c r="V29" s="329"/>
      <c r="W29" s="329"/>
      <c r="X29" s="329"/>
      <c r="Y29" s="329"/>
      <c r="Z29" s="329"/>
      <c r="AA29" s="274">
        <v>5</v>
      </c>
      <c r="AB29" s="274"/>
      <c r="AC29" s="329"/>
      <c r="AD29" s="329"/>
      <c r="AE29" s="329"/>
      <c r="AF29" s="329"/>
      <c r="AG29" s="329"/>
      <c r="AH29" s="274">
        <v>5</v>
      </c>
      <c r="AI29" s="274"/>
      <c r="AJ29" s="329"/>
      <c r="AK29" s="329"/>
      <c r="AL29" s="329"/>
      <c r="AM29" s="329"/>
      <c r="AN29" s="329"/>
      <c r="AO29" s="274">
        <v>5</v>
      </c>
      <c r="AP29" s="618"/>
      <c r="AQ29" s="617">
        <f t="shared" si="2"/>
        <v>25</v>
      </c>
      <c r="AR29" s="846"/>
      <c r="AS29" s="845"/>
      <c r="AT29" s="718"/>
      <c r="AU29" s="844"/>
      <c r="AV29" s="718"/>
    </row>
    <row r="30" spans="2:51" ht="26.25" customHeight="1" x14ac:dyDescent="0.25">
      <c r="B30" s="832"/>
      <c r="C30" s="834">
        <v>4</v>
      </c>
      <c r="D30" s="859"/>
      <c r="E30" s="835" t="s">
        <v>96</v>
      </c>
      <c r="F30" s="838" t="s">
        <v>989</v>
      </c>
      <c r="G30" s="712" t="s">
        <v>27</v>
      </c>
      <c r="H30" s="833" t="s">
        <v>28</v>
      </c>
      <c r="I30" s="847" t="s">
        <v>29</v>
      </c>
      <c r="J30" s="385">
        <v>30</v>
      </c>
      <c r="K30" s="386" t="s">
        <v>815</v>
      </c>
      <c r="L30" s="621"/>
      <c r="M30" s="620"/>
      <c r="N30" s="620"/>
      <c r="O30" s="619"/>
      <c r="P30" s="619"/>
      <c r="Q30" s="619"/>
      <c r="R30" s="619"/>
      <c r="S30" s="619"/>
      <c r="T30" s="274"/>
      <c r="U30" s="274"/>
      <c r="V30" s="329"/>
      <c r="W30" s="329"/>
      <c r="X30" s="329">
        <v>7</v>
      </c>
      <c r="Y30" s="329">
        <v>7</v>
      </c>
      <c r="Z30" s="329">
        <v>7</v>
      </c>
      <c r="AA30" s="274"/>
      <c r="AB30" s="274"/>
      <c r="AC30" s="329">
        <v>8</v>
      </c>
      <c r="AD30" s="329">
        <v>8</v>
      </c>
      <c r="AE30" s="329">
        <v>8</v>
      </c>
      <c r="AF30" s="329">
        <v>8</v>
      </c>
      <c r="AG30" s="329">
        <v>8</v>
      </c>
      <c r="AH30" s="274"/>
      <c r="AI30" s="274"/>
      <c r="AJ30" s="329"/>
      <c r="AK30" s="329"/>
      <c r="AL30" s="329"/>
      <c r="AM30" s="329"/>
      <c r="AN30" s="329"/>
      <c r="AO30" s="274"/>
      <c r="AP30" s="618"/>
      <c r="AQ30" s="617">
        <f t="shared" si="2"/>
        <v>61</v>
      </c>
      <c r="AR30" s="846">
        <v>10</v>
      </c>
      <c r="AS30" s="845">
        <f>1-(AT30/AR30)</f>
        <v>0.30000000000000004</v>
      </c>
      <c r="AT30" s="718">
        <v>7</v>
      </c>
      <c r="AU30" s="844">
        <f>+(AQ30+AQ31)*AR30</f>
        <v>2150</v>
      </c>
      <c r="AV30" s="718">
        <f>+(AQ30+AQ31)*AT30</f>
        <v>1505</v>
      </c>
    </row>
    <row r="31" spans="2:51" ht="26.25" customHeight="1" x14ac:dyDescent="0.25">
      <c r="B31" s="832"/>
      <c r="C31" s="834"/>
      <c r="D31" s="859"/>
      <c r="E31" s="835"/>
      <c r="F31" s="838"/>
      <c r="G31" s="712"/>
      <c r="H31" s="833"/>
      <c r="I31" s="849"/>
      <c r="J31" s="385">
        <v>15</v>
      </c>
      <c r="K31" s="386" t="s">
        <v>953</v>
      </c>
      <c r="L31" s="621">
        <v>10</v>
      </c>
      <c r="M31" s="620"/>
      <c r="N31" s="620"/>
      <c r="O31" s="619">
        <v>10</v>
      </c>
      <c r="P31" s="619">
        <v>10</v>
      </c>
      <c r="Q31" s="619">
        <v>10</v>
      </c>
      <c r="R31" s="619">
        <v>10</v>
      </c>
      <c r="S31" s="619">
        <v>10</v>
      </c>
      <c r="T31" s="274"/>
      <c r="U31" s="274"/>
      <c r="V31" s="329">
        <v>10</v>
      </c>
      <c r="W31" s="329">
        <v>10</v>
      </c>
      <c r="X31" s="329">
        <v>3</v>
      </c>
      <c r="Y31" s="329">
        <v>3</v>
      </c>
      <c r="Z31" s="329">
        <v>3</v>
      </c>
      <c r="AA31" s="274"/>
      <c r="AB31" s="274"/>
      <c r="AC31" s="329">
        <v>3</v>
      </c>
      <c r="AD31" s="329">
        <v>3</v>
      </c>
      <c r="AE31" s="329">
        <v>3</v>
      </c>
      <c r="AF31" s="329">
        <v>3</v>
      </c>
      <c r="AG31" s="329">
        <v>3</v>
      </c>
      <c r="AH31" s="274"/>
      <c r="AI31" s="274"/>
      <c r="AJ31" s="329">
        <v>10</v>
      </c>
      <c r="AK31" s="329">
        <v>10</v>
      </c>
      <c r="AL31" s="329">
        <v>10</v>
      </c>
      <c r="AM31" s="329">
        <v>10</v>
      </c>
      <c r="AN31" s="329">
        <v>10</v>
      </c>
      <c r="AO31" s="274"/>
      <c r="AP31" s="618"/>
      <c r="AQ31" s="617">
        <f t="shared" si="2"/>
        <v>154</v>
      </c>
      <c r="AR31" s="846"/>
      <c r="AS31" s="845"/>
      <c r="AT31" s="718"/>
      <c r="AU31" s="844"/>
      <c r="AV31" s="718"/>
    </row>
    <row r="32" spans="2:51" ht="26.25" customHeight="1" x14ac:dyDescent="0.25">
      <c r="B32" s="832"/>
      <c r="C32" s="834"/>
      <c r="D32" s="859"/>
      <c r="E32" s="835"/>
      <c r="F32" s="838"/>
      <c r="G32" s="712"/>
      <c r="H32" s="624" t="s">
        <v>36</v>
      </c>
      <c r="I32" s="623" t="s">
        <v>944</v>
      </c>
      <c r="J32" s="385">
        <v>30</v>
      </c>
      <c r="K32" s="386" t="s">
        <v>815</v>
      </c>
      <c r="L32" s="621"/>
      <c r="M32" s="620">
        <v>5</v>
      </c>
      <c r="N32" s="620">
        <v>5</v>
      </c>
      <c r="O32" s="619"/>
      <c r="P32" s="619"/>
      <c r="Q32" s="619"/>
      <c r="R32" s="619"/>
      <c r="S32" s="619"/>
      <c r="T32" s="274">
        <v>5</v>
      </c>
      <c r="U32" s="274">
        <v>5</v>
      </c>
      <c r="V32" s="329"/>
      <c r="W32" s="329"/>
      <c r="X32" s="329"/>
      <c r="Y32" s="329"/>
      <c r="Z32" s="329"/>
      <c r="AA32" s="274">
        <v>5</v>
      </c>
      <c r="AB32" s="274">
        <v>5</v>
      </c>
      <c r="AC32" s="329"/>
      <c r="AD32" s="329"/>
      <c r="AE32" s="329"/>
      <c r="AF32" s="329"/>
      <c r="AG32" s="329"/>
      <c r="AH32" s="274">
        <v>5</v>
      </c>
      <c r="AI32" s="274">
        <v>5</v>
      </c>
      <c r="AJ32" s="329"/>
      <c r="AK32" s="329"/>
      <c r="AL32" s="329"/>
      <c r="AM32" s="329"/>
      <c r="AN32" s="329"/>
      <c r="AO32" s="274">
        <v>10</v>
      </c>
      <c r="AP32" s="618"/>
      <c r="AQ32" s="617">
        <f t="shared" si="2"/>
        <v>50</v>
      </c>
      <c r="AR32" s="846"/>
      <c r="AS32" s="845"/>
      <c r="AT32" s="718"/>
      <c r="AU32" s="844"/>
      <c r="AV32" s="718"/>
    </row>
    <row r="33" spans="2:49" ht="26.25" customHeight="1" x14ac:dyDescent="0.25">
      <c r="B33" s="832"/>
      <c r="C33" s="834"/>
      <c r="D33" s="859"/>
      <c r="E33" s="835"/>
      <c r="F33" s="838"/>
      <c r="G33" s="712" t="s">
        <v>968</v>
      </c>
      <c r="H33" s="833" t="s">
        <v>943</v>
      </c>
      <c r="I33" s="838" t="s">
        <v>967</v>
      </c>
      <c r="J33" s="385">
        <v>5</v>
      </c>
      <c r="K33" s="386" t="s">
        <v>31</v>
      </c>
      <c r="L33" s="621">
        <v>1</v>
      </c>
      <c r="M33" s="620"/>
      <c r="N33" s="620"/>
      <c r="O33" s="619">
        <v>1</v>
      </c>
      <c r="P33" s="619">
        <v>1</v>
      </c>
      <c r="Q33" s="619">
        <v>1</v>
      </c>
      <c r="R33" s="619">
        <v>1</v>
      </c>
      <c r="S33" s="619">
        <v>1</v>
      </c>
      <c r="T33" s="274"/>
      <c r="U33" s="274"/>
      <c r="V33" s="329">
        <v>1</v>
      </c>
      <c r="W33" s="329">
        <v>1</v>
      </c>
      <c r="X33" s="329">
        <v>1</v>
      </c>
      <c r="Y33" s="329">
        <v>1</v>
      </c>
      <c r="Z33" s="329">
        <v>1</v>
      </c>
      <c r="AA33" s="274"/>
      <c r="AB33" s="274"/>
      <c r="AC33" s="329">
        <v>1</v>
      </c>
      <c r="AD33" s="329">
        <v>1</v>
      </c>
      <c r="AE33" s="329">
        <v>1</v>
      </c>
      <c r="AF33" s="329">
        <v>1</v>
      </c>
      <c r="AG33" s="329">
        <v>1</v>
      </c>
      <c r="AH33" s="274"/>
      <c r="AI33" s="274"/>
      <c r="AJ33" s="329">
        <v>1</v>
      </c>
      <c r="AK33" s="329">
        <v>1</v>
      </c>
      <c r="AL33" s="329">
        <v>1</v>
      </c>
      <c r="AM33" s="329">
        <v>1</v>
      </c>
      <c r="AN33" s="329">
        <v>1</v>
      </c>
      <c r="AO33" s="274"/>
      <c r="AP33" s="618"/>
      <c r="AQ33" s="617">
        <f t="shared" si="2"/>
        <v>21</v>
      </c>
      <c r="AR33" s="846">
        <v>12</v>
      </c>
      <c r="AS33" s="845">
        <f>1-(AT33/AR33)</f>
        <v>0.29999999999999993</v>
      </c>
      <c r="AT33" s="718">
        <v>8.4</v>
      </c>
      <c r="AU33" s="844">
        <f>+(AQ33+AQ34+AQ35)*AR33</f>
        <v>1464</v>
      </c>
      <c r="AV33" s="718">
        <f>+(AQ33+AQ34+AQ35)*AT33</f>
        <v>1024.8</v>
      </c>
    </row>
    <row r="34" spans="2:49" ht="26.25" customHeight="1" x14ac:dyDescent="0.25">
      <c r="B34" s="832"/>
      <c r="C34" s="834"/>
      <c r="D34" s="859"/>
      <c r="E34" s="835"/>
      <c r="F34" s="838"/>
      <c r="G34" s="712"/>
      <c r="H34" s="833"/>
      <c r="I34" s="838"/>
      <c r="J34" s="385">
        <v>15</v>
      </c>
      <c r="K34" s="386" t="s">
        <v>32</v>
      </c>
      <c r="L34" s="621">
        <v>4</v>
      </c>
      <c r="M34" s="620"/>
      <c r="N34" s="620"/>
      <c r="O34" s="619">
        <v>4</v>
      </c>
      <c r="P34" s="619">
        <v>4</v>
      </c>
      <c r="Q34" s="619">
        <v>4</v>
      </c>
      <c r="R34" s="619">
        <v>4</v>
      </c>
      <c r="S34" s="619">
        <v>4</v>
      </c>
      <c r="T34" s="274"/>
      <c r="U34" s="274"/>
      <c r="V34" s="329">
        <v>4</v>
      </c>
      <c r="W34" s="329">
        <v>4</v>
      </c>
      <c r="X34" s="329">
        <v>4</v>
      </c>
      <c r="Y34" s="329">
        <v>4</v>
      </c>
      <c r="Z34" s="329">
        <v>4</v>
      </c>
      <c r="AA34" s="274"/>
      <c r="AB34" s="274"/>
      <c r="AC34" s="329">
        <v>4</v>
      </c>
      <c r="AD34" s="329">
        <v>4</v>
      </c>
      <c r="AE34" s="329">
        <v>4</v>
      </c>
      <c r="AF34" s="329">
        <v>4</v>
      </c>
      <c r="AG34" s="329">
        <v>4</v>
      </c>
      <c r="AH34" s="274"/>
      <c r="AI34" s="274"/>
      <c r="AJ34" s="329">
        <v>4</v>
      </c>
      <c r="AK34" s="329">
        <v>3</v>
      </c>
      <c r="AL34" s="329">
        <v>3</v>
      </c>
      <c r="AM34" s="329">
        <v>3</v>
      </c>
      <c r="AN34" s="329">
        <v>3</v>
      </c>
      <c r="AO34" s="274"/>
      <c r="AP34" s="618"/>
      <c r="AQ34" s="617">
        <f t="shared" si="2"/>
        <v>80</v>
      </c>
      <c r="AR34" s="846"/>
      <c r="AS34" s="845"/>
      <c r="AT34" s="718"/>
      <c r="AU34" s="844"/>
      <c r="AV34" s="718"/>
    </row>
    <row r="35" spans="2:49" ht="26.25" customHeight="1" x14ac:dyDescent="0.25">
      <c r="B35" s="832"/>
      <c r="C35" s="834"/>
      <c r="D35" s="859"/>
      <c r="E35" s="835"/>
      <c r="F35" s="838"/>
      <c r="G35" s="712"/>
      <c r="H35" s="833"/>
      <c r="I35" s="838"/>
      <c r="J35" s="385">
        <v>5</v>
      </c>
      <c r="K35" s="386" t="s">
        <v>33</v>
      </c>
      <c r="L35" s="621">
        <v>1</v>
      </c>
      <c r="M35" s="620"/>
      <c r="N35" s="620"/>
      <c r="O35" s="619">
        <v>1</v>
      </c>
      <c r="P35" s="619">
        <v>1</v>
      </c>
      <c r="Q35" s="619">
        <v>1</v>
      </c>
      <c r="R35" s="619">
        <v>1</v>
      </c>
      <c r="S35" s="619">
        <v>1</v>
      </c>
      <c r="T35" s="274"/>
      <c r="U35" s="274"/>
      <c r="V35" s="329">
        <v>1</v>
      </c>
      <c r="W35" s="329">
        <v>1</v>
      </c>
      <c r="X35" s="329">
        <v>1</v>
      </c>
      <c r="Y35" s="329">
        <v>1</v>
      </c>
      <c r="Z35" s="329">
        <v>1</v>
      </c>
      <c r="AA35" s="274"/>
      <c r="AB35" s="274"/>
      <c r="AC35" s="329">
        <v>1</v>
      </c>
      <c r="AD35" s="329">
        <v>1</v>
      </c>
      <c r="AE35" s="329">
        <v>1</v>
      </c>
      <c r="AF35" s="329">
        <v>1</v>
      </c>
      <c r="AG35" s="329">
        <v>1</v>
      </c>
      <c r="AH35" s="274"/>
      <c r="AI35" s="274"/>
      <c r="AJ35" s="329">
        <v>1</v>
      </c>
      <c r="AK35" s="329">
        <v>1</v>
      </c>
      <c r="AL35" s="329">
        <v>1</v>
      </c>
      <c r="AM35" s="329">
        <v>1</v>
      </c>
      <c r="AN35" s="329">
        <v>1</v>
      </c>
      <c r="AO35" s="274"/>
      <c r="AP35" s="618"/>
      <c r="AQ35" s="617">
        <f t="shared" si="2"/>
        <v>21</v>
      </c>
      <c r="AR35" s="846"/>
      <c r="AS35" s="845"/>
      <c r="AT35" s="718"/>
      <c r="AU35" s="844"/>
      <c r="AV35" s="718"/>
    </row>
    <row r="36" spans="2:49" ht="26.25" customHeight="1" x14ac:dyDescent="0.25">
      <c r="B36" s="832"/>
      <c r="C36" s="834">
        <v>5</v>
      </c>
      <c r="D36" s="859"/>
      <c r="E36" s="835" t="s">
        <v>47</v>
      </c>
      <c r="F36" s="837" t="s">
        <v>51</v>
      </c>
      <c r="G36" s="712" t="s">
        <v>27</v>
      </c>
      <c r="H36" s="833" t="s">
        <v>28</v>
      </c>
      <c r="I36" s="847" t="s">
        <v>29</v>
      </c>
      <c r="J36" s="385">
        <v>30</v>
      </c>
      <c r="K36" s="386" t="s">
        <v>815</v>
      </c>
      <c r="L36" s="621"/>
      <c r="M36" s="620"/>
      <c r="N36" s="620"/>
      <c r="O36" s="619"/>
      <c r="P36" s="619"/>
      <c r="Q36" s="619"/>
      <c r="R36" s="619"/>
      <c r="S36" s="619"/>
      <c r="T36" s="274"/>
      <c r="U36" s="274"/>
      <c r="V36" s="329"/>
      <c r="W36" s="329"/>
      <c r="X36" s="329">
        <v>7</v>
      </c>
      <c r="Y36" s="329">
        <v>7</v>
      </c>
      <c r="Z36" s="329">
        <v>7</v>
      </c>
      <c r="AA36" s="274"/>
      <c r="AB36" s="274"/>
      <c r="AC36" s="329">
        <v>8</v>
      </c>
      <c r="AD36" s="329">
        <v>8</v>
      </c>
      <c r="AE36" s="329">
        <v>8</v>
      </c>
      <c r="AF36" s="329">
        <v>8</v>
      </c>
      <c r="AG36" s="329">
        <v>8</v>
      </c>
      <c r="AH36" s="274"/>
      <c r="AI36" s="274"/>
      <c r="AJ36" s="329"/>
      <c r="AK36" s="329"/>
      <c r="AL36" s="329"/>
      <c r="AM36" s="329"/>
      <c r="AN36" s="329"/>
      <c r="AO36" s="274"/>
      <c r="AP36" s="618"/>
      <c r="AQ36" s="617">
        <f t="shared" si="2"/>
        <v>61</v>
      </c>
      <c r="AR36" s="389">
        <v>12</v>
      </c>
      <c r="AS36" s="391">
        <f>1-(AT36/AR36)</f>
        <v>0.33333333333333337</v>
      </c>
      <c r="AT36" s="395">
        <v>8</v>
      </c>
      <c r="AU36" s="393">
        <f>+AR36*AQ36</f>
        <v>732</v>
      </c>
      <c r="AV36" s="395">
        <f>+AT36*AQ36</f>
        <v>488</v>
      </c>
    </row>
    <row r="37" spans="2:49" ht="26.25" customHeight="1" x14ac:dyDescent="0.25">
      <c r="B37" s="832"/>
      <c r="C37" s="834"/>
      <c r="D37" s="859"/>
      <c r="E37" s="835"/>
      <c r="F37" s="837"/>
      <c r="G37" s="712"/>
      <c r="H37" s="833"/>
      <c r="I37" s="849"/>
      <c r="J37" s="385">
        <v>15</v>
      </c>
      <c r="K37" s="386" t="s">
        <v>953</v>
      </c>
      <c r="L37" s="621">
        <v>10</v>
      </c>
      <c r="M37" s="620"/>
      <c r="N37" s="620"/>
      <c r="O37" s="619">
        <v>10</v>
      </c>
      <c r="P37" s="619">
        <v>10</v>
      </c>
      <c r="Q37" s="619">
        <v>10</v>
      </c>
      <c r="R37" s="619">
        <v>10</v>
      </c>
      <c r="S37" s="619">
        <v>10</v>
      </c>
      <c r="T37" s="274"/>
      <c r="U37" s="274"/>
      <c r="V37" s="329">
        <v>10</v>
      </c>
      <c r="W37" s="329">
        <v>10</v>
      </c>
      <c r="X37" s="329">
        <v>3</v>
      </c>
      <c r="Y37" s="329">
        <v>3</v>
      </c>
      <c r="Z37" s="329">
        <v>3</v>
      </c>
      <c r="AA37" s="274"/>
      <c r="AB37" s="274"/>
      <c r="AC37" s="329">
        <v>3</v>
      </c>
      <c r="AD37" s="329">
        <v>3</v>
      </c>
      <c r="AE37" s="329">
        <v>3</v>
      </c>
      <c r="AF37" s="329">
        <v>3</v>
      </c>
      <c r="AG37" s="329">
        <v>3</v>
      </c>
      <c r="AH37" s="274"/>
      <c r="AI37" s="274"/>
      <c r="AJ37" s="329">
        <v>11</v>
      </c>
      <c r="AK37" s="329">
        <v>11</v>
      </c>
      <c r="AL37" s="329">
        <v>11</v>
      </c>
      <c r="AM37" s="329">
        <v>11</v>
      </c>
      <c r="AN37" s="329">
        <v>11</v>
      </c>
      <c r="AO37" s="274"/>
      <c r="AP37" s="618"/>
      <c r="AQ37" s="617">
        <f t="shared" si="2"/>
        <v>159</v>
      </c>
      <c r="AR37" s="846">
        <v>10</v>
      </c>
      <c r="AS37" s="845">
        <f>1-(AT37/AR37)</f>
        <v>0.30000000000000004</v>
      </c>
      <c r="AT37" s="718">
        <v>7</v>
      </c>
      <c r="AU37" s="844">
        <f>+AR37*AQ37</f>
        <v>1590</v>
      </c>
      <c r="AV37" s="718">
        <f>+AT37*AQ37</f>
        <v>1113</v>
      </c>
    </row>
    <row r="38" spans="2:49" ht="26.25" customHeight="1" x14ac:dyDescent="0.25">
      <c r="B38" s="832"/>
      <c r="C38" s="834"/>
      <c r="D38" s="859"/>
      <c r="E38" s="835"/>
      <c r="F38" s="837"/>
      <c r="G38" s="712"/>
      <c r="H38" s="624" t="s">
        <v>36</v>
      </c>
      <c r="I38" s="623" t="s">
        <v>944</v>
      </c>
      <c r="J38" s="385">
        <v>30</v>
      </c>
      <c r="K38" s="386" t="s">
        <v>815</v>
      </c>
      <c r="L38" s="621"/>
      <c r="M38" s="620">
        <v>5</v>
      </c>
      <c r="N38" s="620"/>
      <c r="O38" s="619"/>
      <c r="P38" s="619"/>
      <c r="Q38" s="619"/>
      <c r="R38" s="619"/>
      <c r="S38" s="619"/>
      <c r="T38" s="274">
        <v>5</v>
      </c>
      <c r="U38" s="274"/>
      <c r="V38" s="329"/>
      <c r="W38" s="329"/>
      <c r="X38" s="329"/>
      <c r="Y38" s="329"/>
      <c r="Z38" s="329"/>
      <c r="AA38" s="274">
        <v>5</v>
      </c>
      <c r="AB38" s="274">
        <v>5</v>
      </c>
      <c r="AC38" s="329"/>
      <c r="AD38" s="329"/>
      <c r="AE38" s="329"/>
      <c r="AF38" s="329"/>
      <c r="AG38" s="329"/>
      <c r="AH38" s="274">
        <v>5</v>
      </c>
      <c r="AI38" s="274">
        <v>5</v>
      </c>
      <c r="AJ38" s="329"/>
      <c r="AK38" s="329"/>
      <c r="AL38" s="329"/>
      <c r="AM38" s="329"/>
      <c r="AN38" s="329"/>
      <c r="AO38" s="274">
        <v>10</v>
      </c>
      <c r="AP38" s="618"/>
      <c r="AQ38" s="617">
        <f t="shared" si="2"/>
        <v>40</v>
      </c>
      <c r="AR38" s="846"/>
      <c r="AS38" s="845"/>
      <c r="AT38" s="718"/>
      <c r="AU38" s="844"/>
      <c r="AV38" s="718"/>
    </row>
    <row r="39" spans="2:49" ht="26.25" customHeight="1" x14ac:dyDescent="0.4">
      <c r="B39" s="832"/>
      <c r="C39" s="834">
        <v>6</v>
      </c>
      <c r="D39" s="859"/>
      <c r="E39" s="835" t="s">
        <v>186</v>
      </c>
      <c r="F39" s="837" t="s">
        <v>100</v>
      </c>
      <c r="G39" s="712" t="s">
        <v>27</v>
      </c>
      <c r="H39" s="833" t="s">
        <v>28</v>
      </c>
      <c r="I39" s="847" t="s">
        <v>29</v>
      </c>
      <c r="J39" s="385">
        <v>30</v>
      </c>
      <c r="K39" s="386" t="s">
        <v>815</v>
      </c>
      <c r="L39" s="621"/>
      <c r="M39" s="620"/>
      <c r="N39" s="620"/>
      <c r="O39" s="619"/>
      <c r="P39" s="619"/>
      <c r="Q39" s="619"/>
      <c r="R39" s="619"/>
      <c r="S39" s="619"/>
      <c r="T39" s="274"/>
      <c r="U39" s="274"/>
      <c r="V39" s="329"/>
      <c r="W39" s="329"/>
      <c r="X39" s="329">
        <v>7</v>
      </c>
      <c r="Y39" s="329">
        <v>7</v>
      </c>
      <c r="Z39" s="329">
        <v>7</v>
      </c>
      <c r="AA39" s="274"/>
      <c r="AB39" s="274"/>
      <c r="AC39" s="329">
        <v>8</v>
      </c>
      <c r="AD39" s="329">
        <v>8</v>
      </c>
      <c r="AE39" s="329">
        <v>8</v>
      </c>
      <c r="AF39" s="329">
        <v>8</v>
      </c>
      <c r="AG39" s="329">
        <v>8</v>
      </c>
      <c r="AH39" s="274"/>
      <c r="AI39" s="274"/>
      <c r="AJ39" s="329"/>
      <c r="AK39" s="329"/>
      <c r="AL39" s="329"/>
      <c r="AM39" s="329"/>
      <c r="AN39" s="329"/>
      <c r="AO39" s="274"/>
      <c r="AP39" s="618"/>
      <c r="AQ39" s="617">
        <f t="shared" si="2"/>
        <v>61</v>
      </c>
      <c r="AR39" s="389">
        <v>7</v>
      </c>
      <c r="AS39" s="391">
        <f>1-(AT39/AR39)</f>
        <v>0.1428571428571429</v>
      </c>
      <c r="AT39" s="395">
        <v>6</v>
      </c>
      <c r="AU39" s="393">
        <f>+AR39*AQ39</f>
        <v>427</v>
      </c>
      <c r="AV39" s="395">
        <f>+AT39*AQ39</f>
        <v>366</v>
      </c>
      <c r="AW39" s="630"/>
    </row>
    <row r="40" spans="2:49" ht="26.25" customHeight="1" x14ac:dyDescent="0.4">
      <c r="B40" s="832"/>
      <c r="C40" s="834"/>
      <c r="D40" s="859"/>
      <c r="E40" s="835"/>
      <c r="F40" s="837"/>
      <c r="G40" s="712"/>
      <c r="H40" s="833"/>
      <c r="I40" s="849"/>
      <c r="J40" s="385">
        <v>15</v>
      </c>
      <c r="K40" s="386" t="s">
        <v>953</v>
      </c>
      <c r="L40" s="621"/>
      <c r="M40" s="620"/>
      <c r="N40" s="620"/>
      <c r="O40" s="619"/>
      <c r="P40" s="619"/>
      <c r="Q40" s="619">
        <v>10</v>
      </c>
      <c r="R40" s="619">
        <v>10</v>
      </c>
      <c r="S40" s="619">
        <v>10</v>
      </c>
      <c r="T40" s="274"/>
      <c r="U40" s="274"/>
      <c r="V40" s="329">
        <v>10</v>
      </c>
      <c r="W40" s="329">
        <v>10</v>
      </c>
      <c r="X40" s="329">
        <v>3</v>
      </c>
      <c r="Y40" s="329">
        <v>3</v>
      </c>
      <c r="Z40" s="329">
        <v>3</v>
      </c>
      <c r="AA40" s="274"/>
      <c r="AB40" s="274"/>
      <c r="AC40" s="329">
        <v>3</v>
      </c>
      <c r="AD40" s="329">
        <v>3</v>
      </c>
      <c r="AE40" s="329">
        <v>3</v>
      </c>
      <c r="AF40" s="329">
        <v>3</v>
      </c>
      <c r="AG40" s="329">
        <v>3</v>
      </c>
      <c r="AH40" s="274"/>
      <c r="AI40" s="274"/>
      <c r="AJ40" s="329">
        <v>14</v>
      </c>
      <c r="AK40" s="329">
        <v>14</v>
      </c>
      <c r="AL40" s="329">
        <v>14</v>
      </c>
      <c r="AM40" s="329">
        <v>14</v>
      </c>
      <c r="AN40" s="329">
        <v>14</v>
      </c>
      <c r="AO40" s="274"/>
      <c r="AP40" s="618"/>
      <c r="AQ40" s="617">
        <f t="shared" si="2"/>
        <v>144</v>
      </c>
      <c r="AR40" s="846">
        <v>6</v>
      </c>
      <c r="AS40" s="845">
        <f>1-(AT40/AR40)</f>
        <v>0.33333333333333337</v>
      </c>
      <c r="AT40" s="718">
        <v>4</v>
      </c>
      <c r="AU40" s="844">
        <f>+(AQ40+AQ42)*AR40</f>
        <v>1110</v>
      </c>
      <c r="AV40" s="718">
        <f>+(AQ40+AQ42)*AT40</f>
        <v>740</v>
      </c>
      <c r="AW40" s="630"/>
    </row>
    <row r="41" spans="2:49" ht="26.25" customHeight="1" x14ac:dyDescent="0.25">
      <c r="B41" s="832"/>
      <c r="C41" s="834"/>
      <c r="D41" s="859"/>
      <c r="E41" s="835"/>
      <c r="F41" s="837"/>
      <c r="G41" s="712"/>
      <c r="H41" s="624" t="s">
        <v>36</v>
      </c>
      <c r="I41" s="623" t="s">
        <v>944</v>
      </c>
      <c r="J41" s="385">
        <v>30</v>
      </c>
      <c r="K41" s="386" t="s">
        <v>815</v>
      </c>
      <c r="L41" s="621"/>
      <c r="M41" s="620"/>
      <c r="N41" s="620"/>
      <c r="O41" s="619"/>
      <c r="P41" s="619"/>
      <c r="Q41" s="619"/>
      <c r="R41" s="619"/>
      <c r="S41" s="619"/>
      <c r="T41" s="274">
        <v>5</v>
      </c>
      <c r="U41" s="274">
        <v>5</v>
      </c>
      <c r="V41" s="329"/>
      <c r="W41" s="329"/>
      <c r="X41" s="329"/>
      <c r="Y41" s="329"/>
      <c r="Z41" s="329"/>
      <c r="AA41" s="274">
        <v>5</v>
      </c>
      <c r="AB41" s="274">
        <v>5</v>
      </c>
      <c r="AC41" s="329"/>
      <c r="AD41" s="329"/>
      <c r="AE41" s="329"/>
      <c r="AF41" s="329"/>
      <c r="AG41" s="329"/>
      <c r="AH41" s="274">
        <v>5</v>
      </c>
      <c r="AI41" s="274">
        <v>5</v>
      </c>
      <c r="AJ41" s="329"/>
      <c r="AK41" s="329"/>
      <c r="AL41" s="329"/>
      <c r="AM41" s="329"/>
      <c r="AN41" s="329"/>
      <c r="AO41" s="274">
        <v>7</v>
      </c>
      <c r="AP41" s="618"/>
      <c r="AQ41" s="617">
        <f t="shared" si="2"/>
        <v>37</v>
      </c>
      <c r="AR41" s="846"/>
      <c r="AS41" s="845"/>
      <c r="AT41" s="718"/>
      <c r="AU41" s="844"/>
      <c r="AV41" s="718"/>
    </row>
    <row r="42" spans="2:49" ht="26.25" customHeight="1" x14ac:dyDescent="0.25">
      <c r="B42" s="832"/>
      <c r="C42" s="834"/>
      <c r="D42" s="859"/>
      <c r="E42" s="835"/>
      <c r="F42" s="837"/>
      <c r="G42" s="712" t="s">
        <v>966</v>
      </c>
      <c r="H42" s="833" t="s">
        <v>965</v>
      </c>
      <c r="I42" s="837" t="s">
        <v>943</v>
      </c>
      <c r="J42" s="385">
        <v>15</v>
      </c>
      <c r="K42" s="386" t="s">
        <v>953</v>
      </c>
      <c r="L42" s="621"/>
      <c r="M42" s="620"/>
      <c r="N42" s="620"/>
      <c r="O42" s="619"/>
      <c r="P42" s="619"/>
      <c r="Q42" s="619">
        <v>3</v>
      </c>
      <c r="R42" s="619">
        <v>3</v>
      </c>
      <c r="S42" s="619">
        <v>3</v>
      </c>
      <c r="T42" s="274"/>
      <c r="U42" s="274"/>
      <c r="V42" s="329">
        <v>3</v>
      </c>
      <c r="W42" s="329">
        <v>1</v>
      </c>
      <c r="X42" s="329">
        <v>1</v>
      </c>
      <c r="Y42" s="329">
        <v>1</v>
      </c>
      <c r="Z42" s="329">
        <v>1</v>
      </c>
      <c r="AA42" s="274"/>
      <c r="AB42" s="274"/>
      <c r="AC42" s="329">
        <v>1</v>
      </c>
      <c r="AD42" s="329">
        <v>1</v>
      </c>
      <c r="AE42" s="329">
        <v>1</v>
      </c>
      <c r="AF42" s="329">
        <v>1</v>
      </c>
      <c r="AG42" s="329">
        <v>1</v>
      </c>
      <c r="AH42" s="274"/>
      <c r="AI42" s="274"/>
      <c r="AJ42" s="329">
        <v>4</v>
      </c>
      <c r="AK42" s="329">
        <v>4</v>
      </c>
      <c r="AL42" s="329">
        <v>4</v>
      </c>
      <c r="AM42" s="329">
        <v>4</v>
      </c>
      <c r="AN42" s="329">
        <v>4</v>
      </c>
      <c r="AO42" s="274"/>
      <c r="AP42" s="618"/>
      <c r="AQ42" s="617">
        <f t="shared" si="2"/>
        <v>41</v>
      </c>
      <c r="AR42" s="846"/>
      <c r="AS42" s="845"/>
      <c r="AT42" s="718"/>
      <c r="AU42" s="844"/>
      <c r="AV42" s="718"/>
    </row>
    <row r="43" spans="2:49" ht="26.25" customHeight="1" x14ac:dyDescent="0.25">
      <c r="B43" s="832"/>
      <c r="C43" s="834"/>
      <c r="D43" s="859"/>
      <c r="E43" s="835"/>
      <c r="F43" s="837"/>
      <c r="G43" s="712"/>
      <c r="H43" s="833"/>
      <c r="I43" s="837"/>
      <c r="J43" s="385">
        <v>30</v>
      </c>
      <c r="K43" s="386" t="s">
        <v>815</v>
      </c>
      <c r="L43" s="621"/>
      <c r="M43" s="620"/>
      <c r="N43" s="620"/>
      <c r="O43" s="619"/>
      <c r="P43" s="619"/>
      <c r="Q43" s="619"/>
      <c r="R43" s="619"/>
      <c r="S43" s="619"/>
      <c r="T43" s="274"/>
      <c r="U43" s="274"/>
      <c r="V43" s="329"/>
      <c r="W43" s="329">
        <v>2</v>
      </c>
      <c r="X43" s="329">
        <v>2</v>
      </c>
      <c r="Y43" s="329">
        <v>2</v>
      </c>
      <c r="Z43" s="329">
        <v>2</v>
      </c>
      <c r="AA43" s="274"/>
      <c r="AB43" s="274"/>
      <c r="AC43" s="329">
        <v>2</v>
      </c>
      <c r="AD43" s="329">
        <v>2</v>
      </c>
      <c r="AE43" s="329">
        <v>2</v>
      </c>
      <c r="AF43" s="329">
        <v>2</v>
      </c>
      <c r="AG43" s="329">
        <v>2</v>
      </c>
      <c r="AH43" s="274"/>
      <c r="AI43" s="274"/>
      <c r="AJ43" s="329"/>
      <c r="AK43" s="329"/>
      <c r="AL43" s="329"/>
      <c r="AM43" s="329"/>
      <c r="AN43" s="329"/>
      <c r="AO43" s="274"/>
      <c r="AP43" s="618"/>
      <c r="AQ43" s="617">
        <f t="shared" si="2"/>
        <v>18</v>
      </c>
      <c r="AR43" s="389">
        <v>7</v>
      </c>
      <c r="AS43" s="391">
        <f>1-(AT43/AR43)</f>
        <v>0.1428571428571429</v>
      </c>
      <c r="AT43" s="395">
        <v>6</v>
      </c>
      <c r="AU43" s="393">
        <f>+AR43*AQ43</f>
        <v>126</v>
      </c>
      <c r="AV43" s="395">
        <f>+AT43*AQ43</f>
        <v>108</v>
      </c>
    </row>
    <row r="44" spans="2:49" ht="26.25" customHeight="1" x14ac:dyDescent="0.25">
      <c r="B44" s="832"/>
      <c r="C44" s="834">
        <v>7</v>
      </c>
      <c r="D44" s="859"/>
      <c r="E44" s="835" t="s">
        <v>47</v>
      </c>
      <c r="F44" s="838" t="s">
        <v>977</v>
      </c>
      <c r="G44" s="712" t="s">
        <v>27</v>
      </c>
      <c r="H44" s="833" t="s">
        <v>28</v>
      </c>
      <c r="I44" s="847" t="s">
        <v>29</v>
      </c>
      <c r="J44" s="385">
        <v>30</v>
      </c>
      <c r="K44" s="386" t="s">
        <v>815</v>
      </c>
      <c r="L44" s="621"/>
      <c r="M44" s="620"/>
      <c r="N44" s="620"/>
      <c r="O44" s="619"/>
      <c r="P44" s="619"/>
      <c r="Q44" s="619"/>
      <c r="R44" s="619"/>
      <c r="S44" s="619"/>
      <c r="T44" s="274"/>
      <c r="U44" s="274"/>
      <c r="V44" s="329"/>
      <c r="W44" s="329"/>
      <c r="X44" s="329">
        <v>7</v>
      </c>
      <c r="Y44" s="329">
        <v>7</v>
      </c>
      <c r="Z44" s="329"/>
      <c r="AA44" s="274"/>
      <c r="AB44" s="274"/>
      <c r="AC44" s="329"/>
      <c r="AD44" s="329"/>
      <c r="AE44" s="329"/>
      <c r="AF44" s="329"/>
      <c r="AG44" s="329"/>
      <c r="AH44" s="274"/>
      <c r="AI44" s="274"/>
      <c r="AJ44" s="329"/>
      <c r="AK44" s="329"/>
      <c r="AL44" s="329"/>
      <c r="AM44" s="329"/>
      <c r="AN44" s="329"/>
      <c r="AO44" s="274"/>
      <c r="AP44" s="618"/>
      <c r="AQ44" s="617">
        <f t="shared" si="2"/>
        <v>14</v>
      </c>
      <c r="AR44" s="389">
        <v>12</v>
      </c>
      <c r="AS44" s="391">
        <f>1-(AT44/AR44)</f>
        <v>0.16666666666666663</v>
      </c>
      <c r="AT44" s="395">
        <v>10</v>
      </c>
      <c r="AU44" s="393">
        <f>+AR44*AQ44</f>
        <v>168</v>
      </c>
      <c r="AV44" s="395">
        <f>+AT44*AQ44</f>
        <v>140</v>
      </c>
    </row>
    <row r="45" spans="2:49" ht="26.25" customHeight="1" x14ac:dyDescent="0.25">
      <c r="B45" s="832"/>
      <c r="C45" s="834"/>
      <c r="D45" s="859"/>
      <c r="E45" s="835"/>
      <c r="F45" s="837"/>
      <c r="G45" s="712"/>
      <c r="H45" s="833"/>
      <c r="I45" s="849"/>
      <c r="J45" s="385">
        <v>15</v>
      </c>
      <c r="K45" s="386" t="s">
        <v>953</v>
      </c>
      <c r="L45" s="621">
        <v>10</v>
      </c>
      <c r="M45" s="620"/>
      <c r="N45" s="620"/>
      <c r="O45" s="619">
        <v>10</v>
      </c>
      <c r="P45" s="619">
        <v>10</v>
      </c>
      <c r="Q45" s="619">
        <v>10</v>
      </c>
      <c r="R45" s="619">
        <v>10</v>
      </c>
      <c r="S45" s="619">
        <v>10</v>
      </c>
      <c r="T45" s="274"/>
      <c r="U45" s="274"/>
      <c r="V45" s="329">
        <v>10</v>
      </c>
      <c r="W45" s="329">
        <v>10</v>
      </c>
      <c r="X45" s="329">
        <v>3</v>
      </c>
      <c r="Y45" s="329">
        <v>3</v>
      </c>
      <c r="Z45" s="329"/>
      <c r="AA45" s="274"/>
      <c r="AB45" s="274"/>
      <c r="AC45" s="329"/>
      <c r="AD45" s="329"/>
      <c r="AE45" s="329"/>
      <c r="AF45" s="329"/>
      <c r="AG45" s="329"/>
      <c r="AH45" s="274"/>
      <c r="AI45" s="274"/>
      <c r="AJ45" s="329"/>
      <c r="AK45" s="329"/>
      <c r="AL45" s="329"/>
      <c r="AM45" s="329"/>
      <c r="AN45" s="329"/>
      <c r="AO45" s="274"/>
      <c r="AP45" s="618"/>
      <c r="AQ45" s="617">
        <f t="shared" si="2"/>
        <v>86</v>
      </c>
      <c r="AR45" s="846">
        <v>10</v>
      </c>
      <c r="AS45" s="845">
        <f>1-(AT45/AR45)</f>
        <v>0.19999999999999996</v>
      </c>
      <c r="AT45" s="718">
        <v>8</v>
      </c>
      <c r="AU45" s="844">
        <f>+AR45*AQ45</f>
        <v>860</v>
      </c>
      <c r="AV45" s="718">
        <f>+AT45*AQ45</f>
        <v>688</v>
      </c>
    </row>
    <row r="46" spans="2:49" ht="26.25" customHeight="1" x14ac:dyDescent="0.25">
      <c r="B46" s="832"/>
      <c r="C46" s="834"/>
      <c r="D46" s="859"/>
      <c r="E46" s="835"/>
      <c r="F46" s="837"/>
      <c r="G46" s="712"/>
      <c r="H46" s="624" t="s">
        <v>36</v>
      </c>
      <c r="I46" s="623" t="s">
        <v>944</v>
      </c>
      <c r="J46" s="385">
        <v>30</v>
      </c>
      <c r="K46" s="386" t="s">
        <v>815</v>
      </c>
      <c r="L46" s="621"/>
      <c r="M46" s="620">
        <v>5</v>
      </c>
      <c r="N46" s="620"/>
      <c r="O46" s="619"/>
      <c r="P46" s="619"/>
      <c r="Q46" s="619"/>
      <c r="R46" s="619"/>
      <c r="S46" s="619"/>
      <c r="T46" s="274">
        <v>5</v>
      </c>
      <c r="U46" s="274"/>
      <c r="V46" s="329"/>
      <c r="W46" s="329"/>
      <c r="X46" s="329"/>
      <c r="Y46" s="329"/>
      <c r="Z46" s="329"/>
      <c r="AA46" s="274"/>
      <c r="AB46" s="274"/>
      <c r="AC46" s="329"/>
      <c r="AD46" s="329"/>
      <c r="AE46" s="329"/>
      <c r="AF46" s="329"/>
      <c r="AG46" s="329"/>
      <c r="AH46" s="274"/>
      <c r="AI46" s="274"/>
      <c r="AJ46" s="329"/>
      <c r="AK46" s="329"/>
      <c r="AL46" s="329"/>
      <c r="AM46" s="329"/>
      <c r="AN46" s="329"/>
      <c r="AO46" s="274"/>
      <c r="AP46" s="618"/>
      <c r="AQ46" s="617">
        <f t="shared" si="2"/>
        <v>10</v>
      </c>
      <c r="AR46" s="846"/>
      <c r="AS46" s="845"/>
      <c r="AT46" s="718"/>
      <c r="AU46" s="844"/>
      <c r="AV46" s="718"/>
    </row>
    <row r="47" spans="2:49" ht="26.25" customHeight="1" x14ac:dyDescent="0.25">
      <c r="B47" s="832"/>
      <c r="C47" s="834">
        <v>8</v>
      </c>
      <c r="D47" s="859"/>
      <c r="E47" s="835" t="s">
        <v>964</v>
      </c>
      <c r="F47" s="836" t="s">
        <v>963</v>
      </c>
      <c r="G47" s="712" t="s">
        <v>27</v>
      </c>
      <c r="H47" s="833" t="s">
        <v>28</v>
      </c>
      <c r="I47" s="847" t="s">
        <v>29</v>
      </c>
      <c r="J47" s="385">
        <v>30</v>
      </c>
      <c r="K47" s="386" t="s">
        <v>815</v>
      </c>
      <c r="L47" s="621"/>
      <c r="M47" s="620"/>
      <c r="N47" s="620"/>
      <c r="O47" s="619"/>
      <c r="P47" s="619"/>
      <c r="Q47" s="619"/>
      <c r="R47" s="619"/>
      <c r="S47" s="619"/>
      <c r="T47" s="274"/>
      <c r="U47" s="274"/>
      <c r="V47" s="329"/>
      <c r="W47" s="329"/>
      <c r="X47" s="329"/>
      <c r="Y47" s="329"/>
      <c r="Z47" s="329"/>
      <c r="AA47" s="274"/>
      <c r="AB47" s="274"/>
      <c r="AC47" s="329">
        <v>6</v>
      </c>
      <c r="AD47" s="329">
        <v>6</v>
      </c>
      <c r="AE47" s="329">
        <v>6</v>
      </c>
      <c r="AF47" s="329">
        <v>6</v>
      </c>
      <c r="AG47" s="329">
        <v>6</v>
      </c>
      <c r="AH47" s="274"/>
      <c r="AI47" s="274"/>
      <c r="AJ47" s="329"/>
      <c r="AK47" s="329"/>
      <c r="AL47" s="329"/>
      <c r="AM47" s="329"/>
      <c r="AN47" s="329"/>
      <c r="AO47" s="274"/>
      <c r="AP47" s="618"/>
      <c r="AQ47" s="617">
        <f t="shared" ref="AQ47:AQ78" si="3">SUM(L47:AP47)</f>
        <v>30</v>
      </c>
      <c r="AR47" s="846">
        <v>10</v>
      </c>
      <c r="AS47" s="845">
        <f>1-(AT47/AR47)</f>
        <v>0.30000000000000004</v>
      </c>
      <c r="AT47" s="718">
        <v>7</v>
      </c>
      <c r="AU47" s="844">
        <f>+(AQ47+AQ48)*AR47</f>
        <v>1000</v>
      </c>
      <c r="AV47" s="718">
        <f>+(AQ47+AQ48)*AT47</f>
        <v>700</v>
      </c>
    </row>
    <row r="48" spans="2:49" ht="26.25" customHeight="1" x14ac:dyDescent="0.25">
      <c r="B48" s="832"/>
      <c r="C48" s="834"/>
      <c r="D48" s="859"/>
      <c r="E48" s="835"/>
      <c r="F48" s="836"/>
      <c r="G48" s="712"/>
      <c r="H48" s="833"/>
      <c r="I48" s="849"/>
      <c r="J48" s="385">
        <v>15</v>
      </c>
      <c r="K48" s="386" t="s">
        <v>953</v>
      </c>
      <c r="L48" s="621"/>
      <c r="M48" s="620"/>
      <c r="N48" s="620"/>
      <c r="O48" s="619"/>
      <c r="P48" s="619"/>
      <c r="Q48" s="619"/>
      <c r="R48" s="619"/>
      <c r="S48" s="619"/>
      <c r="T48" s="274"/>
      <c r="U48" s="274"/>
      <c r="V48" s="329"/>
      <c r="W48" s="329"/>
      <c r="X48" s="329"/>
      <c r="Y48" s="329"/>
      <c r="Z48" s="329"/>
      <c r="AA48" s="274"/>
      <c r="AB48" s="274"/>
      <c r="AC48" s="329">
        <v>3</v>
      </c>
      <c r="AD48" s="329">
        <v>3</v>
      </c>
      <c r="AE48" s="329">
        <v>3</v>
      </c>
      <c r="AF48" s="329">
        <v>3</v>
      </c>
      <c r="AG48" s="329">
        <v>3</v>
      </c>
      <c r="AH48" s="274"/>
      <c r="AI48" s="274"/>
      <c r="AJ48" s="329">
        <v>9</v>
      </c>
      <c r="AK48" s="329">
        <v>9</v>
      </c>
      <c r="AL48" s="329">
        <v>9</v>
      </c>
      <c r="AM48" s="329">
        <v>9</v>
      </c>
      <c r="AN48" s="329">
        <v>9</v>
      </c>
      <c r="AO48" s="274"/>
      <c r="AP48" s="618">
        <v>10</v>
      </c>
      <c r="AQ48" s="617">
        <f t="shared" si="3"/>
        <v>70</v>
      </c>
      <c r="AR48" s="846"/>
      <c r="AS48" s="845"/>
      <c r="AT48" s="718"/>
      <c r="AU48" s="844"/>
      <c r="AV48" s="718"/>
    </row>
    <row r="49" spans="2:49" ht="26.25" customHeight="1" x14ac:dyDescent="0.25">
      <c r="B49" s="832"/>
      <c r="C49" s="834"/>
      <c r="D49" s="859"/>
      <c r="E49" s="835"/>
      <c r="F49" s="836"/>
      <c r="G49" s="712"/>
      <c r="H49" s="624" t="s">
        <v>36</v>
      </c>
      <c r="I49" s="623" t="s">
        <v>944</v>
      </c>
      <c r="J49" s="385">
        <v>30</v>
      </c>
      <c r="K49" s="386" t="s">
        <v>815</v>
      </c>
      <c r="L49" s="621"/>
      <c r="M49" s="620"/>
      <c r="N49" s="620"/>
      <c r="O49" s="619"/>
      <c r="P49" s="619"/>
      <c r="Q49" s="619"/>
      <c r="R49" s="619"/>
      <c r="S49" s="619"/>
      <c r="T49" s="274"/>
      <c r="U49" s="274"/>
      <c r="V49" s="329"/>
      <c r="W49" s="329"/>
      <c r="X49" s="329"/>
      <c r="Y49" s="329"/>
      <c r="Z49" s="329"/>
      <c r="AA49" s="274"/>
      <c r="AB49" s="274"/>
      <c r="AC49" s="329"/>
      <c r="AD49" s="329"/>
      <c r="AE49" s="329"/>
      <c r="AF49" s="329"/>
      <c r="AG49" s="329"/>
      <c r="AH49" s="274">
        <v>2</v>
      </c>
      <c r="AI49" s="274">
        <v>2</v>
      </c>
      <c r="AJ49" s="329"/>
      <c r="AK49" s="329"/>
      <c r="AL49" s="329"/>
      <c r="AM49" s="329"/>
      <c r="AN49" s="329"/>
      <c r="AO49" s="274">
        <v>4</v>
      </c>
      <c r="AP49" s="618"/>
      <c r="AQ49" s="617">
        <f t="shared" si="3"/>
        <v>8</v>
      </c>
      <c r="AR49" s="846"/>
      <c r="AS49" s="845"/>
      <c r="AT49" s="718"/>
      <c r="AU49" s="844"/>
      <c r="AV49" s="718"/>
    </row>
    <row r="50" spans="2:49" ht="26.25" customHeight="1" x14ac:dyDescent="0.25">
      <c r="B50" s="832"/>
      <c r="C50" s="834">
        <v>9</v>
      </c>
      <c r="D50" s="859"/>
      <c r="E50" s="835" t="s">
        <v>46</v>
      </c>
      <c r="F50" s="837" t="s">
        <v>52</v>
      </c>
      <c r="G50" s="712" t="s">
        <v>27</v>
      </c>
      <c r="H50" s="833" t="s">
        <v>28</v>
      </c>
      <c r="I50" s="847" t="s">
        <v>29</v>
      </c>
      <c r="J50" s="385">
        <v>30</v>
      </c>
      <c r="K50" s="386" t="s">
        <v>815</v>
      </c>
      <c r="L50" s="621"/>
      <c r="M50" s="620"/>
      <c r="N50" s="620"/>
      <c r="O50" s="619"/>
      <c r="P50" s="619"/>
      <c r="Q50" s="619"/>
      <c r="R50" s="619"/>
      <c r="S50" s="619"/>
      <c r="T50" s="274"/>
      <c r="U50" s="274"/>
      <c r="V50" s="329"/>
      <c r="W50" s="329"/>
      <c r="X50" s="329">
        <v>7</v>
      </c>
      <c r="Y50" s="329">
        <v>7</v>
      </c>
      <c r="Z50" s="329">
        <v>7</v>
      </c>
      <c r="AA50" s="274"/>
      <c r="AB50" s="274"/>
      <c r="AC50" s="329">
        <v>7</v>
      </c>
      <c r="AD50" s="329">
        <v>7</v>
      </c>
      <c r="AE50" s="329">
        <v>7</v>
      </c>
      <c r="AF50" s="329">
        <v>7</v>
      </c>
      <c r="AG50" s="329">
        <v>7</v>
      </c>
      <c r="AH50" s="274"/>
      <c r="AI50" s="274"/>
      <c r="AJ50" s="329"/>
      <c r="AK50" s="329"/>
      <c r="AL50" s="329"/>
      <c r="AM50" s="329"/>
      <c r="AN50" s="329"/>
      <c r="AO50" s="274"/>
      <c r="AP50" s="618"/>
      <c r="AQ50" s="617">
        <f t="shared" si="3"/>
        <v>56</v>
      </c>
      <c r="AR50" s="389">
        <v>12</v>
      </c>
      <c r="AS50" s="391">
        <f>1-(AT50/AR50)</f>
        <v>0.41666666666666663</v>
      </c>
      <c r="AT50" s="395">
        <v>7</v>
      </c>
      <c r="AU50" s="393">
        <f>+AR50*AQ50</f>
        <v>672</v>
      </c>
      <c r="AV50" s="395">
        <f>+AT50*AQ50</f>
        <v>392</v>
      </c>
    </row>
    <row r="51" spans="2:49" ht="26.25" customHeight="1" x14ac:dyDescent="0.25">
      <c r="B51" s="832"/>
      <c r="C51" s="834"/>
      <c r="D51" s="859"/>
      <c r="E51" s="835"/>
      <c r="F51" s="837"/>
      <c r="G51" s="712"/>
      <c r="H51" s="833"/>
      <c r="I51" s="848"/>
      <c r="J51" s="385">
        <v>15</v>
      </c>
      <c r="K51" s="386" t="s">
        <v>953</v>
      </c>
      <c r="L51" s="621"/>
      <c r="M51" s="620"/>
      <c r="N51" s="620"/>
      <c r="O51" s="619">
        <v>10</v>
      </c>
      <c r="P51" s="619">
        <v>10</v>
      </c>
      <c r="Q51" s="619">
        <v>10</v>
      </c>
      <c r="R51" s="619">
        <v>10</v>
      </c>
      <c r="S51" s="619">
        <v>10</v>
      </c>
      <c r="T51" s="274"/>
      <c r="U51" s="274"/>
      <c r="V51" s="329">
        <v>10</v>
      </c>
      <c r="W51" s="329">
        <v>10</v>
      </c>
      <c r="X51" s="329">
        <v>3</v>
      </c>
      <c r="Y51" s="329">
        <v>3</v>
      </c>
      <c r="Z51" s="329">
        <v>3</v>
      </c>
      <c r="AA51" s="274"/>
      <c r="AB51" s="274"/>
      <c r="AC51" s="329">
        <v>3</v>
      </c>
      <c r="AD51" s="329">
        <v>3</v>
      </c>
      <c r="AE51" s="329">
        <v>3</v>
      </c>
      <c r="AF51" s="329">
        <v>3</v>
      </c>
      <c r="AG51" s="329">
        <v>3</v>
      </c>
      <c r="AH51" s="274"/>
      <c r="AI51" s="274"/>
      <c r="AJ51" s="329">
        <v>13</v>
      </c>
      <c r="AK51" s="329">
        <v>13</v>
      </c>
      <c r="AL51" s="329">
        <v>13</v>
      </c>
      <c r="AM51" s="329">
        <v>13</v>
      </c>
      <c r="AN51" s="329">
        <v>13</v>
      </c>
      <c r="AO51" s="274"/>
      <c r="AP51" s="618"/>
      <c r="AQ51" s="617">
        <f t="shared" si="3"/>
        <v>159</v>
      </c>
      <c r="AR51" s="846">
        <v>8</v>
      </c>
      <c r="AS51" s="845">
        <f>1-(AT51/AR51)</f>
        <v>0.375</v>
      </c>
      <c r="AT51" s="718">
        <v>5</v>
      </c>
      <c r="AU51" s="844">
        <f>+AR51*AQ51</f>
        <v>1272</v>
      </c>
      <c r="AV51" s="718">
        <f>+AT51*AQ51</f>
        <v>795</v>
      </c>
    </row>
    <row r="52" spans="2:49" ht="26.25" customHeight="1" x14ac:dyDescent="0.25">
      <c r="B52" s="832"/>
      <c r="C52" s="834"/>
      <c r="D52" s="859"/>
      <c r="E52" s="835"/>
      <c r="F52" s="837"/>
      <c r="G52" s="712"/>
      <c r="H52" s="624" t="s">
        <v>36</v>
      </c>
      <c r="I52" s="623" t="s">
        <v>944</v>
      </c>
      <c r="J52" s="385">
        <v>30</v>
      </c>
      <c r="K52" s="386" t="s">
        <v>815</v>
      </c>
      <c r="L52" s="621"/>
      <c r="M52" s="620"/>
      <c r="N52" s="620"/>
      <c r="O52" s="619"/>
      <c r="P52" s="619"/>
      <c r="Q52" s="619"/>
      <c r="R52" s="619"/>
      <c r="S52" s="619"/>
      <c r="T52" s="274">
        <v>5</v>
      </c>
      <c r="U52" s="274"/>
      <c r="V52" s="329"/>
      <c r="W52" s="329"/>
      <c r="X52" s="329"/>
      <c r="Y52" s="329"/>
      <c r="Z52" s="329"/>
      <c r="AA52" s="274">
        <v>5</v>
      </c>
      <c r="AB52" s="274"/>
      <c r="AC52" s="329"/>
      <c r="AD52" s="329"/>
      <c r="AE52" s="329"/>
      <c r="AF52" s="329"/>
      <c r="AG52" s="329"/>
      <c r="AH52" s="274">
        <v>5</v>
      </c>
      <c r="AI52" s="274"/>
      <c r="AJ52" s="329"/>
      <c r="AK52" s="329"/>
      <c r="AL52" s="329"/>
      <c r="AM52" s="329"/>
      <c r="AN52" s="329"/>
      <c r="AO52" s="274">
        <v>5</v>
      </c>
      <c r="AP52" s="618"/>
      <c r="AQ52" s="617">
        <f t="shared" si="3"/>
        <v>20</v>
      </c>
      <c r="AR52" s="846"/>
      <c r="AS52" s="845"/>
      <c r="AT52" s="718"/>
      <c r="AU52" s="844"/>
      <c r="AV52" s="718"/>
    </row>
    <row r="53" spans="2:49" ht="26.25" customHeight="1" x14ac:dyDescent="0.25">
      <c r="B53" s="832"/>
      <c r="C53" s="834">
        <v>10</v>
      </c>
      <c r="D53" s="859" t="s">
        <v>962</v>
      </c>
      <c r="E53" s="835" t="s">
        <v>53</v>
      </c>
      <c r="F53" s="837" t="s">
        <v>54</v>
      </c>
      <c r="G53" s="712" t="s">
        <v>27</v>
      </c>
      <c r="H53" s="833" t="s">
        <v>28</v>
      </c>
      <c r="I53" s="847" t="s">
        <v>29</v>
      </c>
      <c r="J53" s="385">
        <v>30</v>
      </c>
      <c r="K53" s="386" t="s">
        <v>34</v>
      </c>
      <c r="L53" s="621"/>
      <c r="M53" s="620"/>
      <c r="N53" s="620"/>
      <c r="O53" s="619"/>
      <c r="P53" s="619"/>
      <c r="Q53" s="619"/>
      <c r="R53" s="619"/>
      <c r="S53" s="619"/>
      <c r="T53" s="274"/>
      <c r="U53" s="274"/>
      <c r="V53" s="329"/>
      <c r="W53" s="329"/>
      <c r="X53" s="329">
        <v>7</v>
      </c>
      <c r="Y53" s="329">
        <v>7</v>
      </c>
      <c r="Z53" s="329">
        <v>7</v>
      </c>
      <c r="AA53" s="274"/>
      <c r="AB53" s="274"/>
      <c r="AC53" s="329">
        <v>8</v>
      </c>
      <c r="AD53" s="329">
        <v>8</v>
      </c>
      <c r="AE53" s="329">
        <v>8</v>
      </c>
      <c r="AF53" s="329">
        <v>8</v>
      </c>
      <c r="AG53" s="329">
        <v>8</v>
      </c>
      <c r="AH53" s="274"/>
      <c r="AI53" s="274"/>
      <c r="AJ53" s="329"/>
      <c r="AK53" s="329"/>
      <c r="AL53" s="329"/>
      <c r="AM53" s="329"/>
      <c r="AN53" s="329"/>
      <c r="AO53" s="274"/>
      <c r="AP53" s="618"/>
      <c r="AQ53" s="617">
        <f t="shared" si="3"/>
        <v>61</v>
      </c>
      <c r="AR53" s="389">
        <v>19</v>
      </c>
      <c r="AS53" s="391">
        <f>1-(AT53/AR53)</f>
        <v>0.21052631578947367</v>
      </c>
      <c r="AT53" s="395">
        <v>15</v>
      </c>
      <c r="AU53" s="393">
        <f>+AR53*AQ53</f>
        <v>1159</v>
      </c>
      <c r="AV53" s="395">
        <f>+AT53*AQ53</f>
        <v>915</v>
      </c>
      <c r="AW53" s="625">
        <f>SUM(AV53:AV77)</f>
        <v>27060.333333333339</v>
      </c>
    </row>
    <row r="54" spans="2:49" ht="26.25" customHeight="1" x14ac:dyDescent="0.25">
      <c r="B54" s="832"/>
      <c r="C54" s="834"/>
      <c r="D54" s="859"/>
      <c r="E54" s="835"/>
      <c r="F54" s="837"/>
      <c r="G54" s="712"/>
      <c r="H54" s="833"/>
      <c r="I54" s="848"/>
      <c r="J54" s="385">
        <v>20</v>
      </c>
      <c r="K54" s="386" t="s">
        <v>32</v>
      </c>
      <c r="L54" s="621">
        <v>10</v>
      </c>
      <c r="M54" s="620"/>
      <c r="N54" s="620"/>
      <c r="O54" s="619">
        <v>10</v>
      </c>
      <c r="P54" s="619">
        <v>10</v>
      </c>
      <c r="Q54" s="619">
        <v>10</v>
      </c>
      <c r="R54" s="619">
        <v>10</v>
      </c>
      <c r="S54" s="619">
        <v>10</v>
      </c>
      <c r="T54" s="274"/>
      <c r="U54" s="274"/>
      <c r="V54" s="329">
        <v>10</v>
      </c>
      <c r="W54" s="329">
        <v>10</v>
      </c>
      <c r="X54" s="329">
        <v>3</v>
      </c>
      <c r="Y54" s="329">
        <v>3</v>
      </c>
      <c r="Z54" s="329">
        <v>3</v>
      </c>
      <c r="AA54" s="274"/>
      <c r="AB54" s="274"/>
      <c r="AC54" s="329">
        <v>3</v>
      </c>
      <c r="AD54" s="329">
        <v>3</v>
      </c>
      <c r="AE54" s="329">
        <v>3</v>
      </c>
      <c r="AF54" s="329">
        <v>3</v>
      </c>
      <c r="AG54" s="329">
        <v>3</v>
      </c>
      <c r="AH54" s="274"/>
      <c r="AI54" s="274"/>
      <c r="AJ54" s="329">
        <v>13</v>
      </c>
      <c r="AK54" s="329">
        <v>13</v>
      </c>
      <c r="AL54" s="329">
        <v>13</v>
      </c>
      <c r="AM54" s="329">
        <v>13</v>
      </c>
      <c r="AN54" s="329">
        <v>13</v>
      </c>
      <c r="AO54" s="274"/>
      <c r="AP54" s="618"/>
      <c r="AQ54" s="617">
        <f t="shared" si="3"/>
        <v>169</v>
      </c>
      <c r="AR54" s="846">
        <v>15</v>
      </c>
      <c r="AS54" s="845">
        <f>1-(AT54/AR54)</f>
        <v>0.19999999999999996</v>
      </c>
      <c r="AT54" s="718">
        <v>12</v>
      </c>
      <c r="AU54" s="844">
        <f>+AR54*AQ54</f>
        <v>2535</v>
      </c>
      <c r="AV54" s="718">
        <f>+AT54*AQ54</f>
        <v>2028</v>
      </c>
      <c r="AW54" s="622"/>
    </row>
    <row r="55" spans="2:49" ht="26.25" customHeight="1" x14ac:dyDescent="0.25">
      <c r="B55" s="832"/>
      <c r="C55" s="834"/>
      <c r="D55" s="859"/>
      <c r="E55" s="835"/>
      <c r="F55" s="837"/>
      <c r="G55" s="712"/>
      <c r="H55" s="624" t="s">
        <v>36</v>
      </c>
      <c r="I55" s="623" t="s">
        <v>944</v>
      </c>
      <c r="J55" s="385">
        <v>30</v>
      </c>
      <c r="K55" s="386" t="s">
        <v>815</v>
      </c>
      <c r="L55" s="621"/>
      <c r="M55" s="620">
        <v>5</v>
      </c>
      <c r="N55" s="620"/>
      <c r="O55" s="619"/>
      <c r="P55" s="619"/>
      <c r="Q55" s="619"/>
      <c r="R55" s="619"/>
      <c r="S55" s="619"/>
      <c r="T55" s="274">
        <v>5</v>
      </c>
      <c r="U55" s="274"/>
      <c r="V55" s="329"/>
      <c r="W55" s="329"/>
      <c r="X55" s="329"/>
      <c r="Y55" s="329"/>
      <c r="Z55" s="329"/>
      <c r="AA55" s="274">
        <v>5</v>
      </c>
      <c r="AB55" s="274"/>
      <c r="AC55" s="329"/>
      <c r="AD55" s="329"/>
      <c r="AE55" s="329"/>
      <c r="AF55" s="329"/>
      <c r="AG55" s="329"/>
      <c r="AH55" s="274">
        <v>5</v>
      </c>
      <c r="AI55" s="274"/>
      <c r="AJ55" s="329"/>
      <c r="AK55" s="329"/>
      <c r="AL55" s="329"/>
      <c r="AM55" s="329"/>
      <c r="AN55" s="329"/>
      <c r="AO55" s="274">
        <v>5</v>
      </c>
      <c r="AP55" s="618"/>
      <c r="AQ55" s="617">
        <f t="shared" si="3"/>
        <v>25</v>
      </c>
      <c r="AR55" s="846"/>
      <c r="AS55" s="845"/>
      <c r="AT55" s="718"/>
      <c r="AU55" s="844"/>
      <c r="AV55" s="718"/>
    </row>
    <row r="56" spans="2:49" ht="26.25" customHeight="1" x14ac:dyDescent="0.25">
      <c r="B56" s="832"/>
      <c r="C56" s="834"/>
      <c r="D56" s="859"/>
      <c r="E56" s="835"/>
      <c r="F56" s="837"/>
      <c r="G56" s="712" t="s">
        <v>61</v>
      </c>
      <c r="H56" s="833" t="s">
        <v>943</v>
      </c>
      <c r="I56" s="838" t="s">
        <v>961</v>
      </c>
      <c r="J56" s="385">
        <v>5</v>
      </c>
      <c r="K56" s="386" t="s">
        <v>31</v>
      </c>
      <c r="L56" s="621">
        <v>1</v>
      </c>
      <c r="M56" s="620"/>
      <c r="N56" s="620"/>
      <c r="O56" s="619">
        <v>1</v>
      </c>
      <c r="P56" s="619">
        <v>1</v>
      </c>
      <c r="Q56" s="619">
        <v>1</v>
      </c>
      <c r="R56" s="619">
        <v>1</v>
      </c>
      <c r="S56" s="619">
        <v>1</v>
      </c>
      <c r="T56" s="274"/>
      <c r="U56" s="274"/>
      <c r="V56" s="329">
        <v>1</v>
      </c>
      <c r="W56" s="329">
        <v>1</v>
      </c>
      <c r="X56" s="329">
        <v>1</v>
      </c>
      <c r="Y56" s="329">
        <v>1</v>
      </c>
      <c r="Z56" s="329">
        <v>1</v>
      </c>
      <c r="AA56" s="274"/>
      <c r="AB56" s="274"/>
      <c r="AC56" s="329">
        <v>1</v>
      </c>
      <c r="AD56" s="329">
        <v>1</v>
      </c>
      <c r="AE56" s="329">
        <v>1</v>
      </c>
      <c r="AF56" s="329">
        <v>1</v>
      </c>
      <c r="AG56" s="329">
        <v>1</v>
      </c>
      <c r="AH56" s="274"/>
      <c r="AI56" s="274"/>
      <c r="AJ56" s="329">
        <v>1</v>
      </c>
      <c r="AK56" s="329">
        <v>1</v>
      </c>
      <c r="AL56" s="329">
        <v>1</v>
      </c>
      <c r="AM56" s="329">
        <v>1</v>
      </c>
      <c r="AN56" s="329">
        <v>1</v>
      </c>
      <c r="AO56" s="274"/>
      <c r="AP56" s="618"/>
      <c r="AQ56" s="617">
        <f t="shared" si="3"/>
        <v>21</v>
      </c>
      <c r="AR56" s="846">
        <f>2200/SUM(AQ56:AQ59)</f>
        <v>20.952380952380953</v>
      </c>
      <c r="AS56" s="845">
        <f>1-(AT56/AR56)</f>
        <v>0.16666666666666474</v>
      </c>
      <c r="AT56" s="718">
        <v>17.460317460317501</v>
      </c>
      <c r="AU56" s="844">
        <f>+(AQ56+AQ57+AQ58+AQ59)*AR56</f>
        <v>2200</v>
      </c>
      <c r="AV56" s="718">
        <f>+(AQ56+AQ57+AQ58+AQ59)*AT56</f>
        <v>1833.3333333333376</v>
      </c>
    </row>
    <row r="57" spans="2:49" ht="26.25" customHeight="1" x14ac:dyDescent="0.25">
      <c r="B57" s="832"/>
      <c r="C57" s="834"/>
      <c r="D57" s="859"/>
      <c r="E57" s="835"/>
      <c r="F57" s="837"/>
      <c r="G57" s="712"/>
      <c r="H57" s="833"/>
      <c r="I57" s="838"/>
      <c r="J57" s="385">
        <v>30</v>
      </c>
      <c r="K57" s="386" t="s">
        <v>815</v>
      </c>
      <c r="L57" s="621"/>
      <c r="M57" s="620"/>
      <c r="N57" s="620"/>
      <c r="O57" s="619"/>
      <c r="P57" s="619"/>
      <c r="Q57" s="619"/>
      <c r="R57" s="619"/>
      <c r="S57" s="619"/>
      <c r="T57" s="274"/>
      <c r="U57" s="274"/>
      <c r="V57" s="329">
        <v>1</v>
      </c>
      <c r="W57" s="329">
        <v>1</v>
      </c>
      <c r="X57" s="329">
        <v>1</v>
      </c>
      <c r="Y57" s="329">
        <v>1</v>
      </c>
      <c r="Z57" s="329">
        <v>1</v>
      </c>
      <c r="AA57" s="274"/>
      <c r="AB57" s="274"/>
      <c r="AC57" s="329">
        <v>1</v>
      </c>
      <c r="AD57" s="329">
        <v>1</v>
      </c>
      <c r="AE57" s="329">
        <v>1</v>
      </c>
      <c r="AF57" s="329">
        <v>1</v>
      </c>
      <c r="AG57" s="329">
        <v>1</v>
      </c>
      <c r="AH57" s="274"/>
      <c r="AI57" s="274"/>
      <c r="AJ57" s="329"/>
      <c r="AK57" s="329"/>
      <c r="AL57" s="329"/>
      <c r="AM57" s="329"/>
      <c r="AN57" s="329"/>
      <c r="AO57" s="274"/>
      <c r="AP57" s="618"/>
      <c r="AQ57" s="617">
        <f t="shared" si="3"/>
        <v>10</v>
      </c>
      <c r="AR57" s="846"/>
      <c r="AS57" s="845"/>
      <c r="AT57" s="718"/>
      <c r="AU57" s="844"/>
      <c r="AV57" s="718"/>
    </row>
    <row r="58" spans="2:49" ht="26.25" customHeight="1" x14ac:dyDescent="0.25">
      <c r="B58" s="832"/>
      <c r="C58" s="834"/>
      <c r="D58" s="859"/>
      <c r="E58" s="835"/>
      <c r="F58" s="837"/>
      <c r="G58" s="712"/>
      <c r="H58" s="833"/>
      <c r="I58" s="838"/>
      <c r="J58" s="385">
        <v>20</v>
      </c>
      <c r="K58" s="386" t="s">
        <v>32</v>
      </c>
      <c r="L58" s="621">
        <v>3</v>
      </c>
      <c r="M58" s="620"/>
      <c r="N58" s="620"/>
      <c r="O58" s="619"/>
      <c r="P58" s="619">
        <v>3</v>
      </c>
      <c r="Q58" s="619">
        <v>4</v>
      </c>
      <c r="R58" s="619">
        <v>4</v>
      </c>
      <c r="S58" s="619">
        <v>4</v>
      </c>
      <c r="T58" s="274"/>
      <c r="U58" s="274"/>
      <c r="V58" s="329">
        <v>2</v>
      </c>
      <c r="W58" s="329">
        <v>2</v>
      </c>
      <c r="X58" s="329">
        <v>2</v>
      </c>
      <c r="Y58" s="329">
        <v>2</v>
      </c>
      <c r="Z58" s="329">
        <v>2</v>
      </c>
      <c r="AA58" s="274"/>
      <c r="AB58" s="274"/>
      <c r="AC58" s="329">
        <v>2</v>
      </c>
      <c r="AD58" s="329">
        <v>2</v>
      </c>
      <c r="AE58" s="329">
        <v>2</v>
      </c>
      <c r="AF58" s="329">
        <v>2</v>
      </c>
      <c r="AG58" s="329">
        <v>2</v>
      </c>
      <c r="AH58" s="274"/>
      <c r="AI58" s="274"/>
      <c r="AJ58" s="329">
        <v>3</v>
      </c>
      <c r="AK58" s="329">
        <v>3</v>
      </c>
      <c r="AL58" s="329">
        <v>3</v>
      </c>
      <c r="AM58" s="329">
        <v>3</v>
      </c>
      <c r="AN58" s="329">
        <v>3</v>
      </c>
      <c r="AO58" s="274"/>
      <c r="AP58" s="618"/>
      <c r="AQ58" s="617">
        <f t="shared" si="3"/>
        <v>53</v>
      </c>
      <c r="AR58" s="846"/>
      <c r="AS58" s="845"/>
      <c r="AT58" s="718"/>
      <c r="AU58" s="844"/>
      <c r="AV58" s="718"/>
    </row>
    <row r="59" spans="2:49" ht="26.25" customHeight="1" x14ac:dyDescent="0.25">
      <c r="B59" s="832"/>
      <c r="C59" s="834"/>
      <c r="D59" s="859"/>
      <c r="E59" s="835"/>
      <c r="F59" s="837"/>
      <c r="G59" s="712"/>
      <c r="H59" s="833"/>
      <c r="I59" s="838"/>
      <c r="J59" s="385">
        <v>20</v>
      </c>
      <c r="K59" s="386" t="s">
        <v>33</v>
      </c>
      <c r="L59" s="621">
        <v>1</v>
      </c>
      <c r="M59" s="620"/>
      <c r="N59" s="620"/>
      <c r="O59" s="619">
        <v>1</v>
      </c>
      <c r="P59" s="619">
        <v>1</v>
      </c>
      <c r="Q59" s="619">
        <v>1</v>
      </c>
      <c r="R59" s="619">
        <v>1</v>
      </c>
      <c r="S59" s="619">
        <v>1</v>
      </c>
      <c r="T59" s="274"/>
      <c r="U59" s="274"/>
      <c r="V59" s="329">
        <v>1</v>
      </c>
      <c r="W59" s="329">
        <v>1</v>
      </c>
      <c r="X59" s="329">
        <v>1</v>
      </c>
      <c r="Y59" s="329">
        <v>1</v>
      </c>
      <c r="Z59" s="329">
        <v>1</v>
      </c>
      <c r="AA59" s="274"/>
      <c r="AB59" s="274"/>
      <c r="AC59" s="329">
        <v>1</v>
      </c>
      <c r="AD59" s="329">
        <v>1</v>
      </c>
      <c r="AE59" s="329">
        <v>1</v>
      </c>
      <c r="AF59" s="329">
        <v>1</v>
      </c>
      <c r="AG59" s="329">
        <v>1</v>
      </c>
      <c r="AH59" s="274"/>
      <c r="AI59" s="274"/>
      <c r="AJ59" s="329">
        <v>1</v>
      </c>
      <c r="AK59" s="329">
        <v>1</v>
      </c>
      <c r="AL59" s="329">
        <v>1</v>
      </c>
      <c r="AM59" s="329">
        <v>1</v>
      </c>
      <c r="AN59" s="329">
        <v>1</v>
      </c>
      <c r="AO59" s="274"/>
      <c r="AP59" s="618"/>
      <c r="AQ59" s="617">
        <f t="shared" si="3"/>
        <v>21</v>
      </c>
      <c r="AR59" s="846"/>
      <c r="AS59" s="845"/>
      <c r="AT59" s="718"/>
      <c r="AU59" s="844"/>
      <c r="AV59" s="718"/>
    </row>
    <row r="60" spans="2:49" ht="26.25" customHeight="1" x14ac:dyDescent="0.25">
      <c r="B60" s="832"/>
      <c r="C60" s="834">
        <v>11</v>
      </c>
      <c r="D60" s="859"/>
      <c r="E60" s="835" t="s">
        <v>41</v>
      </c>
      <c r="F60" s="838" t="s">
        <v>960</v>
      </c>
      <c r="G60" s="712" t="s">
        <v>27</v>
      </c>
      <c r="H60" s="833" t="s">
        <v>28</v>
      </c>
      <c r="I60" s="837" t="s">
        <v>29</v>
      </c>
      <c r="J60" s="385">
        <v>30</v>
      </c>
      <c r="K60" s="386" t="s">
        <v>34</v>
      </c>
      <c r="L60" s="621"/>
      <c r="M60" s="620"/>
      <c r="N60" s="620"/>
      <c r="O60" s="619"/>
      <c r="P60" s="619"/>
      <c r="Q60" s="619"/>
      <c r="R60" s="619"/>
      <c r="S60" s="619"/>
      <c r="T60" s="274"/>
      <c r="U60" s="274"/>
      <c r="V60" s="329"/>
      <c r="W60" s="329"/>
      <c r="X60" s="329">
        <v>7</v>
      </c>
      <c r="Y60" s="329">
        <v>7</v>
      </c>
      <c r="Z60" s="329">
        <v>7</v>
      </c>
      <c r="AA60" s="274"/>
      <c r="AB60" s="274"/>
      <c r="AC60" s="329">
        <v>8</v>
      </c>
      <c r="AD60" s="329">
        <v>8</v>
      </c>
      <c r="AE60" s="329">
        <v>8</v>
      </c>
      <c r="AF60" s="329">
        <v>8</v>
      </c>
      <c r="AG60" s="329">
        <v>8</v>
      </c>
      <c r="AH60" s="274"/>
      <c r="AI60" s="274"/>
      <c r="AJ60" s="329"/>
      <c r="AK60" s="329"/>
      <c r="AL60" s="329"/>
      <c r="AM60" s="329"/>
      <c r="AN60" s="329"/>
      <c r="AO60" s="274"/>
      <c r="AP60" s="618"/>
      <c r="AQ60" s="617">
        <f t="shared" si="3"/>
        <v>61</v>
      </c>
      <c r="AR60" s="389">
        <v>35</v>
      </c>
      <c r="AS60" s="391">
        <f t="shared" ref="AS60:AS65" si="4">1-(AT60/AR60)</f>
        <v>0.2857142857142857</v>
      </c>
      <c r="AT60" s="395">
        <v>25</v>
      </c>
      <c r="AU60" s="393">
        <f t="shared" ref="AU60:AU65" si="5">+AR60*AQ60</f>
        <v>2135</v>
      </c>
      <c r="AV60" s="395">
        <f t="shared" ref="AV60:AV65" si="6">+AT60*AQ60</f>
        <v>1525</v>
      </c>
    </row>
    <row r="61" spans="2:49" ht="26.25" customHeight="1" x14ac:dyDescent="0.25">
      <c r="B61" s="832"/>
      <c r="C61" s="834"/>
      <c r="D61" s="859"/>
      <c r="E61" s="835"/>
      <c r="F61" s="838"/>
      <c r="G61" s="712"/>
      <c r="H61" s="833"/>
      <c r="I61" s="837"/>
      <c r="J61" s="385">
        <v>20</v>
      </c>
      <c r="K61" s="386" t="s">
        <v>953</v>
      </c>
      <c r="L61" s="621">
        <v>10</v>
      </c>
      <c r="M61" s="620"/>
      <c r="N61" s="620"/>
      <c r="O61" s="619">
        <v>10</v>
      </c>
      <c r="P61" s="619">
        <v>10</v>
      </c>
      <c r="Q61" s="619">
        <v>10</v>
      </c>
      <c r="R61" s="619">
        <v>10</v>
      </c>
      <c r="S61" s="619">
        <v>10</v>
      </c>
      <c r="T61" s="274"/>
      <c r="U61" s="274"/>
      <c r="V61" s="329">
        <v>10</v>
      </c>
      <c r="W61" s="329">
        <v>10</v>
      </c>
      <c r="X61" s="329">
        <v>3</v>
      </c>
      <c r="Y61" s="329">
        <v>3</v>
      </c>
      <c r="Z61" s="329">
        <v>3</v>
      </c>
      <c r="AA61" s="274"/>
      <c r="AB61" s="274"/>
      <c r="AC61" s="329">
        <v>3</v>
      </c>
      <c r="AD61" s="329">
        <v>3</v>
      </c>
      <c r="AE61" s="329">
        <v>3</v>
      </c>
      <c r="AF61" s="329">
        <v>3</v>
      </c>
      <c r="AG61" s="329">
        <v>3</v>
      </c>
      <c r="AH61" s="274"/>
      <c r="AI61" s="274"/>
      <c r="AJ61" s="329">
        <v>13</v>
      </c>
      <c r="AK61" s="329">
        <v>13</v>
      </c>
      <c r="AL61" s="329">
        <v>13</v>
      </c>
      <c r="AM61" s="329">
        <v>13</v>
      </c>
      <c r="AN61" s="329">
        <v>13</v>
      </c>
      <c r="AO61" s="274"/>
      <c r="AP61" s="618"/>
      <c r="AQ61" s="617">
        <f t="shared" si="3"/>
        <v>169</v>
      </c>
      <c r="AR61" s="389">
        <v>22</v>
      </c>
      <c r="AS61" s="391">
        <f t="shared" si="4"/>
        <v>0.1681818181818181</v>
      </c>
      <c r="AT61" s="395">
        <v>18.3</v>
      </c>
      <c r="AU61" s="393">
        <f t="shared" si="5"/>
        <v>3718</v>
      </c>
      <c r="AV61" s="395">
        <f t="shared" si="6"/>
        <v>3092.7000000000003</v>
      </c>
    </row>
    <row r="62" spans="2:49" ht="26.25" customHeight="1" x14ac:dyDescent="0.25">
      <c r="B62" s="832"/>
      <c r="C62" s="834">
        <v>12</v>
      </c>
      <c r="D62" s="859"/>
      <c r="E62" s="835" t="s">
        <v>45</v>
      </c>
      <c r="F62" s="838" t="s">
        <v>978</v>
      </c>
      <c r="G62" s="712" t="s">
        <v>959</v>
      </c>
      <c r="H62" s="833" t="s">
        <v>28</v>
      </c>
      <c r="I62" s="837" t="s">
        <v>29</v>
      </c>
      <c r="J62" s="385">
        <v>30</v>
      </c>
      <c r="K62" s="386" t="s">
        <v>815</v>
      </c>
      <c r="L62" s="621"/>
      <c r="M62" s="620"/>
      <c r="N62" s="620"/>
      <c r="O62" s="619"/>
      <c r="P62" s="619"/>
      <c r="Q62" s="619"/>
      <c r="R62" s="619"/>
      <c r="S62" s="619"/>
      <c r="T62" s="274"/>
      <c r="U62" s="274"/>
      <c r="V62" s="329"/>
      <c r="W62" s="329"/>
      <c r="X62" s="329"/>
      <c r="Y62" s="329"/>
      <c r="Z62" s="329"/>
      <c r="AA62" s="274"/>
      <c r="AB62" s="274"/>
      <c r="AC62" s="329"/>
      <c r="AD62" s="329"/>
      <c r="AE62" s="329"/>
      <c r="AF62" s="329"/>
      <c r="AG62" s="329"/>
      <c r="AH62" s="274"/>
      <c r="AI62" s="274"/>
      <c r="AJ62" s="329"/>
      <c r="AK62" s="329"/>
      <c r="AL62" s="329"/>
      <c r="AM62" s="329"/>
      <c r="AN62" s="329"/>
      <c r="AO62" s="274"/>
      <c r="AP62" s="618"/>
      <c r="AQ62" s="617">
        <f t="shared" si="3"/>
        <v>0</v>
      </c>
      <c r="AR62" s="389">
        <v>25</v>
      </c>
      <c r="AS62" s="391">
        <f t="shared" si="4"/>
        <v>0.19999999999999996</v>
      </c>
      <c r="AT62" s="395">
        <v>20</v>
      </c>
      <c r="AU62" s="393">
        <f t="shared" si="5"/>
        <v>0</v>
      </c>
      <c r="AV62" s="395">
        <f t="shared" si="6"/>
        <v>0</v>
      </c>
    </row>
    <row r="63" spans="2:49" ht="26.25" customHeight="1" x14ac:dyDescent="0.25">
      <c r="B63" s="832"/>
      <c r="C63" s="834"/>
      <c r="D63" s="859"/>
      <c r="E63" s="835"/>
      <c r="F63" s="838"/>
      <c r="G63" s="712"/>
      <c r="H63" s="833"/>
      <c r="I63" s="837"/>
      <c r="J63" s="385">
        <v>20</v>
      </c>
      <c r="K63" s="386" t="s">
        <v>953</v>
      </c>
      <c r="L63" s="621">
        <v>10</v>
      </c>
      <c r="M63" s="620"/>
      <c r="N63" s="620"/>
      <c r="O63" s="619">
        <v>10</v>
      </c>
      <c r="P63" s="619">
        <v>10</v>
      </c>
      <c r="Q63" s="619">
        <v>10</v>
      </c>
      <c r="R63" s="619">
        <v>10</v>
      </c>
      <c r="S63" s="619">
        <v>10</v>
      </c>
      <c r="T63" s="274"/>
      <c r="U63" s="274"/>
      <c r="V63" s="329">
        <v>10</v>
      </c>
      <c r="W63" s="329">
        <v>10</v>
      </c>
      <c r="X63" s="329"/>
      <c r="Y63" s="329"/>
      <c r="Z63" s="329"/>
      <c r="AA63" s="274"/>
      <c r="AB63" s="274"/>
      <c r="AC63" s="329"/>
      <c r="AD63" s="329"/>
      <c r="AE63" s="329"/>
      <c r="AF63" s="329"/>
      <c r="AG63" s="329"/>
      <c r="AH63" s="274"/>
      <c r="AI63" s="274"/>
      <c r="AJ63" s="329"/>
      <c r="AK63" s="329"/>
      <c r="AL63" s="329"/>
      <c r="AM63" s="329"/>
      <c r="AN63" s="329"/>
      <c r="AO63" s="274"/>
      <c r="AP63" s="618"/>
      <c r="AQ63" s="617">
        <f t="shared" si="3"/>
        <v>80</v>
      </c>
      <c r="AR63" s="389">
        <v>23</v>
      </c>
      <c r="AS63" s="391">
        <f t="shared" si="4"/>
        <v>0.26086956521739135</v>
      </c>
      <c r="AT63" s="395">
        <v>17</v>
      </c>
      <c r="AU63" s="393">
        <f t="shared" si="5"/>
        <v>1840</v>
      </c>
      <c r="AV63" s="395">
        <f t="shared" si="6"/>
        <v>1360</v>
      </c>
    </row>
    <row r="64" spans="2:49" ht="26.25" customHeight="1" x14ac:dyDescent="0.25">
      <c r="B64" s="832"/>
      <c r="C64" s="834">
        <v>13</v>
      </c>
      <c r="D64" s="859"/>
      <c r="E64" s="835" t="s">
        <v>218</v>
      </c>
      <c r="F64" s="838" t="s">
        <v>101</v>
      </c>
      <c r="G64" s="712" t="s">
        <v>959</v>
      </c>
      <c r="H64" s="833" t="s">
        <v>28</v>
      </c>
      <c r="I64" s="847" t="s">
        <v>29</v>
      </c>
      <c r="J64" s="385">
        <v>30</v>
      </c>
      <c r="K64" s="386" t="s">
        <v>815</v>
      </c>
      <c r="L64" s="621"/>
      <c r="M64" s="620"/>
      <c r="N64" s="620"/>
      <c r="O64" s="619"/>
      <c r="P64" s="619"/>
      <c r="Q64" s="619"/>
      <c r="R64" s="619"/>
      <c r="S64" s="619"/>
      <c r="T64" s="274"/>
      <c r="U64" s="274"/>
      <c r="V64" s="329"/>
      <c r="W64" s="329"/>
      <c r="X64" s="329">
        <v>7</v>
      </c>
      <c r="Y64" s="329">
        <v>7</v>
      </c>
      <c r="Z64" s="329">
        <v>7</v>
      </c>
      <c r="AA64" s="274"/>
      <c r="AB64" s="274"/>
      <c r="AC64" s="329">
        <v>8</v>
      </c>
      <c r="AD64" s="329">
        <v>8</v>
      </c>
      <c r="AE64" s="329">
        <v>8</v>
      </c>
      <c r="AF64" s="329">
        <v>8</v>
      </c>
      <c r="AG64" s="329">
        <v>8</v>
      </c>
      <c r="AH64" s="274"/>
      <c r="AI64" s="274"/>
      <c r="AJ64" s="329"/>
      <c r="AK64" s="329"/>
      <c r="AL64" s="329"/>
      <c r="AM64" s="329"/>
      <c r="AN64" s="329"/>
      <c r="AO64" s="274"/>
      <c r="AP64" s="618"/>
      <c r="AQ64" s="617">
        <f t="shared" si="3"/>
        <v>61</v>
      </c>
      <c r="AR64" s="389">
        <v>21</v>
      </c>
      <c r="AS64" s="391">
        <f t="shared" si="4"/>
        <v>0.1428571428571429</v>
      </c>
      <c r="AT64" s="395">
        <v>18</v>
      </c>
      <c r="AU64" s="393">
        <f t="shared" si="5"/>
        <v>1281</v>
      </c>
      <c r="AV64" s="395">
        <f t="shared" si="6"/>
        <v>1098</v>
      </c>
    </row>
    <row r="65" spans="2:49" ht="26.25" customHeight="1" x14ac:dyDescent="0.25">
      <c r="B65" s="832"/>
      <c r="C65" s="834"/>
      <c r="D65" s="859"/>
      <c r="E65" s="835"/>
      <c r="F65" s="838"/>
      <c r="G65" s="712"/>
      <c r="H65" s="833"/>
      <c r="I65" s="849"/>
      <c r="J65" s="385">
        <v>15</v>
      </c>
      <c r="K65" s="386" t="s">
        <v>32</v>
      </c>
      <c r="L65" s="621">
        <v>10</v>
      </c>
      <c r="M65" s="620"/>
      <c r="N65" s="620"/>
      <c r="O65" s="619">
        <v>10</v>
      </c>
      <c r="P65" s="619">
        <v>10</v>
      </c>
      <c r="Q65" s="619">
        <v>10</v>
      </c>
      <c r="R65" s="619">
        <v>10</v>
      </c>
      <c r="S65" s="619">
        <v>10</v>
      </c>
      <c r="T65" s="274"/>
      <c r="U65" s="274"/>
      <c r="V65" s="329">
        <v>10</v>
      </c>
      <c r="W65" s="329">
        <v>10</v>
      </c>
      <c r="X65" s="329">
        <v>3</v>
      </c>
      <c r="Y65" s="329">
        <v>3</v>
      </c>
      <c r="Z65" s="329">
        <v>3</v>
      </c>
      <c r="AA65" s="274"/>
      <c r="AB65" s="274"/>
      <c r="AC65" s="329">
        <v>3</v>
      </c>
      <c r="AD65" s="329">
        <v>3</v>
      </c>
      <c r="AE65" s="329">
        <v>3</v>
      </c>
      <c r="AF65" s="329">
        <v>3</v>
      </c>
      <c r="AG65" s="329">
        <v>3</v>
      </c>
      <c r="AH65" s="274"/>
      <c r="AI65" s="274"/>
      <c r="AJ65" s="329">
        <v>14</v>
      </c>
      <c r="AK65" s="329">
        <v>14</v>
      </c>
      <c r="AL65" s="329">
        <v>13</v>
      </c>
      <c r="AM65" s="329">
        <v>13</v>
      </c>
      <c r="AN65" s="329">
        <v>13</v>
      </c>
      <c r="AO65" s="274"/>
      <c r="AP65" s="618"/>
      <c r="AQ65" s="617">
        <f t="shared" si="3"/>
        <v>171</v>
      </c>
      <c r="AR65" s="846">
        <v>16</v>
      </c>
      <c r="AS65" s="845">
        <f t="shared" si="4"/>
        <v>0.25</v>
      </c>
      <c r="AT65" s="718">
        <f>+AT64/30*20</f>
        <v>12</v>
      </c>
      <c r="AU65" s="844">
        <f t="shared" si="5"/>
        <v>2736</v>
      </c>
      <c r="AV65" s="718">
        <f t="shared" si="6"/>
        <v>2052</v>
      </c>
    </row>
    <row r="66" spans="2:49" ht="26.25" customHeight="1" x14ac:dyDescent="0.25">
      <c r="B66" s="832"/>
      <c r="C66" s="834"/>
      <c r="D66" s="859"/>
      <c r="E66" s="835"/>
      <c r="F66" s="838"/>
      <c r="G66" s="712"/>
      <c r="H66" s="624" t="s">
        <v>36</v>
      </c>
      <c r="I66" s="623" t="s">
        <v>944</v>
      </c>
      <c r="J66" s="385">
        <v>30</v>
      </c>
      <c r="K66" s="386" t="s">
        <v>34</v>
      </c>
      <c r="L66" s="621"/>
      <c r="M66" s="620">
        <v>5</v>
      </c>
      <c r="N66" s="620"/>
      <c r="O66" s="619"/>
      <c r="P66" s="619"/>
      <c r="Q66" s="619"/>
      <c r="R66" s="619"/>
      <c r="S66" s="619"/>
      <c r="T66" s="274">
        <v>5</v>
      </c>
      <c r="U66" s="274"/>
      <c r="V66" s="329"/>
      <c r="W66" s="329"/>
      <c r="X66" s="329"/>
      <c r="Y66" s="329"/>
      <c r="Z66" s="329"/>
      <c r="AA66" s="274">
        <v>5</v>
      </c>
      <c r="AB66" s="274"/>
      <c r="AC66" s="329"/>
      <c r="AD66" s="329"/>
      <c r="AE66" s="329"/>
      <c r="AF66" s="329"/>
      <c r="AG66" s="329"/>
      <c r="AH66" s="274">
        <v>5</v>
      </c>
      <c r="AI66" s="274"/>
      <c r="AJ66" s="329"/>
      <c r="AK66" s="329"/>
      <c r="AL66" s="329"/>
      <c r="AM66" s="329"/>
      <c r="AN66" s="329"/>
      <c r="AO66" s="274">
        <v>5</v>
      </c>
      <c r="AP66" s="618"/>
      <c r="AQ66" s="617">
        <f t="shared" si="3"/>
        <v>25</v>
      </c>
      <c r="AR66" s="846"/>
      <c r="AS66" s="845"/>
      <c r="AT66" s="718"/>
      <c r="AU66" s="844"/>
      <c r="AV66" s="718"/>
    </row>
    <row r="67" spans="2:49" ht="30" customHeight="1" x14ac:dyDescent="0.25">
      <c r="B67" s="832"/>
      <c r="C67" s="834">
        <v>14</v>
      </c>
      <c r="D67" s="859"/>
      <c r="E67" s="835" t="s">
        <v>92</v>
      </c>
      <c r="F67" s="838" t="s">
        <v>93</v>
      </c>
      <c r="G67" s="712" t="s">
        <v>27</v>
      </c>
      <c r="H67" s="833" t="s">
        <v>28</v>
      </c>
      <c r="I67" s="847" t="s">
        <v>29</v>
      </c>
      <c r="J67" s="385">
        <v>30</v>
      </c>
      <c r="K67" s="386" t="s">
        <v>815</v>
      </c>
      <c r="L67" s="621">
        <v>10</v>
      </c>
      <c r="M67" s="620"/>
      <c r="N67" s="620"/>
      <c r="O67" s="619">
        <v>10</v>
      </c>
      <c r="P67" s="619">
        <v>10</v>
      </c>
      <c r="Q67" s="619">
        <v>10</v>
      </c>
      <c r="R67" s="619">
        <v>10</v>
      </c>
      <c r="S67" s="619">
        <v>10</v>
      </c>
      <c r="T67" s="274"/>
      <c r="U67" s="274"/>
      <c r="V67" s="329">
        <v>10</v>
      </c>
      <c r="W67" s="329">
        <v>10</v>
      </c>
      <c r="X67" s="329">
        <v>7</v>
      </c>
      <c r="Y67" s="329">
        <v>7</v>
      </c>
      <c r="Z67" s="329">
        <v>7</v>
      </c>
      <c r="AA67" s="274"/>
      <c r="AB67" s="274"/>
      <c r="AC67" s="329">
        <v>8</v>
      </c>
      <c r="AD67" s="329">
        <v>8</v>
      </c>
      <c r="AE67" s="329">
        <v>8</v>
      </c>
      <c r="AF67" s="329">
        <v>8</v>
      </c>
      <c r="AG67" s="329">
        <v>8</v>
      </c>
      <c r="AH67" s="274"/>
      <c r="AI67" s="274"/>
      <c r="AJ67" s="329"/>
      <c r="AK67" s="329"/>
      <c r="AL67" s="329"/>
      <c r="AM67" s="329"/>
      <c r="AN67" s="329"/>
      <c r="AO67" s="274"/>
      <c r="AP67" s="618"/>
      <c r="AQ67" s="617">
        <f t="shared" si="3"/>
        <v>141</v>
      </c>
      <c r="AR67" s="389">
        <v>16</v>
      </c>
      <c r="AS67" s="391">
        <f>1-(AT67/AR67)</f>
        <v>6.25E-2</v>
      </c>
      <c r="AT67" s="395">
        <v>15</v>
      </c>
      <c r="AU67" s="393">
        <f>+AR67*AQ67</f>
        <v>2256</v>
      </c>
      <c r="AV67" s="395">
        <f>+AT67*AQ67</f>
        <v>2115</v>
      </c>
    </row>
    <row r="68" spans="2:49" ht="30" customHeight="1" x14ac:dyDescent="0.25">
      <c r="B68" s="832"/>
      <c r="C68" s="834"/>
      <c r="D68" s="859"/>
      <c r="E68" s="835"/>
      <c r="F68" s="838"/>
      <c r="G68" s="712"/>
      <c r="H68" s="833"/>
      <c r="I68" s="849"/>
      <c r="J68" s="385">
        <v>15</v>
      </c>
      <c r="K68" s="386" t="s">
        <v>32</v>
      </c>
      <c r="L68" s="621"/>
      <c r="M68" s="620"/>
      <c r="N68" s="620"/>
      <c r="O68" s="619"/>
      <c r="P68" s="619"/>
      <c r="Q68" s="619"/>
      <c r="R68" s="619"/>
      <c r="S68" s="619"/>
      <c r="T68" s="274"/>
      <c r="U68" s="274"/>
      <c r="V68" s="329"/>
      <c r="W68" s="329"/>
      <c r="X68" s="329">
        <v>3</v>
      </c>
      <c r="Y68" s="329">
        <v>3</v>
      </c>
      <c r="Z68" s="329">
        <v>3</v>
      </c>
      <c r="AA68" s="274"/>
      <c r="AB68" s="274"/>
      <c r="AC68" s="329">
        <v>3</v>
      </c>
      <c r="AD68" s="329">
        <v>3</v>
      </c>
      <c r="AE68" s="329">
        <v>3</v>
      </c>
      <c r="AF68" s="329">
        <v>3</v>
      </c>
      <c r="AG68" s="329">
        <v>3</v>
      </c>
      <c r="AH68" s="274"/>
      <c r="AI68" s="274"/>
      <c r="AJ68" s="329">
        <v>11</v>
      </c>
      <c r="AK68" s="329">
        <v>11</v>
      </c>
      <c r="AL68" s="329">
        <v>11</v>
      </c>
      <c r="AM68" s="329">
        <v>11</v>
      </c>
      <c r="AN68" s="329">
        <v>11</v>
      </c>
      <c r="AO68" s="274"/>
      <c r="AP68" s="618"/>
      <c r="AQ68" s="617">
        <f t="shared" si="3"/>
        <v>79</v>
      </c>
      <c r="AR68" s="846">
        <v>14</v>
      </c>
      <c r="AS68" s="845">
        <f>1-(AT68/AR68)</f>
        <v>7.1428571428571397E-2</v>
      </c>
      <c r="AT68" s="718">
        <v>13</v>
      </c>
      <c r="AU68" s="844">
        <f>+AQ68*AR68</f>
        <v>1106</v>
      </c>
      <c r="AV68" s="718">
        <f>+AQ68*AT68</f>
        <v>1027</v>
      </c>
    </row>
    <row r="69" spans="2:49" ht="30" customHeight="1" x14ac:dyDescent="0.25">
      <c r="B69" s="832"/>
      <c r="C69" s="834"/>
      <c r="D69" s="859"/>
      <c r="E69" s="835"/>
      <c r="F69" s="838"/>
      <c r="G69" s="385" t="s">
        <v>94</v>
      </c>
      <c r="H69" s="624" t="s">
        <v>36</v>
      </c>
      <c r="I69" s="623" t="s">
        <v>944</v>
      </c>
      <c r="J69" s="385">
        <v>30</v>
      </c>
      <c r="K69" s="386" t="s">
        <v>34</v>
      </c>
      <c r="L69" s="621">
        <v>1</v>
      </c>
      <c r="M69" s="620"/>
      <c r="N69" s="620"/>
      <c r="O69" s="619">
        <v>1</v>
      </c>
      <c r="P69" s="619">
        <v>1</v>
      </c>
      <c r="Q69" s="619">
        <v>1</v>
      </c>
      <c r="R69" s="619">
        <v>1</v>
      </c>
      <c r="S69" s="619">
        <v>1</v>
      </c>
      <c r="T69" s="274"/>
      <c r="U69" s="274"/>
      <c r="V69" s="329"/>
      <c r="W69" s="329">
        <v>1</v>
      </c>
      <c r="X69" s="329">
        <v>1</v>
      </c>
      <c r="Y69" s="329">
        <v>1</v>
      </c>
      <c r="Z69" s="329">
        <v>1</v>
      </c>
      <c r="AA69" s="274"/>
      <c r="AB69" s="274"/>
      <c r="AC69" s="329">
        <v>1</v>
      </c>
      <c r="AD69" s="329">
        <v>1</v>
      </c>
      <c r="AE69" s="329">
        <v>1</v>
      </c>
      <c r="AF69" s="329">
        <v>1</v>
      </c>
      <c r="AG69" s="329">
        <v>1</v>
      </c>
      <c r="AH69" s="274"/>
      <c r="AI69" s="274"/>
      <c r="AJ69" s="329">
        <v>1</v>
      </c>
      <c r="AK69" s="329">
        <v>1</v>
      </c>
      <c r="AL69" s="329">
        <v>1</v>
      </c>
      <c r="AM69" s="329">
        <v>1</v>
      </c>
      <c r="AN69" s="329">
        <v>1</v>
      </c>
      <c r="AO69" s="274"/>
      <c r="AP69" s="618"/>
      <c r="AQ69" s="617">
        <f t="shared" si="3"/>
        <v>20</v>
      </c>
      <c r="AR69" s="846"/>
      <c r="AS69" s="845"/>
      <c r="AT69" s="718"/>
      <c r="AU69" s="844"/>
      <c r="AV69" s="718"/>
    </row>
    <row r="70" spans="2:49" ht="27.75" customHeight="1" x14ac:dyDescent="0.25">
      <c r="B70" s="832"/>
      <c r="C70" s="834">
        <v>15</v>
      </c>
      <c r="D70" s="859"/>
      <c r="E70" s="835" t="s">
        <v>41</v>
      </c>
      <c r="F70" s="838" t="s">
        <v>958</v>
      </c>
      <c r="G70" s="712" t="s">
        <v>27</v>
      </c>
      <c r="H70" s="833" t="s">
        <v>28</v>
      </c>
      <c r="I70" s="837" t="s">
        <v>29</v>
      </c>
      <c r="J70" s="385">
        <v>30</v>
      </c>
      <c r="K70" s="386" t="s">
        <v>34</v>
      </c>
      <c r="L70" s="621"/>
      <c r="M70" s="620"/>
      <c r="N70" s="620"/>
      <c r="O70" s="619"/>
      <c r="P70" s="619"/>
      <c r="Q70" s="619"/>
      <c r="R70" s="619"/>
      <c r="S70" s="619"/>
      <c r="T70" s="274"/>
      <c r="U70" s="274"/>
      <c r="V70" s="329"/>
      <c r="W70" s="329"/>
      <c r="X70" s="329">
        <v>9</v>
      </c>
      <c r="Y70" s="329">
        <v>9</v>
      </c>
      <c r="Z70" s="329">
        <v>8</v>
      </c>
      <c r="AA70" s="274"/>
      <c r="AB70" s="274"/>
      <c r="AC70" s="329">
        <v>8</v>
      </c>
      <c r="AD70" s="329">
        <v>8</v>
      </c>
      <c r="AE70" s="329">
        <v>8</v>
      </c>
      <c r="AF70" s="329">
        <v>8</v>
      </c>
      <c r="AG70" s="329">
        <v>8</v>
      </c>
      <c r="AH70" s="274"/>
      <c r="AI70" s="274"/>
      <c r="AJ70" s="329"/>
      <c r="AK70" s="329"/>
      <c r="AL70" s="329"/>
      <c r="AM70" s="329"/>
      <c r="AN70" s="329"/>
      <c r="AO70" s="274"/>
      <c r="AP70" s="618"/>
      <c r="AQ70" s="617">
        <f t="shared" si="3"/>
        <v>66</v>
      </c>
      <c r="AR70" s="389">
        <v>25</v>
      </c>
      <c r="AS70" s="391">
        <f>1-(AT70/AR70)</f>
        <v>0.36</v>
      </c>
      <c r="AT70" s="395">
        <v>16</v>
      </c>
      <c r="AU70" s="393">
        <f>+AR70*AQ70</f>
        <v>1650</v>
      </c>
      <c r="AV70" s="395">
        <f>+AT70*AQ70</f>
        <v>1056</v>
      </c>
    </row>
    <row r="71" spans="2:49" ht="27.75" customHeight="1" x14ac:dyDescent="0.25">
      <c r="B71" s="832"/>
      <c r="C71" s="834"/>
      <c r="D71" s="859"/>
      <c r="E71" s="835"/>
      <c r="F71" s="838"/>
      <c r="G71" s="712"/>
      <c r="H71" s="833"/>
      <c r="I71" s="837"/>
      <c r="J71" s="385">
        <v>20</v>
      </c>
      <c r="K71" s="386" t="s">
        <v>953</v>
      </c>
      <c r="L71" s="621">
        <v>10</v>
      </c>
      <c r="M71" s="620"/>
      <c r="N71" s="620"/>
      <c r="O71" s="619">
        <v>10</v>
      </c>
      <c r="P71" s="619">
        <v>10</v>
      </c>
      <c r="Q71" s="619">
        <v>10</v>
      </c>
      <c r="R71" s="619">
        <v>10</v>
      </c>
      <c r="S71" s="619">
        <v>10</v>
      </c>
      <c r="T71" s="274"/>
      <c r="U71" s="274"/>
      <c r="V71" s="329">
        <v>10</v>
      </c>
      <c r="W71" s="329">
        <v>10</v>
      </c>
      <c r="X71" s="329">
        <v>5</v>
      </c>
      <c r="Y71" s="329">
        <v>4</v>
      </c>
      <c r="Z71" s="329">
        <v>4</v>
      </c>
      <c r="AA71" s="274"/>
      <c r="AB71" s="274"/>
      <c r="AC71" s="329">
        <v>4</v>
      </c>
      <c r="AD71" s="329">
        <v>4</v>
      </c>
      <c r="AE71" s="329">
        <v>4</v>
      </c>
      <c r="AF71" s="329">
        <v>4</v>
      </c>
      <c r="AG71" s="329">
        <v>4</v>
      </c>
      <c r="AH71" s="274"/>
      <c r="AI71" s="274"/>
      <c r="AJ71" s="329">
        <v>15</v>
      </c>
      <c r="AK71" s="329">
        <v>14</v>
      </c>
      <c r="AL71" s="329">
        <v>14</v>
      </c>
      <c r="AM71" s="329">
        <v>14</v>
      </c>
      <c r="AN71" s="329">
        <v>14</v>
      </c>
      <c r="AO71" s="274"/>
      <c r="AP71" s="618"/>
      <c r="AQ71" s="617">
        <f t="shared" si="3"/>
        <v>184</v>
      </c>
      <c r="AR71" s="389">
        <v>13</v>
      </c>
      <c r="AS71" s="391">
        <f>1-(AT71/AR71)</f>
        <v>0.10000000000000009</v>
      </c>
      <c r="AT71" s="395">
        <v>11.7</v>
      </c>
      <c r="AU71" s="393">
        <f>+AR71*AQ71</f>
        <v>2392</v>
      </c>
      <c r="AV71" s="395">
        <f>+AT71*AQ71</f>
        <v>2152.7999999999997</v>
      </c>
    </row>
    <row r="72" spans="2:49" ht="27.75" customHeight="1" x14ac:dyDescent="0.25">
      <c r="B72" s="832"/>
      <c r="C72" s="834">
        <v>16</v>
      </c>
      <c r="D72" s="859"/>
      <c r="E72" s="835" t="s">
        <v>957</v>
      </c>
      <c r="F72" s="838" t="s">
        <v>956</v>
      </c>
      <c r="G72" s="712" t="s">
        <v>27</v>
      </c>
      <c r="H72" s="833" t="s">
        <v>28</v>
      </c>
      <c r="I72" s="837" t="s">
        <v>29</v>
      </c>
      <c r="J72" s="385">
        <v>30</v>
      </c>
      <c r="K72" s="386" t="s">
        <v>34</v>
      </c>
      <c r="L72" s="621"/>
      <c r="M72" s="620"/>
      <c r="N72" s="620"/>
      <c r="O72" s="619"/>
      <c r="P72" s="619"/>
      <c r="Q72" s="619"/>
      <c r="R72" s="619"/>
      <c r="S72" s="619"/>
      <c r="T72" s="274"/>
      <c r="U72" s="274"/>
      <c r="V72" s="329"/>
      <c r="W72" s="329"/>
      <c r="X72" s="329">
        <v>7</v>
      </c>
      <c r="Y72" s="329">
        <v>7</v>
      </c>
      <c r="Z72" s="329">
        <v>7</v>
      </c>
      <c r="AA72" s="274"/>
      <c r="AB72" s="274"/>
      <c r="AC72" s="329">
        <v>8</v>
      </c>
      <c r="AD72" s="329">
        <v>8</v>
      </c>
      <c r="AE72" s="329">
        <v>8</v>
      </c>
      <c r="AF72" s="329">
        <v>8</v>
      </c>
      <c r="AG72" s="329">
        <v>8</v>
      </c>
      <c r="AH72" s="274"/>
      <c r="AI72" s="274"/>
      <c r="AJ72" s="329"/>
      <c r="AK72" s="329"/>
      <c r="AL72" s="329"/>
      <c r="AM72" s="329"/>
      <c r="AN72" s="329"/>
      <c r="AO72" s="274"/>
      <c r="AP72" s="618"/>
      <c r="AQ72" s="617">
        <f t="shared" si="3"/>
        <v>61</v>
      </c>
      <c r="AR72" s="846">
        <v>7.5</v>
      </c>
      <c r="AS72" s="845">
        <f>1-(AT72/AR72)</f>
        <v>0.33333333333333337</v>
      </c>
      <c r="AT72" s="718">
        <v>5</v>
      </c>
      <c r="AU72" s="844">
        <f>+(AQ72+AQ73)*AR72</f>
        <v>1875</v>
      </c>
      <c r="AV72" s="718">
        <f>+(AQ72+AQ73)*AT72</f>
        <v>1250</v>
      </c>
    </row>
    <row r="73" spans="2:49" ht="27.75" customHeight="1" x14ac:dyDescent="0.25">
      <c r="B73" s="832"/>
      <c r="C73" s="834"/>
      <c r="D73" s="859"/>
      <c r="E73" s="835"/>
      <c r="F73" s="838"/>
      <c r="G73" s="712"/>
      <c r="H73" s="833"/>
      <c r="I73" s="837"/>
      <c r="J73" s="385">
        <v>15</v>
      </c>
      <c r="K73" s="386" t="s">
        <v>953</v>
      </c>
      <c r="L73" s="621">
        <v>10</v>
      </c>
      <c r="M73" s="620"/>
      <c r="N73" s="620"/>
      <c r="O73" s="619">
        <v>10</v>
      </c>
      <c r="P73" s="619">
        <v>10</v>
      </c>
      <c r="Q73" s="619">
        <v>10</v>
      </c>
      <c r="R73" s="619">
        <v>10</v>
      </c>
      <c r="S73" s="619">
        <v>10</v>
      </c>
      <c r="T73" s="274"/>
      <c r="U73" s="274"/>
      <c r="V73" s="329">
        <v>10</v>
      </c>
      <c r="W73" s="329">
        <v>10</v>
      </c>
      <c r="X73" s="329">
        <v>3</v>
      </c>
      <c r="Y73" s="329">
        <v>3</v>
      </c>
      <c r="Z73" s="329">
        <v>3</v>
      </c>
      <c r="AA73" s="274"/>
      <c r="AB73" s="274"/>
      <c r="AC73" s="329">
        <v>3</v>
      </c>
      <c r="AD73" s="329">
        <v>3</v>
      </c>
      <c r="AE73" s="329">
        <v>3</v>
      </c>
      <c r="AF73" s="329">
        <v>3</v>
      </c>
      <c r="AG73" s="329">
        <v>3</v>
      </c>
      <c r="AH73" s="274"/>
      <c r="AI73" s="274"/>
      <c r="AJ73" s="329">
        <v>13</v>
      </c>
      <c r="AK73" s="329">
        <v>13</v>
      </c>
      <c r="AL73" s="329">
        <v>13</v>
      </c>
      <c r="AM73" s="329">
        <v>13</v>
      </c>
      <c r="AN73" s="329">
        <v>13</v>
      </c>
      <c r="AO73" s="274">
        <v>10</v>
      </c>
      <c r="AP73" s="618">
        <v>10</v>
      </c>
      <c r="AQ73" s="617">
        <f t="shared" si="3"/>
        <v>189</v>
      </c>
      <c r="AR73" s="846"/>
      <c r="AS73" s="845"/>
      <c r="AT73" s="718"/>
      <c r="AU73" s="844"/>
      <c r="AV73" s="718"/>
    </row>
    <row r="74" spans="2:49" ht="27.75" customHeight="1" x14ac:dyDescent="0.25">
      <c r="B74" s="832"/>
      <c r="C74" s="834">
        <v>17</v>
      </c>
      <c r="D74" s="859"/>
      <c r="E74" s="835" t="s">
        <v>955</v>
      </c>
      <c r="F74" s="838" t="s">
        <v>954</v>
      </c>
      <c r="G74" s="712" t="s">
        <v>27</v>
      </c>
      <c r="H74" s="833" t="s">
        <v>28</v>
      </c>
      <c r="I74" s="837" t="s">
        <v>29</v>
      </c>
      <c r="J74" s="385">
        <v>30</v>
      </c>
      <c r="K74" s="386" t="s">
        <v>34</v>
      </c>
      <c r="L74" s="621"/>
      <c r="M74" s="620"/>
      <c r="N74" s="620"/>
      <c r="O74" s="619"/>
      <c r="P74" s="619"/>
      <c r="Q74" s="619"/>
      <c r="R74" s="619"/>
      <c r="S74" s="619"/>
      <c r="T74" s="274"/>
      <c r="U74" s="274"/>
      <c r="V74" s="329"/>
      <c r="W74" s="329"/>
      <c r="X74" s="329">
        <v>7</v>
      </c>
      <c r="Y74" s="329">
        <v>7</v>
      </c>
      <c r="Z74" s="329">
        <v>7</v>
      </c>
      <c r="AA74" s="274"/>
      <c r="AB74" s="274"/>
      <c r="AC74" s="329">
        <v>7</v>
      </c>
      <c r="AD74" s="329">
        <v>8</v>
      </c>
      <c r="AE74" s="329">
        <v>8</v>
      </c>
      <c r="AF74" s="329">
        <v>8</v>
      </c>
      <c r="AG74" s="329">
        <v>8</v>
      </c>
      <c r="AH74" s="274"/>
      <c r="AI74" s="274"/>
      <c r="AJ74" s="329"/>
      <c r="AK74" s="329"/>
      <c r="AL74" s="329"/>
      <c r="AM74" s="329"/>
      <c r="AN74" s="329"/>
      <c r="AO74" s="274"/>
      <c r="AP74" s="618"/>
      <c r="AQ74" s="617">
        <f t="shared" si="3"/>
        <v>60</v>
      </c>
      <c r="AR74" s="389">
        <v>15</v>
      </c>
      <c r="AS74" s="391">
        <f t="shared" ref="AS74:AS79" si="7">1-(AT74/AR74)</f>
        <v>0.19999999999999996</v>
      </c>
      <c r="AT74" s="395">
        <v>12</v>
      </c>
      <c r="AU74" s="393">
        <f t="shared" ref="AU74:AU79" si="8">+AR74*AQ74</f>
        <v>900</v>
      </c>
      <c r="AV74" s="395">
        <f t="shared" ref="AV74:AV79" si="9">+AT74*AQ74</f>
        <v>720</v>
      </c>
    </row>
    <row r="75" spans="2:49" ht="27.75" customHeight="1" x14ac:dyDescent="0.25">
      <c r="B75" s="832"/>
      <c r="C75" s="834"/>
      <c r="D75" s="859"/>
      <c r="E75" s="835"/>
      <c r="F75" s="838"/>
      <c r="G75" s="712"/>
      <c r="H75" s="833"/>
      <c r="I75" s="837"/>
      <c r="J75" s="385">
        <v>20</v>
      </c>
      <c r="K75" s="386" t="s">
        <v>953</v>
      </c>
      <c r="L75" s="621">
        <v>10</v>
      </c>
      <c r="M75" s="620"/>
      <c r="N75" s="620"/>
      <c r="O75" s="619">
        <v>10</v>
      </c>
      <c r="P75" s="619">
        <v>10</v>
      </c>
      <c r="Q75" s="619">
        <v>10</v>
      </c>
      <c r="R75" s="619">
        <v>10</v>
      </c>
      <c r="S75" s="619">
        <v>10</v>
      </c>
      <c r="T75" s="274"/>
      <c r="U75" s="274"/>
      <c r="V75" s="329">
        <v>10</v>
      </c>
      <c r="W75" s="329">
        <v>10</v>
      </c>
      <c r="X75" s="329">
        <v>4</v>
      </c>
      <c r="Y75" s="329">
        <v>4</v>
      </c>
      <c r="Z75" s="329">
        <v>4</v>
      </c>
      <c r="AA75" s="274"/>
      <c r="AB75" s="274"/>
      <c r="AC75" s="329">
        <v>4</v>
      </c>
      <c r="AD75" s="329">
        <v>4</v>
      </c>
      <c r="AE75" s="329">
        <v>4</v>
      </c>
      <c r="AF75" s="329">
        <v>4</v>
      </c>
      <c r="AG75" s="329">
        <v>4</v>
      </c>
      <c r="AH75" s="274"/>
      <c r="AI75" s="274"/>
      <c r="AJ75" s="329">
        <v>13</v>
      </c>
      <c r="AK75" s="329">
        <v>13</v>
      </c>
      <c r="AL75" s="329">
        <v>13</v>
      </c>
      <c r="AM75" s="329">
        <v>13</v>
      </c>
      <c r="AN75" s="329">
        <v>13</v>
      </c>
      <c r="AO75" s="274">
        <v>8</v>
      </c>
      <c r="AP75" s="618">
        <v>8</v>
      </c>
      <c r="AQ75" s="617">
        <f t="shared" si="3"/>
        <v>193</v>
      </c>
      <c r="AR75" s="389">
        <v>12</v>
      </c>
      <c r="AS75" s="391">
        <f t="shared" si="7"/>
        <v>0.16666666666666663</v>
      </c>
      <c r="AT75" s="395">
        <v>10</v>
      </c>
      <c r="AU75" s="393">
        <f t="shared" si="8"/>
        <v>2316</v>
      </c>
      <c r="AV75" s="395">
        <f t="shared" si="9"/>
        <v>1930</v>
      </c>
    </row>
    <row r="76" spans="2:49" ht="27.75" customHeight="1" x14ac:dyDescent="0.25">
      <c r="B76" s="832"/>
      <c r="C76" s="834">
        <v>18</v>
      </c>
      <c r="D76" s="859"/>
      <c r="E76" s="835" t="s">
        <v>26</v>
      </c>
      <c r="F76" s="837" t="s">
        <v>57</v>
      </c>
      <c r="G76" s="712" t="s">
        <v>27</v>
      </c>
      <c r="H76" s="833" t="s">
        <v>28</v>
      </c>
      <c r="I76" s="837" t="s">
        <v>29</v>
      </c>
      <c r="J76" s="385">
        <v>15</v>
      </c>
      <c r="K76" s="386" t="s">
        <v>953</v>
      </c>
      <c r="L76" s="621">
        <v>10</v>
      </c>
      <c r="M76" s="620"/>
      <c r="N76" s="620"/>
      <c r="O76" s="619">
        <v>10</v>
      </c>
      <c r="P76" s="619">
        <v>10</v>
      </c>
      <c r="Q76" s="619">
        <v>10</v>
      </c>
      <c r="R76" s="619">
        <v>10</v>
      </c>
      <c r="S76" s="619">
        <v>10</v>
      </c>
      <c r="T76" s="274"/>
      <c r="U76" s="274"/>
      <c r="V76" s="329">
        <v>10</v>
      </c>
      <c r="W76" s="329">
        <v>10</v>
      </c>
      <c r="X76" s="329">
        <v>3</v>
      </c>
      <c r="Y76" s="329">
        <v>3</v>
      </c>
      <c r="Z76" s="329">
        <v>3</v>
      </c>
      <c r="AA76" s="274"/>
      <c r="AB76" s="274"/>
      <c r="AC76" s="329">
        <v>3</v>
      </c>
      <c r="AD76" s="329">
        <v>3</v>
      </c>
      <c r="AE76" s="329">
        <v>3</v>
      </c>
      <c r="AF76" s="329">
        <v>3</v>
      </c>
      <c r="AG76" s="329">
        <v>3</v>
      </c>
      <c r="AH76" s="274"/>
      <c r="AI76" s="274"/>
      <c r="AJ76" s="329">
        <v>13</v>
      </c>
      <c r="AK76" s="329">
        <v>13</v>
      </c>
      <c r="AL76" s="329">
        <v>13</v>
      </c>
      <c r="AM76" s="329">
        <v>13</v>
      </c>
      <c r="AN76" s="329">
        <v>13</v>
      </c>
      <c r="AO76" s="274"/>
      <c r="AP76" s="618"/>
      <c r="AQ76" s="617">
        <f t="shared" si="3"/>
        <v>169</v>
      </c>
      <c r="AR76" s="389">
        <v>15</v>
      </c>
      <c r="AS76" s="391">
        <f t="shared" si="7"/>
        <v>0.16666666666666663</v>
      </c>
      <c r="AT76" s="395">
        <v>12.5</v>
      </c>
      <c r="AU76" s="393">
        <f t="shared" si="8"/>
        <v>2535</v>
      </c>
      <c r="AV76" s="395">
        <f t="shared" si="9"/>
        <v>2112.5</v>
      </c>
    </row>
    <row r="77" spans="2:49" ht="27.75" customHeight="1" x14ac:dyDescent="0.25">
      <c r="B77" s="832"/>
      <c r="C77" s="834"/>
      <c r="D77" s="859"/>
      <c r="E77" s="835"/>
      <c r="F77" s="837"/>
      <c r="G77" s="712"/>
      <c r="H77" s="833"/>
      <c r="I77" s="837"/>
      <c r="J77" s="385">
        <v>30</v>
      </c>
      <c r="K77" s="386" t="s">
        <v>34</v>
      </c>
      <c r="L77" s="621"/>
      <c r="M77" s="620"/>
      <c r="N77" s="620"/>
      <c r="O77" s="619"/>
      <c r="P77" s="619"/>
      <c r="Q77" s="619"/>
      <c r="R77" s="619"/>
      <c r="S77" s="619"/>
      <c r="T77" s="274"/>
      <c r="U77" s="274"/>
      <c r="V77" s="329"/>
      <c r="W77" s="329"/>
      <c r="X77" s="329">
        <v>7</v>
      </c>
      <c r="Y77" s="329">
        <v>7</v>
      </c>
      <c r="Z77" s="329">
        <v>7</v>
      </c>
      <c r="AA77" s="274"/>
      <c r="AB77" s="274"/>
      <c r="AC77" s="329">
        <v>8</v>
      </c>
      <c r="AD77" s="329">
        <v>8</v>
      </c>
      <c r="AE77" s="329">
        <v>8</v>
      </c>
      <c r="AF77" s="329">
        <v>8</v>
      </c>
      <c r="AG77" s="329">
        <v>8</v>
      </c>
      <c r="AH77" s="274"/>
      <c r="AI77" s="274"/>
      <c r="AJ77" s="329"/>
      <c r="AK77" s="329"/>
      <c r="AL77" s="329"/>
      <c r="AM77" s="329"/>
      <c r="AN77" s="329"/>
      <c r="AO77" s="274"/>
      <c r="AP77" s="618"/>
      <c r="AQ77" s="617">
        <f t="shared" si="3"/>
        <v>61</v>
      </c>
      <c r="AR77" s="389">
        <v>16</v>
      </c>
      <c r="AS77" s="391">
        <f t="shared" si="7"/>
        <v>0.1875</v>
      </c>
      <c r="AT77" s="395">
        <v>13</v>
      </c>
      <c r="AU77" s="393">
        <f t="shared" si="8"/>
        <v>976</v>
      </c>
      <c r="AV77" s="395">
        <f t="shared" si="9"/>
        <v>793</v>
      </c>
    </row>
    <row r="78" spans="2:49" ht="26.25" customHeight="1" x14ac:dyDescent="0.25">
      <c r="B78" s="832"/>
      <c r="C78" s="834">
        <v>19</v>
      </c>
      <c r="D78" s="859" t="s">
        <v>986</v>
      </c>
      <c r="E78" s="835" t="s">
        <v>42</v>
      </c>
      <c r="F78" s="838" t="s">
        <v>952</v>
      </c>
      <c r="G78" s="712" t="s">
        <v>27</v>
      </c>
      <c r="H78" s="833" t="s">
        <v>28</v>
      </c>
      <c r="I78" s="847" t="s">
        <v>29</v>
      </c>
      <c r="J78" s="385">
        <v>30</v>
      </c>
      <c r="K78" s="386" t="s">
        <v>815</v>
      </c>
      <c r="L78" s="621"/>
      <c r="M78" s="620"/>
      <c r="N78" s="620"/>
      <c r="O78" s="619"/>
      <c r="P78" s="619"/>
      <c r="Q78" s="619"/>
      <c r="R78" s="619"/>
      <c r="S78" s="619"/>
      <c r="T78" s="274"/>
      <c r="U78" s="274"/>
      <c r="V78" s="329"/>
      <c r="W78" s="329"/>
      <c r="X78" s="329">
        <v>6</v>
      </c>
      <c r="Y78" s="329">
        <v>6</v>
      </c>
      <c r="Z78" s="329">
        <v>7</v>
      </c>
      <c r="AA78" s="274"/>
      <c r="AB78" s="274"/>
      <c r="AC78" s="329">
        <v>8</v>
      </c>
      <c r="AD78" s="329">
        <v>8</v>
      </c>
      <c r="AE78" s="329">
        <v>8</v>
      </c>
      <c r="AF78" s="329">
        <v>8</v>
      </c>
      <c r="AG78" s="329">
        <v>8</v>
      </c>
      <c r="AH78" s="274"/>
      <c r="AI78" s="274"/>
      <c r="AJ78" s="329"/>
      <c r="AK78" s="329"/>
      <c r="AL78" s="329"/>
      <c r="AM78" s="329"/>
      <c r="AN78" s="329"/>
      <c r="AO78" s="274"/>
      <c r="AP78" s="618"/>
      <c r="AQ78" s="617">
        <f t="shared" si="3"/>
        <v>59</v>
      </c>
      <c r="AR78" s="389">
        <v>10</v>
      </c>
      <c r="AS78" s="391">
        <f t="shared" si="7"/>
        <v>0.30999999999999994</v>
      </c>
      <c r="AT78" s="395">
        <v>6.9</v>
      </c>
      <c r="AU78" s="393">
        <f t="shared" si="8"/>
        <v>590</v>
      </c>
      <c r="AV78" s="395">
        <f t="shared" si="9"/>
        <v>407.1</v>
      </c>
      <c r="AW78" s="625">
        <f>SUM(AV78:AV110)</f>
        <v>10925.803</v>
      </c>
    </row>
    <row r="79" spans="2:49" ht="26.25" customHeight="1" x14ac:dyDescent="0.25">
      <c r="B79" s="832"/>
      <c r="C79" s="834"/>
      <c r="D79" s="859"/>
      <c r="E79" s="835"/>
      <c r="F79" s="838"/>
      <c r="G79" s="712"/>
      <c r="H79" s="833"/>
      <c r="I79" s="849"/>
      <c r="J79" s="385">
        <v>15</v>
      </c>
      <c r="K79" s="386" t="s">
        <v>32</v>
      </c>
      <c r="L79" s="621">
        <v>10</v>
      </c>
      <c r="M79" s="620"/>
      <c r="N79" s="620"/>
      <c r="O79" s="619">
        <v>10</v>
      </c>
      <c r="P79" s="619">
        <v>10</v>
      </c>
      <c r="Q79" s="619">
        <v>10</v>
      </c>
      <c r="R79" s="619">
        <v>10</v>
      </c>
      <c r="S79" s="619">
        <v>10</v>
      </c>
      <c r="T79" s="274"/>
      <c r="U79" s="274"/>
      <c r="V79" s="329">
        <v>10</v>
      </c>
      <c r="W79" s="329">
        <v>10</v>
      </c>
      <c r="X79" s="329">
        <v>3</v>
      </c>
      <c r="Y79" s="329">
        <v>3</v>
      </c>
      <c r="Z79" s="329">
        <v>3</v>
      </c>
      <c r="AA79" s="274"/>
      <c r="AB79" s="274"/>
      <c r="AC79" s="329">
        <v>3</v>
      </c>
      <c r="AD79" s="329">
        <v>3</v>
      </c>
      <c r="AE79" s="329">
        <v>3</v>
      </c>
      <c r="AF79" s="329">
        <v>3</v>
      </c>
      <c r="AG79" s="329">
        <v>3</v>
      </c>
      <c r="AH79" s="274"/>
      <c r="AI79" s="274"/>
      <c r="AJ79" s="329">
        <v>13</v>
      </c>
      <c r="AK79" s="329">
        <v>13</v>
      </c>
      <c r="AL79" s="329">
        <v>13</v>
      </c>
      <c r="AM79" s="329">
        <v>13</v>
      </c>
      <c r="AN79" s="329">
        <v>13</v>
      </c>
      <c r="AO79" s="274"/>
      <c r="AP79" s="618"/>
      <c r="AQ79" s="617">
        <f t="shared" ref="AQ79:AQ110" si="10">SUM(L79:AP79)</f>
        <v>169</v>
      </c>
      <c r="AR79" s="846">
        <v>7</v>
      </c>
      <c r="AS79" s="845">
        <f t="shared" si="7"/>
        <v>0.20000000000000007</v>
      </c>
      <c r="AT79" s="718">
        <v>5.6</v>
      </c>
      <c r="AU79" s="844">
        <f t="shared" si="8"/>
        <v>1183</v>
      </c>
      <c r="AV79" s="718">
        <f t="shared" si="9"/>
        <v>946.4</v>
      </c>
      <c r="AW79" s="622"/>
    </row>
    <row r="80" spans="2:49" ht="26.25" customHeight="1" x14ac:dyDescent="0.25">
      <c r="B80" s="832"/>
      <c r="C80" s="834"/>
      <c r="D80" s="859"/>
      <c r="E80" s="835"/>
      <c r="F80" s="838"/>
      <c r="G80" s="712"/>
      <c r="H80" s="624" t="s">
        <v>36</v>
      </c>
      <c r="I80" s="623" t="s">
        <v>944</v>
      </c>
      <c r="J80" s="385">
        <v>30</v>
      </c>
      <c r="K80" s="386" t="s">
        <v>34</v>
      </c>
      <c r="L80" s="621"/>
      <c r="M80" s="620">
        <v>5</v>
      </c>
      <c r="N80" s="620"/>
      <c r="O80" s="619"/>
      <c r="P80" s="619"/>
      <c r="Q80" s="619"/>
      <c r="R80" s="619"/>
      <c r="S80" s="619"/>
      <c r="T80" s="274">
        <v>5</v>
      </c>
      <c r="U80" s="274"/>
      <c r="V80" s="329"/>
      <c r="W80" s="329"/>
      <c r="X80" s="329"/>
      <c r="Y80" s="329"/>
      <c r="Z80" s="329"/>
      <c r="AA80" s="274">
        <v>5</v>
      </c>
      <c r="AB80" s="274"/>
      <c r="AC80" s="329"/>
      <c r="AD80" s="329"/>
      <c r="AE80" s="329"/>
      <c r="AF80" s="329"/>
      <c r="AG80" s="329"/>
      <c r="AH80" s="274">
        <v>5</v>
      </c>
      <c r="AI80" s="274"/>
      <c r="AJ80" s="329"/>
      <c r="AK80" s="329"/>
      <c r="AL80" s="329"/>
      <c r="AM80" s="329"/>
      <c r="AN80" s="329"/>
      <c r="AO80" s="274">
        <v>5</v>
      </c>
      <c r="AP80" s="618"/>
      <c r="AQ80" s="617">
        <f t="shared" si="10"/>
        <v>25</v>
      </c>
      <c r="AR80" s="846"/>
      <c r="AS80" s="845"/>
      <c r="AT80" s="718"/>
      <c r="AU80" s="844"/>
      <c r="AV80" s="718"/>
    </row>
    <row r="81" spans="2:48" ht="26.25" customHeight="1" x14ac:dyDescent="0.25">
      <c r="B81" s="832"/>
      <c r="C81" s="834"/>
      <c r="D81" s="859"/>
      <c r="E81" s="835"/>
      <c r="F81" s="838"/>
      <c r="G81" s="712" t="s">
        <v>951</v>
      </c>
      <c r="H81" s="833" t="s">
        <v>943</v>
      </c>
      <c r="I81" s="837" t="s">
        <v>943</v>
      </c>
      <c r="J81" s="385">
        <v>5</v>
      </c>
      <c r="K81" s="386" t="s">
        <v>31</v>
      </c>
      <c r="L81" s="621">
        <v>1</v>
      </c>
      <c r="M81" s="620"/>
      <c r="N81" s="620"/>
      <c r="O81" s="619">
        <v>1</v>
      </c>
      <c r="P81" s="619">
        <v>1</v>
      </c>
      <c r="Q81" s="619">
        <v>1</v>
      </c>
      <c r="R81" s="619">
        <v>1</v>
      </c>
      <c r="S81" s="619">
        <v>1</v>
      </c>
      <c r="T81" s="274"/>
      <c r="U81" s="274"/>
      <c r="V81" s="329">
        <v>1</v>
      </c>
      <c r="W81" s="329">
        <v>1</v>
      </c>
      <c r="X81" s="329">
        <v>1</v>
      </c>
      <c r="Y81" s="329">
        <v>1</v>
      </c>
      <c r="Z81" s="329">
        <v>1</v>
      </c>
      <c r="AA81" s="274"/>
      <c r="AB81" s="274"/>
      <c r="AC81" s="329">
        <v>1</v>
      </c>
      <c r="AD81" s="329">
        <v>1</v>
      </c>
      <c r="AE81" s="329">
        <v>1</v>
      </c>
      <c r="AF81" s="329">
        <v>1</v>
      </c>
      <c r="AG81" s="329">
        <v>1</v>
      </c>
      <c r="AH81" s="274"/>
      <c r="AI81" s="274"/>
      <c r="AJ81" s="329">
        <v>1</v>
      </c>
      <c r="AK81" s="329">
        <v>1</v>
      </c>
      <c r="AL81" s="329">
        <v>1</v>
      </c>
      <c r="AM81" s="329">
        <v>1</v>
      </c>
      <c r="AN81" s="329">
        <v>1</v>
      </c>
      <c r="AO81" s="274"/>
      <c r="AP81" s="618"/>
      <c r="AQ81" s="617">
        <f t="shared" si="10"/>
        <v>21</v>
      </c>
      <c r="AR81" s="846">
        <v>10</v>
      </c>
      <c r="AS81" s="845">
        <f>1-(AT81/AR81)</f>
        <v>0.53300000000000003</v>
      </c>
      <c r="AT81" s="718">
        <v>4.67</v>
      </c>
      <c r="AU81" s="844">
        <f>+(AQ81+AQ82+AQ83+AQ84)*AR81</f>
        <v>1260</v>
      </c>
      <c r="AV81" s="718">
        <f>+(AQ81+AQ82+AQ83+AQ84)*AT81</f>
        <v>588.41999999999996</v>
      </c>
    </row>
    <row r="82" spans="2:48" ht="26.25" customHeight="1" x14ac:dyDescent="0.25">
      <c r="B82" s="832"/>
      <c r="C82" s="834"/>
      <c r="D82" s="859"/>
      <c r="E82" s="835"/>
      <c r="F82" s="838"/>
      <c r="G82" s="712"/>
      <c r="H82" s="833"/>
      <c r="I82" s="837"/>
      <c r="J82" s="385">
        <v>30</v>
      </c>
      <c r="K82" s="386" t="s">
        <v>815</v>
      </c>
      <c r="L82" s="621"/>
      <c r="M82" s="620"/>
      <c r="N82" s="620"/>
      <c r="O82" s="619"/>
      <c r="P82" s="619"/>
      <c r="Q82" s="619"/>
      <c r="R82" s="619"/>
      <c r="S82" s="619"/>
      <c r="T82" s="274"/>
      <c r="U82" s="274"/>
      <c r="V82" s="329">
        <v>2</v>
      </c>
      <c r="W82" s="329">
        <v>2</v>
      </c>
      <c r="X82" s="329">
        <v>2</v>
      </c>
      <c r="Y82" s="329">
        <v>2</v>
      </c>
      <c r="Z82" s="329">
        <v>2</v>
      </c>
      <c r="AA82" s="274"/>
      <c r="AB82" s="274"/>
      <c r="AC82" s="329">
        <v>2</v>
      </c>
      <c r="AD82" s="329">
        <v>2</v>
      </c>
      <c r="AE82" s="329">
        <v>2</v>
      </c>
      <c r="AF82" s="329">
        <v>2</v>
      </c>
      <c r="AG82" s="329">
        <v>2</v>
      </c>
      <c r="AH82" s="274"/>
      <c r="AI82" s="274"/>
      <c r="AJ82" s="329"/>
      <c r="AK82" s="329"/>
      <c r="AL82" s="329"/>
      <c r="AM82" s="329"/>
      <c r="AN82" s="329"/>
      <c r="AO82" s="274"/>
      <c r="AP82" s="618"/>
      <c r="AQ82" s="617">
        <f t="shared" si="10"/>
        <v>20</v>
      </c>
      <c r="AR82" s="846"/>
      <c r="AS82" s="845"/>
      <c r="AT82" s="718"/>
      <c r="AU82" s="844"/>
      <c r="AV82" s="718"/>
    </row>
    <row r="83" spans="2:48" ht="26.25" customHeight="1" x14ac:dyDescent="0.25">
      <c r="B83" s="832"/>
      <c r="C83" s="834"/>
      <c r="D83" s="859"/>
      <c r="E83" s="835"/>
      <c r="F83" s="838"/>
      <c r="G83" s="712"/>
      <c r="H83" s="833"/>
      <c r="I83" s="837"/>
      <c r="J83" s="385">
        <v>15</v>
      </c>
      <c r="K83" s="386" t="s">
        <v>32</v>
      </c>
      <c r="L83" s="621">
        <v>4</v>
      </c>
      <c r="M83" s="620"/>
      <c r="N83" s="620"/>
      <c r="O83" s="619">
        <v>4</v>
      </c>
      <c r="P83" s="619">
        <v>4</v>
      </c>
      <c r="Q83" s="619">
        <v>4</v>
      </c>
      <c r="R83" s="619">
        <v>4</v>
      </c>
      <c r="S83" s="619">
        <v>4</v>
      </c>
      <c r="T83" s="274"/>
      <c r="U83" s="274"/>
      <c r="V83" s="329">
        <v>2</v>
      </c>
      <c r="W83" s="329">
        <v>2</v>
      </c>
      <c r="X83" s="329">
        <v>2</v>
      </c>
      <c r="Y83" s="329">
        <v>2</v>
      </c>
      <c r="Z83" s="329">
        <v>2</v>
      </c>
      <c r="AA83" s="274"/>
      <c r="AB83" s="274"/>
      <c r="AC83" s="329">
        <v>2</v>
      </c>
      <c r="AD83" s="329">
        <v>2</v>
      </c>
      <c r="AE83" s="329">
        <v>2</v>
      </c>
      <c r="AF83" s="329">
        <v>2</v>
      </c>
      <c r="AG83" s="329">
        <v>2</v>
      </c>
      <c r="AH83" s="274"/>
      <c r="AI83" s="274"/>
      <c r="AJ83" s="329">
        <v>4</v>
      </c>
      <c r="AK83" s="329">
        <v>4</v>
      </c>
      <c r="AL83" s="329">
        <v>4</v>
      </c>
      <c r="AM83" s="329">
        <v>4</v>
      </c>
      <c r="AN83" s="329">
        <v>4</v>
      </c>
      <c r="AO83" s="274"/>
      <c r="AP83" s="618"/>
      <c r="AQ83" s="617">
        <f t="shared" si="10"/>
        <v>64</v>
      </c>
      <c r="AR83" s="846"/>
      <c r="AS83" s="845"/>
      <c r="AT83" s="718"/>
      <c r="AU83" s="844"/>
      <c r="AV83" s="718"/>
    </row>
    <row r="84" spans="2:48" ht="26.25" customHeight="1" x14ac:dyDescent="0.25">
      <c r="B84" s="832"/>
      <c r="C84" s="834"/>
      <c r="D84" s="859"/>
      <c r="E84" s="835"/>
      <c r="F84" s="838"/>
      <c r="G84" s="712"/>
      <c r="H84" s="833"/>
      <c r="I84" s="837"/>
      <c r="J84" s="385">
        <v>5</v>
      </c>
      <c r="K84" s="386" t="s">
        <v>33</v>
      </c>
      <c r="L84" s="621">
        <v>1</v>
      </c>
      <c r="M84" s="620"/>
      <c r="N84" s="620"/>
      <c r="O84" s="619">
        <v>1</v>
      </c>
      <c r="P84" s="619">
        <v>1</v>
      </c>
      <c r="Q84" s="619">
        <v>1</v>
      </c>
      <c r="R84" s="619">
        <v>1</v>
      </c>
      <c r="S84" s="619">
        <v>1</v>
      </c>
      <c r="T84" s="274"/>
      <c r="U84" s="274"/>
      <c r="V84" s="329">
        <v>1</v>
      </c>
      <c r="W84" s="329">
        <v>1</v>
      </c>
      <c r="X84" s="329">
        <v>1</v>
      </c>
      <c r="Y84" s="329">
        <v>1</v>
      </c>
      <c r="Z84" s="329">
        <v>1</v>
      </c>
      <c r="AA84" s="274"/>
      <c r="AB84" s="274"/>
      <c r="AC84" s="329">
        <v>1</v>
      </c>
      <c r="AD84" s="329">
        <v>1</v>
      </c>
      <c r="AE84" s="329">
        <v>1</v>
      </c>
      <c r="AF84" s="329">
        <v>1</v>
      </c>
      <c r="AG84" s="329">
        <v>1</v>
      </c>
      <c r="AH84" s="274"/>
      <c r="AI84" s="274"/>
      <c r="AJ84" s="329">
        <v>1</v>
      </c>
      <c r="AK84" s="329">
        <v>1</v>
      </c>
      <c r="AL84" s="329">
        <v>1</v>
      </c>
      <c r="AM84" s="329">
        <v>1</v>
      </c>
      <c r="AN84" s="329">
        <v>1</v>
      </c>
      <c r="AO84" s="274"/>
      <c r="AP84" s="618"/>
      <c r="AQ84" s="617">
        <f t="shared" si="10"/>
        <v>21</v>
      </c>
      <c r="AR84" s="846"/>
      <c r="AS84" s="845"/>
      <c r="AT84" s="718"/>
      <c r="AU84" s="844"/>
      <c r="AV84" s="718"/>
    </row>
    <row r="85" spans="2:48" ht="26.25" customHeight="1" x14ac:dyDescent="0.25">
      <c r="B85" s="832"/>
      <c r="C85" s="834">
        <v>20</v>
      </c>
      <c r="D85" s="859"/>
      <c r="E85" s="835" t="s">
        <v>46</v>
      </c>
      <c r="F85" s="837" t="s">
        <v>91</v>
      </c>
      <c r="G85" s="712" t="s">
        <v>27</v>
      </c>
      <c r="H85" s="833" t="s">
        <v>28</v>
      </c>
      <c r="I85" s="847" t="s">
        <v>29</v>
      </c>
      <c r="J85" s="385">
        <v>30</v>
      </c>
      <c r="K85" s="386" t="s">
        <v>815</v>
      </c>
      <c r="L85" s="621"/>
      <c r="M85" s="620"/>
      <c r="N85" s="620"/>
      <c r="O85" s="619"/>
      <c r="P85" s="619"/>
      <c r="Q85" s="619"/>
      <c r="R85" s="619"/>
      <c r="S85" s="619"/>
      <c r="T85" s="274"/>
      <c r="U85" s="274"/>
      <c r="V85" s="329"/>
      <c r="W85" s="329"/>
      <c r="X85" s="329">
        <v>7</v>
      </c>
      <c r="Y85" s="329">
        <v>7</v>
      </c>
      <c r="Z85" s="329">
        <v>7</v>
      </c>
      <c r="AA85" s="274"/>
      <c r="AB85" s="274"/>
      <c r="AC85" s="329">
        <v>8</v>
      </c>
      <c r="AD85" s="329">
        <v>8</v>
      </c>
      <c r="AE85" s="329">
        <v>8</v>
      </c>
      <c r="AF85" s="329">
        <v>8</v>
      </c>
      <c r="AG85" s="329">
        <v>8</v>
      </c>
      <c r="AH85" s="274"/>
      <c r="AI85" s="274"/>
      <c r="AJ85" s="329"/>
      <c r="AK85" s="329"/>
      <c r="AL85" s="329"/>
      <c r="AM85" s="329"/>
      <c r="AN85" s="329"/>
      <c r="AO85" s="274"/>
      <c r="AP85" s="618"/>
      <c r="AQ85" s="617">
        <f t="shared" si="10"/>
        <v>61</v>
      </c>
      <c r="AR85" s="389">
        <v>12</v>
      </c>
      <c r="AS85" s="391">
        <f>1-(AT85/AR85)</f>
        <v>0.25</v>
      </c>
      <c r="AT85" s="395">
        <v>9</v>
      </c>
      <c r="AU85" s="393">
        <f>+AR85*AQ85</f>
        <v>732</v>
      </c>
      <c r="AV85" s="395">
        <f>+AT85*AQ85</f>
        <v>549</v>
      </c>
    </row>
    <row r="86" spans="2:48" ht="26.25" customHeight="1" x14ac:dyDescent="0.25">
      <c r="B86" s="832"/>
      <c r="C86" s="834"/>
      <c r="D86" s="859"/>
      <c r="E86" s="835"/>
      <c r="F86" s="837"/>
      <c r="G86" s="712"/>
      <c r="H86" s="833"/>
      <c r="I86" s="849"/>
      <c r="J86" s="385">
        <v>15</v>
      </c>
      <c r="K86" s="386" t="s">
        <v>32</v>
      </c>
      <c r="L86" s="621">
        <v>10</v>
      </c>
      <c r="M86" s="620"/>
      <c r="N86" s="620"/>
      <c r="O86" s="619">
        <v>10</v>
      </c>
      <c r="P86" s="619">
        <v>10</v>
      </c>
      <c r="Q86" s="619">
        <v>10</v>
      </c>
      <c r="R86" s="619">
        <v>10</v>
      </c>
      <c r="S86" s="619">
        <v>10</v>
      </c>
      <c r="T86" s="274"/>
      <c r="U86" s="274"/>
      <c r="V86" s="329">
        <v>10</v>
      </c>
      <c r="W86" s="329">
        <v>10</v>
      </c>
      <c r="X86" s="329">
        <v>3</v>
      </c>
      <c r="Y86" s="329">
        <v>3</v>
      </c>
      <c r="Z86" s="329">
        <v>3</v>
      </c>
      <c r="AA86" s="274"/>
      <c r="AB86" s="274"/>
      <c r="AC86" s="329">
        <v>3</v>
      </c>
      <c r="AD86" s="329">
        <v>3</v>
      </c>
      <c r="AE86" s="329">
        <v>3</v>
      </c>
      <c r="AF86" s="329">
        <v>3</v>
      </c>
      <c r="AG86" s="329">
        <v>3</v>
      </c>
      <c r="AH86" s="274"/>
      <c r="AI86" s="274"/>
      <c r="AJ86" s="329">
        <v>13</v>
      </c>
      <c r="AK86" s="329">
        <v>13</v>
      </c>
      <c r="AL86" s="329">
        <v>13</v>
      </c>
      <c r="AM86" s="329">
        <v>13</v>
      </c>
      <c r="AN86" s="329">
        <v>13</v>
      </c>
      <c r="AO86" s="274"/>
      <c r="AP86" s="618"/>
      <c r="AQ86" s="617">
        <f t="shared" si="10"/>
        <v>169</v>
      </c>
      <c r="AR86" s="846">
        <v>10</v>
      </c>
      <c r="AS86" s="845">
        <f>1-(AT86/AR86)</f>
        <v>0.30000000000000004</v>
      </c>
      <c r="AT86" s="718">
        <v>7</v>
      </c>
      <c r="AU86" s="844">
        <f>+AR86*AQ86</f>
        <v>1690</v>
      </c>
      <c r="AV86" s="718">
        <f>+AT86*AQ86</f>
        <v>1183</v>
      </c>
    </row>
    <row r="87" spans="2:48" ht="26.25" customHeight="1" x14ac:dyDescent="0.25">
      <c r="B87" s="832"/>
      <c r="C87" s="834"/>
      <c r="D87" s="859"/>
      <c r="E87" s="835"/>
      <c r="F87" s="837"/>
      <c r="G87" s="712"/>
      <c r="H87" s="624" t="s">
        <v>36</v>
      </c>
      <c r="I87" s="623" t="s">
        <v>944</v>
      </c>
      <c r="J87" s="385">
        <v>30</v>
      </c>
      <c r="K87" s="386" t="s">
        <v>815</v>
      </c>
      <c r="L87" s="621"/>
      <c r="M87" s="620">
        <v>5</v>
      </c>
      <c r="N87" s="620"/>
      <c r="O87" s="619"/>
      <c r="P87" s="619"/>
      <c r="Q87" s="619"/>
      <c r="R87" s="619"/>
      <c r="S87" s="619"/>
      <c r="T87" s="274">
        <v>5</v>
      </c>
      <c r="U87" s="274"/>
      <c r="V87" s="329"/>
      <c r="W87" s="329"/>
      <c r="X87" s="329"/>
      <c r="Y87" s="329"/>
      <c r="Z87" s="329"/>
      <c r="AA87" s="274">
        <v>5</v>
      </c>
      <c r="AB87" s="274"/>
      <c r="AC87" s="329"/>
      <c r="AD87" s="329"/>
      <c r="AE87" s="329"/>
      <c r="AF87" s="329"/>
      <c r="AG87" s="329"/>
      <c r="AH87" s="274">
        <v>5</v>
      </c>
      <c r="AI87" s="274"/>
      <c r="AJ87" s="329"/>
      <c r="AK87" s="329"/>
      <c r="AL87" s="329"/>
      <c r="AM87" s="329"/>
      <c r="AN87" s="329"/>
      <c r="AO87" s="274">
        <v>6</v>
      </c>
      <c r="AP87" s="618"/>
      <c r="AQ87" s="617">
        <f t="shared" si="10"/>
        <v>26</v>
      </c>
      <c r="AR87" s="846"/>
      <c r="AS87" s="845"/>
      <c r="AT87" s="718"/>
      <c r="AU87" s="844"/>
      <c r="AV87" s="718"/>
    </row>
    <row r="88" spans="2:48" ht="26.25" customHeight="1" x14ac:dyDescent="0.25">
      <c r="B88" s="832"/>
      <c r="C88" s="834">
        <v>21</v>
      </c>
      <c r="D88" s="859"/>
      <c r="E88" s="835" t="s">
        <v>46</v>
      </c>
      <c r="F88" s="838" t="s">
        <v>979</v>
      </c>
      <c r="G88" s="712" t="s">
        <v>27</v>
      </c>
      <c r="H88" s="833" t="s">
        <v>28</v>
      </c>
      <c r="I88" s="847" t="s">
        <v>29</v>
      </c>
      <c r="J88" s="385">
        <v>30</v>
      </c>
      <c r="K88" s="386" t="s">
        <v>815</v>
      </c>
      <c r="L88" s="621"/>
      <c r="M88" s="620"/>
      <c r="N88" s="620"/>
      <c r="O88" s="619"/>
      <c r="P88" s="619"/>
      <c r="Q88" s="619"/>
      <c r="R88" s="619"/>
      <c r="S88" s="619"/>
      <c r="T88" s="274"/>
      <c r="U88" s="274"/>
      <c r="V88" s="329"/>
      <c r="W88" s="329"/>
      <c r="X88" s="329">
        <v>7</v>
      </c>
      <c r="Y88" s="329">
        <v>7</v>
      </c>
      <c r="Z88" s="329"/>
      <c r="AA88" s="274"/>
      <c r="AB88" s="274"/>
      <c r="AC88" s="329"/>
      <c r="AD88" s="329"/>
      <c r="AE88" s="329"/>
      <c r="AF88" s="329"/>
      <c r="AG88" s="329"/>
      <c r="AH88" s="274"/>
      <c r="AI88" s="274"/>
      <c r="AJ88" s="329"/>
      <c r="AK88" s="329"/>
      <c r="AL88" s="329"/>
      <c r="AM88" s="329"/>
      <c r="AN88" s="329"/>
      <c r="AO88" s="274"/>
      <c r="AP88" s="618"/>
      <c r="AQ88" s="617">
        <f t="shared" si="10"/>
        <v>14</v>
      </c>
      <c r="AR88" s="389">
        <v>12</v>
      </c>
      <c r="AS88" s="391">
        <f>1-(AT88/AR88)</f>
        <v>0.33333333333333337</v>
      </c>
      <c r="AT88" s="395">
        <v>8</v>
      </c>
      <c r="AU88" s="393">
        <f>+AR88*AQ88</f>
        <v>168</v>
      </c>
      <c r="AV88" s="395">
        <f>+AT88*AQ88</f>
        <v>112</v>
      </c>
    </row>
    <row r="89" spans="2:48" ht="26.25" customHeight="1" x14ac:dyDescent="0.25">
      <c r="B89" s="832"/>
      <c r="C89" s="834"/>
      <c r="D89" s="859"/>
      <c r="E89" s="835"/>
      <c r="F89" s="837"/>
      <c r="G89" s="712"/>
      <c r="H89" s="833"/>
      <c r="I89" s="849"/>
      <c r="J89" s="385">
        <v>15</v>
      </c>
      <c r="K89" s="386" t="s">
        <v>32</v>
      </c>
      <c r="L89" s="621">
        <v>10</v>
      </c>
      <c r="M89" s="620"/>
      <c r="N89" s="620"/>
      <c r="O89" s="619">
        <v>10</v>
      </c>
      <c r="P89" s="619">
        <v>10</v>
      </c>
      <c r="Q89" s="619">
        <v>10</v>
      </c>
      <c r="R89" s="619">
        <v>10</v>
      </c>
      <c r="S89" s="619">
        <v>10</v>
      </c>
      <c r="T89" s="274"/>
      <c r="U89" s="274"/>
      <c r="V89" s="329">
        <v>10</v>
      </c>
      <c r="W89" s="329">
        <v>10</v>
      </c>
      <c r="X89" s="329">
        <v>3</v>
      </c>
      <c r="Y89" s="329">
        <v>3</v>
      </c>
      <c r="Z89" s="329"/>
      <c r="AA89" s="274"/>
      <c r="AB89" s="274"/>
      <c r="AC89" s="329"/>
      <c r="AD89" s="329"/>
      <c r="AE89" s="329"/>
      <c r="AF89" s="329"/>
      <c r="AG89" s="329"/>
      <c r="AH89" s="274"/>
      <c r="AI89" s="274"/>
      <c r="AJ89" s="329"/>
      <c r="AK89" s="329"/>
      <c r="AL89" s="329"/>
      <c r="AM89" s="329"/>
      <c r="AN89" s="329"/>
      <c r="AO89" s="274"/>
      <c r="AP89" s="618"/>
      <c r="AQ89" s="617">
        <f t="shared" si="10"/>
        <v>86</v>
      </c>
      <c r="AR89" s="846">
        <v>10</v>
      </c>
      <c r="AS89" s="845">
        <f>1-(AT89/AR89)</f>
        <v>0.4</v>
      </c>
      <c r="AT89" s="718">
        <v>6</v>
      </c>
      <c r="AU89" s="844">
        <f>+AR89*AQ89</f>
        <v>860</v>
      </c>
      <c r="AV89" s="718">
        <f>+AT89*AQ89</f>
        <v>516</v>
      </c>
    </row>
    <row r="90" spans="2:48" ht="26.25" customHeight="1" x14ac:dyDescent="0.25">
      <c r="B90" s="832"/>
      <c r="C90" s="834"/>
      <c r="D90" s="859"/>
      <c r="E90" s="835"/>
      <c r="F90" s="837"/>
      <c r="G90" s="712"/>
      <c r="H90" s="624" t="s">
        <v>36</v>
      </c>
      <c r="I90" s="623" t="s">
        <v>944</v>
      </c>
      <c r="J90" s="385">
        <v>30</v>
      </c>
      <c r="K90" s="386" t="s">
        <v>815</v>
      </c>
      <c r="L90" s="621"/>
      <c r="M90" s="620">
        <v>5</v>
      </c>
      <c r="N90" s="620"/>
      <c r="O90" s="619"/>
      <c r="P90" s="619"/>
      <c r="Q90" s="619"/>
      <c r="R90" s="619"/>
      <c r="S90" s="619"/>
      <c r="T90" s="274">
        <v>5</v>
      </c>
      <c r="U90" s="274"/>
      <c r="V90" s="329"/>
      <c r="W90" s="329"/>
      <c r="X90" s="329"/>
      <c r="Y90" s="329"/>
      <c r="Z90" s="329"/>
      <c r="AA90" s="274"/>
      <c r="AB90" s="274"/>
      <c r="AC90" s="329"/>
      <c r="AD90" s="329"/>
      <c r="AE90" s="329"/>
      <c r="AF90" s="329"/>
      <c r="AG90" s="329"/>
      <c r="AH90" s="274"/>
      <c r="AI90" s="274"/>
      <c r="AJ90" s="329"/>
      <c r="AK90" s="329"/>
      <c r="AL90" s="329"/>
      <c r="AM90" s="329"/>
      <c r="AN90" s="329"/>
      <c r="AO90" s="274"/>
      <c r="AP90" s="618"/>
      <c r="AQ90" s="617">
        <f t="shared" si="10"/>
        <v>10</v>
      </c>
      <c r="AR90" s="846"/>
      <c r="AS90" s="845"/>
      <c r="AT90" s="718"/>
      <c r="AU90" s="844"/>
      <c r="AV90" s="718"/>
    </row>
    <row r="91" spans="2:48" ht="26.25" customHeight="1" x14ac:dyDescent="0.25">
      <c r="B91" s="832"/>
      <c r="C91" s="834"/>
      <c r="D91" s="859"/>
      <c r="E91" s="835"/>
      <c r="F91" s="837"/>
      <c r="G91" s="720" t="s">
        <v>950</v>
      </c>
      <c r="H91" s="833" t="s">
        <v>943</v>
      </c>
      <c r="I91" s="837" t="s">
        <v>943</v>
      </c>
      <c r="J91" s="385">
        <v>30</v>
      </c>
      <c r="K91" s="386" t="s">
        <v>815</v>
      </c>
      <c r="L91" s="621"/>
      <c r="M91" s="620"/>
      <c r="N91" s="620"/>
      <c r="O91" s="619"/>
      <c r="P91" s="619"/>
      <c r="Q91" s="619"/>
      <c r="R91" s="619"/>
      <c r="S91" s="619"/>
      <c r="T91" s="274"/>
      <c r="U91" s="274"/>
      <c r="V91" s="329"/>
      <c r="W91" s="329"/>
      <c r="X91" s="329">
        <v>2</v>
      </c>
      <c r="Y91" s="329">
        <v>2</v>
      </c>
      <c r="Z91" s="329"/>
      <c r="AA91" s="274"/>
      <c r="AB91" s="274"/>
      <c r="AC91" s="329"/>
      <c r="AD91" s="329"/>
      <c r="AE91" s="329"/>
      <c r="AF91" s="329"/>
      <c r="AG91" s="329"/>
      <c r="AH91" s="274"/>
      <c r="AI91" s="274"/>
      <c r="AJ91" s="329"/>
      <c r="AK91" s="329"/>
      <c r="AL91" s="329"/>
      <c r="AM91" s="329"/>
      <c r="AN91" s="329"/>
      <c r="AO91" s="274"/>
      <c r="AP91" s="618"/>
      <c r="AQ91" s="617">
        <f t="shared" si="10"/>
        <v>4</v>
      </c>
      <c r="AR91" s="389">
        <v>12</v>
      </c>
      <c r="AS91" s="391">
        <f>1-(AT91/AR91)</f>
        <v>0.25</v>
      </c>
      <c r="AT91" s="395">
        <v>9</v>
      </c>
      <c r="AU91" s="393">
        <f>+AR91*AQ91</f>
        <v>48</v>
      </c>
      <c r="AV91" s="395">
        <f>+AT91*AQ91</f>
        <v>36</v>
      </c>
    </row>
    <row r="92" spans="2:48" ht="26.25" customHeight="1" x14ac:dyDescent="0.25">
      <c r="B92" s="832"/>
      <c r="C92" s="834"/>
      <c r="D92" s="859"/>
      <c r="E92" s="835"/>
      <c r="F92" s="837"/>
      <c r="G92" s="720"/>
      <c r="H92" s="833"/>
      <c r="I92" s="837"/>
      <c r="J92" s="385">
        <v>15</v>
      </c>
      <c r="K92" s="386" t="s">
        <v>32</v>
      </c>
      <c r="L92" s="621">
        <v>3</v>
      </c>
      <c r="M92" s="620"/>
      <c r="N92" s="620"/>
      <c r="O92" s="619">
        <v>3</v>
      </c>
      <c r="P92" s="619">
        <v>3</v>
      </c>
      <c r="Q92" s="619">
        <v>3</v>
      </c>
      <c r="R92" s="619">
        <v>3</v>
      </c>
      <c r="S92" s="619">
        <v>3</v>
      </c>
      <c r="T92" s="274"/>
      <c r="U92" s="274"/>
      <c r="V92" s="329">
        <v>3</v>
      </c>
      <c r="W92" s="329">
        <v>3</v>
      </c>
      <c r="X92" s="329">
        <v>1</v>
      </c>
      <c r="Y92" s="329">
        <v>1</v>
      </c>
      <c r="Z92" s="329"/>
      <c r="AA92" s="274"/>
      <c r="AB92" s="274"/>
      <c r="AC92" s="329"/>
      <c r="AD92" s="329"/>
      <c r="AE92" s="329"/>
      <c r="AF92" s="329"/>
      <c r="AG92" s="329"/>
      <c r="AH92" s="274"/>
      <c r="AI92" s="274"/>
      <c r="AJ92" s="329"/>
      <c r="AK92" s="329"/>
      <c r="AL92" s="329"/>
      <c r="AM92" s="329"/>
      <c r="AN92" s="329"/>
      <c r="AO92" s="274"/>
      <c r="AP92" s="618"/>
      <c r="AQ92" s="617">
        <f t="shared" si="10"/>
        <v>26</v>
      </c>
      <c r="AR92" s="389">
        <v>10</v>
      </c>
      <c r="AS92" s="391">
        <f>1-(AT92/AR92)</f>
        <v>0.30000000000000004</v>
      </c>
      <c r="AT92" s="395">
        <v>7</v>
      </c>
      <c r="AU92" s="393">
        <f>+AR92*AQ92</f>
        <v>260</v>
      </c>
      <c r="AV92" s="395">
        <f>+AT92*AQ92</f>
        <v>182</v>
      </c>
    </row>
    <row r="93" spans="2:48" ht="26.25" customHeight="1" x14ac:dyDescent="0.25">
      <c r="B93" s="832"/>
      <c r="C93" s="834">
        <v>22</v>
      </c>
      <c r="D93" s="859"/>
      <c r="E93" s="835" t="s">
        <v>47</v>
      </c>
      <c r="F93" s="838" t="s">
        <v>980</v>
      </c>
      <c r="G93" s="712" t="s">
        <v>27</v>
      </c>
      <c r="H93" s="833" t="s">
        <v>28</v>
      </c>
      <c r="I93" s="847" t="s">
        <v>29</v>
      </c>
      <c r="J93" s="385">
        <v>30</v>
      </c>
      <c r="K93" s="386" t="s">
        <v>815</v>
      </c>
      <c r="L93" s="621"/>
      <c r="M93" s="620"/>
      <c r="N93" s="620"/>
      <c r="O93" s="619"/>
      <c r="P93" s="619"/>
      <c r="Q93" s="619"/>
      <c r="R93" s="619"/>
      <c r="S93" s="619"/>
      <c r="T93" s="274"/>
      <c r="U93" s="274"/>
      <c r="V93" s="329"/>
      <c r="W93" s="329"/>
      <c r="X93" s="329">
        <v>7</v>
      </c>
      <c r="Y93" s="329">
        <v>7</v>
      </c>
      <c r="Z93" s="329"/>
      <c r="AA93" s="274"/>
      <c r="AB93" s="274"/>
      <c r="AC93" s="329"/>
      <c r="AD93" s="329"/>
      <c r="AE93" s="329"/>
      <c r="AF93" s="329"/>
      <c r="AG93" s="329"/>
      <c r="AH93" s="274"/>
      <c r="AI93" s="274"/>
      <c r="AJ93" s="329"/>
      <c r="AK93" s="329"/>
      <c r="AL93" s="329"/>
      <c r="AM93" s="329"/>
      <c r="AN93" s="329"/>
      <c r="AO93" s="274"/>
      <c r="AP93" s="618"/>
      <c r="AQ93" s="617">
        <f t="shared" si="10"/>
        <v>14</v>
      </c>
      <c r="AR93" s="389">
        <v>12</v>
      </c>
      <c r="AS93" s="391">
        <f>1-(AT93/AR93)</f>
        <v>0.16666666666666663</v>
      </c>
      <c r="AT93" s="395">
        <v>10</v>
      </c>
      <c r="AU93" s="393">
        <f>+AR93*AQ93</f>
        <v>168</v>
      </c>
      <c r="AV93" s="395">
        <f>+AT93*AQ93</f>
        <v>140</v>
      </c>
    </row>
    <row r="94" spans="2:48" ht="26.25" customHeight="1" x14ac:dyDescent="0.25">
      <c r="B94" s="832"/>
      <c r="C94" s="834"/>
      <c r="D94" s="859"/>
      <c r="E94" s="835"/>
      <c r="F94" s="837"/>
      <c r="G94" s="712"/>
      <c r="H94" s="833"/>
      <c r="I94" s="849"/>
      <c r="J94" s="385">
        <v>15</v>
      </c>
      <c r="K94" s="386" t="s">
        <v>32</v>
      </c>
      <c r="L94" s="621">
        <v>10</v>
      </c>
      <c r="M94" s="620"/>
      <c r="N94" s="620"/>
      <c r="O94" s="619">
        <v>10</v>
      </c>
      <c r="P94" s="619">
        <v>10</v>
      </c>
      <c r="Q94" s="619">
        <v>10</v>
      </c>
      <c r="R94" s="619">
        <v>10</v>
      </c>
      <c r="S94" s="619">
        <v>10</v>
      </c>
      <c r="T94" s="274"/>
      <c r="U94" s="274"/>
      <c r="V94" s="329">
        <v>10</v>
      </c>
      <c r="W94" s="329">
        <v>10</v>
      </c>
      <c r="X94" s="329">
        <v>3</v>
      </c>
      <c r="Y94" s="329">
        <v>3</v>
      </c>
      <c r="Z94" s="329"/>
      <c r="AA94" s="274"/>
      <c r="AB94" s="274"/>
      <c r="AC94" s="329"/>
      <c r="AD94" s="329"/>
      <c r="AE94" s="329"/>
      <c r="AF94" s="329"/>
      <c r="AG94" s="329"/>
      <c r="AH94" s="274"/>
      <c r="AI94" s="274"/>
      <c r="AJ94" s="329"/>
      <c r="AK94" s="329"/>
      <c r="AL94" s="329"/>
      <c r="AM94" s="329"/>
      <c r="AN94" s="329"/>
      <c r="AO94" s="274"/>
      <c r="AP94" s="618"/>
      <c r="AQ94" s="617">
        <f t="shared" si="10"/>
        <v>86</v>
      </c>
      <c r="AR94" s="846">
        <v>10</v>
      </c>
      <c r="AS94" s="845">
        <f>1-(AT94/AR94)</f>
        <v>0.19999999999999996</v>
      </c>
      <c r="AT94" s="718">
        <v>8</v>
      </c>
      <c r="AU94" s="844">
        <f>+AR94*AQ94</f>
        <v>860</v>
      </c>
      <c r="AV94" s="718">
        <f>+AT94*AQ94</f>
        <v>688</v>
      </c>
    </row>
    <row r="95" spans="2:48" ht="26.25" customHeight="1" x14ac:dyDescent="0.25">
      <c r="B95" s="832"/>
      <c r="C95" s="834"/>
      <c r="D95" s="859"/>
      <c r="E95" s="835"/>
      <c r="F95" s="837"/>
      <c r="G95" s="712"/>
      <c r="H95" s="624" t="s">
        <v>36</v>
      </c>
      <c r="I95" s="623" t="s">
        <v>944</v>
      </c>
      <c r="J95" s="385">
        <v>30</v>
      </c>
      <c r="K95" s="386" t="s">
        <v>815</v>
      </c>
      <c r="L95" s="621"/>
      <c r="M95" s="620">
        <v>5</v>
      </c>
      <c r="N95" s="620"/>
      <c r="O95" s="619"/>
      <c r="P95" s="619"/>
      <c r="Q95" s="619"/>
      <c r="R95" s="619"/>
      <c r="S95" s="619"/>
      <c r="T95" s="274">
        <v>5</v>
      </c>
      <c r="U95" s="274"/>
      <c r="V95" s="329"/>
      <c r="W95" s="329"/>
      <c r="X95" s="329"/>
      <c r="Y95" s="329"/>
      <c r="Z95" s="329"/>
      <c r="AA95" s="274"/>
      <c r="AB95" s="274"/>
      <c r="AC95" s="329"/>
      <c r="AD95" s="329"/>
      <c r="AE95" s="329"/>
      <c r="AF95" s="329"/>
      <c r="AG95" s="329"/>
      <c r="AH95" s="274"/>
      <c r="AI95" s="274"/>
      <c r="AJ95" s="329"/>
      <c r="AK95" s="329"/>
      <c r="AL95" s="329"/>
      <c r="AM95" s="329"/>
      <c r="AN95" s="329"/>
      <c r="AO95" s="274"/>
      <c r="AP95" s="618"/>
      <c r="AQ95" s="617">
        <f t="shared" si="10"/>
        <v>10</v>
      </c>
      <c r="AR95" s="846"/>
      <c r="AS95" s="845"/>
      <c r="AT95" s="718"/>
      <c r="AU95" s="844"/>
      <c r="AV95" s="718"/>
    </row>
    <row r="96" spans="2:48" ht="43.5" customHeight="1" x14ac:dyDescent="0.25">
      <c r="B96" s="832"/>
      <c r="C96" s="629">
        <v>23</v>
      </c>
      <c r="D96" s="859"/>
      <c r="E96" s="628"/>
      <c r="F96" s="627" t="s">
        <v>949</v>
      </c>
      <c r="G96" s="385" t="s">
        <v>27</v>
      </c>
      <c r="H96" s="624" t="s">
        <v>28</v>
      </c>
      <c r="I96" s="626" t="s">
        <v>29</v>
      </c>
      <c r="J96" s="385">
        <v>30</v>
      </c>
      <c r="K96" s="386" t="s">
        <v>815</v>
      </c>
      <c r="L96" s="621"/>
      <c r="M96" s="620"/>
      <c r="N96" s="620"/>
      <c r="O96" s="619"/>
      <c r="P96" s="619"/>
      <c r="Q96" s="619"/>
      <c r="R96" s="619"/>
      <c r="S96" s="619"/>
      <c r="T96" s="274"/>
      <c r="U96" s="274"/>
      <c r="V96" s="329"/>
      <c r="W96" s="329"/>
      <c r="X96" s="329"/>
      <c r="Y96" s="329"/>
      <c r="Z96" s="329">
        <v>10</v>
      </c>
      <c r="AA96" s="274"/>
      <c r="AB96" s="274"/>
      <c r="AC96" s="329">
        <v>10</v>
      </c>
      <c r="AD96" s="329">
        <v>10</v>
      </c>
      <c r="AE96" s="329">
        <v>10</v>
      </c>
      <c r="AF96" s="329">
        <v>10</v>
      </c>
      <c r="AG96" s="329">
        <v>10</v>
      </c>
      <c r="AH96" s="274"/>
      <c r="AI96" s="274"/>
      <c r="AJ96" s="329">
        <v>10</v>
      </c>
      <c r="AK96" s="329">
        <v>10</v>
      </c>
      <c r="AL96" s="329">
        <v>10</v>
      </c>
      <c r="AM96" s="329">
        <v>10</v>
      </c>
      <c r="AN96" s="329">
        <v>10</v>
      </c>
      <c r="AO96" s="274">
        <v>10</v>
      </c>
      <c r="AP96" s="618">
        <v>10</v>
      </c>
      <c r="AQ96" s="617">
        <f t="shared" si="10"/>
        <v>130</v>
      </c>
      <c r="AR96" s="389">
        <v>10</v>
      </c>
      <c r="AS96" s="391">
        <f>1-(AT96/AR96)</f>
        <v>0.16008999999999995</v>
      </c>
      <c r="AT96" s="395">
        <v>8.3991000000000007</v>
      </c>
      <c r="AU96" s="393">
        <f>+AR96*AQ96</f>
        <v>1300</v>
      </c>
      <c r="AV96" s="395">
        <f>+AT96*AQ96</f>
        <v>1091.883</v>
      </c>
    </row>
    <row r="97" spans="2:49" ht="26.25" customHeight="1" x14ac:dyDescent="0.25">
      <c r="B97" s="832"/>
      <c r="C97" s="834">
        <v>24</v>
      </c>
      <c r="D97" s="859"/>
      <c r="E97" s="835"/>
      <c r="F97" s="839" t="s">
        <v>948</v>
      </c>
      <c r="G97" s="712" t="s">
        <v>27</v>
      </c>
      <c r="H97" s="833" t="s">
        <v>28</v>
      </c>
      <c r="I97" s="847" t="s">
        <v>29</v>
      </c>
      <c r="J97" s="385">
        <v>30</v>
      </c>
      <c r="K97" s="386" t="s">
        <v>815</v>
      </c>
      <c r="L97" s="621"/>
      <c r="M97" s="620"/>
      <c r="N97" s="620"/>
      <c r="O97" s="619"/>
      <c r="P97" s="619"/>
      <c r="Q97" s="619"/>
      <c r="R97" s="619"/>
      <c r="S97" s="619"/>
      <c r="T97" s="274"/>
      <c r="U97" s="274"/>
      <c r="V97" s="329"/>
      <c r="W97" s="329"/>
      <c r="X97" s="329"/>
      <c r="Y97" s="329"/>
      <c r="Z97" s="329">
        <v>10</v>
      </c>
      <c r="AA97" s="274"/>
      <c r="AB97" s="274"/>
      <c r="AC97" s="329">
        <v>10</v>
      </c>
      <c r="AD97" s="329">
        <v>10</v>
      </c>
      <c r="AE97" s="329">
        <v>10</v>
      </c>
      <c r="AF97" s="329">
        <v>10</v>
      </c>
      <c r="AG97" s="329">
        <v>10</v>
      </c>
      <c r="AH97" s="274"/>
      <c r="AI97" s="274"/>
      <c r="AJ97" s="329"/>
      <c r="AK97" s="329"/>
      <c r="AL97" s="329"/>
      <c r="AM97" s="329"/>
      <c r="AN97" s="329"/>
      <c r="AO97" s="274"/>
      <c r="AP97" s="618"/>
      <c r="AQ97" s="617">
        <f t="shared" si="10"/>
        <v>60</v>
      </c>
      <c r="AR97" s="389">
        <v>8</v>
      </c>
      <c r="AS97" s="391">
        <f>1-(AT97/AR97)</f>
        <v>0.1875</v>
      </c>
      <c r="AT97" s="395">
        <v>6.5</v>
      </c>
      <c r="AU97" s="393">
        <f>+AR97*AQ97</f>
        <v>480</v>
      </c>
      <c r="AV97" s="395">
        <f>+AT97*AQ97</f>
        <v>390</v>
      </c>
    </row>
    <row r="98" spans="2:49" ht="26.25" customHeight="1" x14ac:dyDescent="0.25">
      <c r="B98" s="832"/>
      <c r="C98" s="834"/>
      <c r="D98" s="859"/>
      <c r="E98" s="835"/>
      <c r="F98" s="836"/>
      <c r="G98" s="712"/>
      <c r="H98" s="833"/>
      <c r="I98" s="849"/>
      <c r="J98" s="385">
        <v>15</v>
      </c>
      <c r="K98" s="386" t="s">
        <v>32</v>
      </c>
      <c r="L98" s="621"/>
      <c r="M98" s="620"/>
      <c r="N98" s="620"/>
      <c r="O98" s="619"/>
      <c r="P98" s="619"/>
      <c r="Q98" s="619"/>
      <c r="R98" s="619"/>
      <c r="S98" s="619"/>
      <c r="T98" s="274"/>
      <c r="U98" s="274"/>
      <c r="V98" s="329"/>
      <c r="W98" s="329"/>
      <c r="X98" s="329"/>
      <c r="Y98" s="329"/>
      <c r="Z98" s="329">
        <v>4</v>
      </c>
      <c r="AA98" s="274"/>
      <c r="AB98" s="274"/>
      <c r="AC98" s="329">
        <v>4</v>
      </c>
      <c r="AD98" s="329">
        <v>4</v>
      </c>
      <c r="AE98" s="329">
        <v>4</v>
      </c>
      <c r="AF98" s="329">
        <v>4</v>
      </c>
      <c r="AG98" s="329">
        <v>4</v>
      </c>
      <c r="AH98" s="274"/>
      <c r="AI98" s="274"/>
      <c r="AJ98" s="329">
        <v>14</v>
      </c>
      <c r="AK98" s="329">
        <v>14</v>
      </c>
      <c r="AL98" s="329">
        <v>14</v>
      </c>
      <c r="AM98" s="329">
        <v>14</v>
      </c>
      <c r="AN98" s="329">
        <v>14</v>
      </c>
      <c r="AO98" s="274"/>
      <c r="AP98" s="618">
        <v>10</v>
      </c>
      <c r="AQ98" s="617">
        <f t="shared" si="10"/>
        <v>104</v>
      </c>
      <c r="AR98" s="846">
        <v>6</v>
      </c>
      <c r="AS98" s="845">
        <f>1-(AT98/AR98)</f>
        <v>0.25</v>
      </c>
      <c r="AT98" s="718">
        <v>4.5</v>
      </c>
      <c r="AU98" s="844">
        <f>+AR98*AQ98</f>
        <v>624</v>
      </c>
      <c r="AV98" s="718">
        <f>+AT98*AQ98</f>
        <v>468</v>
      </c>
    </row>
    <row r="99" spans="2:49" ht="26.25" customHeight="1" x14ac:dyDescent="0.25">
      <c r="B99" s="832"/>
      <c r="C99" s="834"/>
      <c r="D99" s="859"/>
      <c r="E99" s="835"/>
      <c r="F99" s="836"/>
      <c r="G99" s="712"/>
      <c r="H99" s="624" t="s">
        <v>36</v>
      </c>
      <c r="I99" s="623" t="s">
        <v>944</v>
      </c>
      <c r="J99" s="385">
        <v>30</v>
      </c>
      <c r="K99" s="386" t="s">
        <v>815</v>
      </c>
      <c r="L99" s="621"/>
      <c r="M99" s="620"/>
      <c r="N99" s="620"/>
      <c r="O99" s="619"/>
      <c r="P99" s="619"/>
      <c r="Q99" s="619"/>
      <c r="R99" s="619"/>
      <c r="S99" s="619"/>
      <c r="T99" s="274"/>
      <c r="U99" s="274"/>
      <c r="V99" s="329"/>
      <c r="W99" s="329"/>
      <c r="X99" s="329"/>
      <c r="Y99" s="329"/>
      <c r="Z99" s="329"/>
      <c r="AA99" s="274"/>
      <c r="AB99" s="274"/>
      <c r="AC99" s="329"/>
      <c r="AD99" s="329"/>
      <c r="AE99" s="329"/>
      <c r="AF99" s="329"/>
      <c r="AG99" s="329"/>
      <c r="AH99" s="274">
        <v>4</v>
      </c>
      <c r="AI99" s="274">
        <v>2</v>
      </c>
      <c r="AJ99" s="329"/>
      <c r="AK99" s="329"/>
      <c r="AL99" s="329"/>
      <c r="AM99" s="329"/>
      <c r="AN99" s="329"/>
      <c r="AO99" s="274">
        <v>6</v>
      </c>
      <c r="AP99" s="618"/>
      <c r="AQ99" s="617">
        <f t="shared" si="10"/>
        <v>12</v>
      </c>
      <c r="AR99" s="846"/>
      <c r="AS99" s="845"/>
      <c r="AT99" s="718"/>
      <c r="AU99" s="844"/>
      <c r="AV99" s="718"/>
    </row>
    <row r="100" spans="2:49" ht="26.25" customHeight="1" x14ac:dyDescent="0.25">
      <c r="B100" s="832"/>
      <c r="C100" s="834">
        <v>25</v>
      </c>
      <c r="D100" s="859"/>
      <c r="E100" s="835"/>
      <c r="F100" s="839" t="s">
        <v>947</v>
      </c>
      <c r="G100" s="712" t="s">
        <v>27</v>
      </c>
      <c r="H100" s="833" t="s">
        <v>28</v>
      </c>
      <c r="I100" s="847" t="s">
        <v>29</v>
      </c>
      <c r="J100" s="385">
        <v>30</v>
      </c>
      <c r="K100" s="386" t="s">
        <v>815</v>
      </c>
      <c r="L100" s="621"/>
      <c r="M100" s="620"/>
      <c r="N100" s="620"/>
      <c r="O100" s="619"/>
      <c r="P100" s="619"/>
      <c r="Q100" s="619"/>
      <c r="R100" s="619"/>
      <c r="S100" s="619"/>
      <c r="T100" s="274"/>
      <c r="U100" s="274"/>
      <c r="V100" s="329"/>
      <c r="W100" s="329"/>
      <c r="X100" s="329"/>
      <c r="Y100" s="329"/>
      <c r="Z100" s="329">
        <v>10</v>
      </c>
      <c r="AA100" s="274"/>
      <c r="AB100" s="274"/>
      <c r="AC100" s="329">
        <v>10</v>
      </c>
      <c r="AD100" s="329">
        <v>10</v>
      </c>
      <c r="AE100" s="329">
        <v>10</v>
      </c>
      <c r="AF100" s="329">
        <v>10</v>
      </c>
      <c r="AG100" s="329">
        <v>10</v>
      </c>
      <c r="AH100" s="274"/>
      <c r="AI100" s="274"/>
      <c r="AJ100" s="329"/>
      <c r="AK100" s="329"/>
      <c r="AL100" s="329"/>
      <c r="AM100" s="329"/>
      <c r="AN100" s="329"/>
      <c r="AO100" s="274"/>
      <c r="AP100" s="618"/>
      <c r="AQ100" s="617">
        <f t="shared" si="10"/>
        <v>60</v>
      </c>
      <c r="AR100" s="846">
        <v>5</v>
      </c>
      <c r="AS100" s="845">
        <f>1-(AT100/AR100)</f>
        <v>0.5</v>
      </c>
      <c r="AT100" s="718">
        <v>2.5</v>
      </c>
      <c r="AU100" s="844">
        <f>+(AQ100+AQ101)*AR100</f>
        <v>820</v>
      </c>
      <c r="AV100" s="718">
        <f>+(AQ100+AQ101)*AT100</f>
        <v>410</v>
      </c>
    </row>
    <row r="101" spans="2:49" ht="26.25" customHeight="1" x14ac:dyDescent="0.25">
      <c r="B101" s="832"/>
      <c r="C101" s="834"/>
      <c r="D101" s="859"/>
      <c r="E101" s="835"/>
      <c r="F101" s="836"/>
      <c r="G101" s="712"/>
      <c r="H101" s="833"/>
      <c r="I101" s="849"/>
      <c r="J101" s="385">
        <v>15</v>
      </c>
      <c r="K101" s="386" t="s">
        <v>32</v>
      </c>
      <c r="L101" s="621"/>
      <c r="M101" s="620"/>
      <c r="N101" s="620"/>
      <c r="O101" s="619"/>
      <c r="P101" s="619"/>
      <c r="Q101" s="619"/>
      <c r="R101" s="619"/>
      <c r="S101" s="619"/>
      <c r="T101" s="274"/>
      <c r="U101" s="274"/>
      <c r="V101" s="329"/>
      <c r="W101" s="329"/>
      <c r="X101" s="329"/>
      <c r="Y101" s="329"/>
      <c r="Z101" s="329">
        <v>4</v>
      </c>
      <c r="AA101" s="274"/>
      <c r="AB101" s="274"/>
      <c r="AC101" s="329">
        <v>4</v>
      </c>
      <c r="AD101" s="329">
        <v>4</v>
      </c>
      <c r="AE101" s="329">
        <v>4</v>
      </c>
      <c r="AF101" s="329">
        <v>4</v>
      </c>
      <c r="AG101" s="329">
        <v>4</v>
      </c>
      <c r="AH101" s="274"/>
      <c r="AI101" s="274"/>
      <c r="AJ101" s="329">
        <v>14</v>
      </c>
      <c r="AK101" s="329">
        <v>14</v>
      </c>
      <c r="AL101" s="329">
        <v>14</v>
      </c>
      <c r="AM101" s="329">
        <v>14</v>
      </c>
      <c r="AN101" s="329">
        <v>14</v>
      </c>
      <c r="AO101" s="274"/>
      <c r="AP101" s="618">
        <v>10</v>
      </c>
      <c r="AQ101" s="617">
        <f t="shared" si="10"/>
        <v>104</v>
      </c>
      <c r="AR101" s="846"/>
      <c r="AS101" s="845"/>
      <c r="AT101" s="718"/>
      <c r="AU101" s="844"/>
      <c r="AV101" s="718"/>
    </row>
    <row r="102" spans="2:49" ht="26.25" customHeight="1" x14ac:dyDescent="0.25">
      <c r="B102" s="832"/>
      <c r="C102" s="834"/>
      <c r="D102" s="859"/>
      <c r="E102" s="835"/>
      <c r="F102" s="836"/>
      <c r="G102" s="712"/>
      <c r="H102" s="624" t="s">
        <v>36</v>
      </c>
      <c r="I102" s="623" t="s">
        <v>944</v>
      </c>
      <c r="J102" s="385">
        <v>30</v>
      </c>
      <c r="K102" s="386" t="s">
        <v>815</v>
      </c>
      <c r="L102" s="621"/>
      <c r="M102" s="620"/>
      <c r="N102" s="620"/>
      <c r="O102" s="619"/>
      <c r="P102" s="619"/>
      <c r="Q102" s="619"/>
      <c r="R102" s="619"/>
      <c r="S102" s="619"/>
      <c r="T102" s="274"/>
      <c r="U102" s="274"/>
      <c r="V102" s="329"/>
      <c r="W102" s="329"/>
      <c r="X102" s="329"/>
      <c r="Y102" s="329"/>
      <c r="Z102" s="329"/>
      <c r="AA102" s="274"/>
      <c r="AB102" s="274"/>
      <c r="AC102" s="329"/>
      <c r="AD102" s="329"/>
      <c r="AE102" s="329"/>
      <c r="AF102" s="329"/>
      <c r="AG102" s="329"/>
      <c r="AH102" s="274">
        <v>4</v>
      </c>
      <c r="AI102" s="274">
        <v>4</v>
      </c>
      <c r="AJ102" s="329"/>
      <c r="AK102" s="329"/>
      <c r="AL102" s="329"/>
      <c r="AM102" s="329"/>
      <c r="AN102" s="329"/>
      <c r="AO102" s="274">
        <v>8</v>
      </c>
      <c r="AP102" s="618"/>
      <c r="AQ102" s="617">
        <f t="shared" si="10"/>
        <v>16</v>
      </c>
      <c r="AR102" s="846"/>
      <c r="AS102" s="845"/>
      <c r="AT102" s="718"/>
      <c r="AU102" s="844"/>
      <c r="AV102" s="718"/>
    </row>
    <row r="103" spans="2:49" ht="26.25" customHeight="1" x14ac:dyDescent="0.25">
      <c r="B103" s="832"/>
      <c r="C103" s="834">
        <v>26</v>
      </c>
      <c r="D103" s="859"/>
      <c r="E103" s="835"/>
      <c r="F103" s="839" t="s">
        <v>988</v>
      </c>
      <c r="G103" s="712" t="s">
        <v>27</v>
      </c>
      <c r="H103" s="833" t="s">
        <v>28</v>
      </c>
      <c r="I103" s="847" t="s">
        <v>29</v>
      </c>
      <c r="J103" s="385">
        <v>30</v>
      </c>
      <c r="K103" s="386" t="s">
        <v>815</v>
      </c>
      <c r="L103" s="621"/>
      <c r="M103" s="620"/>
      <c r="N103" s="620"/>
      <c r="O103" s="619"/>
      <c r="P103" s="619"/>
      <c r="Q103" s="619"/>
      <c r="R103" s="619"/>
      <c r="S103" s="619"/>
      <c r="T103" s="274"/>
      <c r="U103" s="274"/>
      <c r="V103" s="329"/>
      <c r="W103" s="329"/>
      <c r="X103" s="329"/>
      <c r="Y103" s="329"/>
      <c r="Z103" s="329">
        <v>10</v>
      </c>
      <c r="AA103" s="274"/>
      <c r="AB103" s="274"/>
      <c r="AC103" s="329">
        <v>10</v>
      </c>
      <c r="AD103" s="329">
        <v>10</v>
      </c>
      <c r="AE103" s="329">
        <v>10</v>
      </c>
      <c r="AF103" s="329">
        <v>10</v>
      </c>
      <c r="AG103" s="329">
        <v>10</v>
      </c>
      <c r="AH103" s="274"/>
      <c r="AI103" s="274"/>
      <c r="AJ103" s="329"/>
      <c r="AK103" s="329"/>
      <c r="AL103" s="329"/>
      <c r="AM103" s="329"/>
      <c r="AN103" s="329"/>
      <c r="AO103" s="274"/>
      <c r="AP103" s="618"/>
      <c r="AQ103" s="617">
        <f t="shared" si="10"/>
        <v>60</v>
      </c>
      <c r="AR103" s="846">
        <v>5</v>
      </c>
      <c r="AS103" s="845">
        <f>1-(AT103/AR103)</f>
        <v>0.5</v>
      </c>
      <c r="AT103" s="718">
        <v>2.5</v>
      </c>
      <c r="AU103" s="844">
        <f>+(AQ103+AQ104)*AR103</f>
        <v>820</v>
      </c>
      <c r="AV103" s="718">
        <f>+(AQ103+AQ104)*AT103</f>
        <v>410</v>
      </c>
    </row>
    <row r="104" spans="2:49" ht="26.25" customHeight="1" x14ac:dyDescent="0.25">
      <c r="B104" s="832"/>
      <c r="C104" s="834"/>
      <c r="D104" s="859"/>
      <c r="E104" s="835"/>
      <c r="F104" s="836"/>
      <c r="G104" s="712"/>
      <c r="H104" s="833"/>
      <c r="I104" s="849"/>
      <c r="J104" s="385">
        <v>15</v>
      </c>
      <c r="K104" s="386" t="s">
        <v>32</v>
      </c>
      <c r="L104" s="621"/>
      <c r="M104" s="620"/>
      <c r="N104" s="620"/>
      <c r="O104" s="619"/>
      <c r="P104" s="619"/>
      <c r="Q104" s="619"/>
      <c r="R104" s="619"/>
      <c r="S104" s="619"/>
      <c r="T104" s="274"/>
      <c r="U104" s="274"/>
      <c r="V104" s="329"/>
      <c r="W104" s="329"/>
      <c r="X104" s="329"/>
      <c r="Y104" s="329"/>
      <c r="Z104" s="329">
        <v>4</v>
      </c>
      <c r="AA104" s="274"/>
      <c r="AB104" s="274"/>
      <c r="AC104" s="329">
        <v>4</v>
      </c>
      <c r="AD104" s="329">
        <v>4</v>
      </c>
      <c r="AE104" s="329">
        <v>4</v>
      </c>
      <c r="AF104" s="329">
        <v>4</v>
      </c>
      <c r="AG104" s="329">
        <v>4</v>
      </c>
      <c r="AH104" s="274"/>
      <c r="AI104" s="274"/>
      <c r="AJ104" s="329">
        <v>14</v>
      </c>
      <c r="AK104" s="329">
        <v>14</v>
      </c>
      <c r="AL104" s="329">
        <v>14</v>
      </c>
      <c r="AM104" s="329">
        <v>14</v>
      </c>
      <c r="AN104" s="329">
        <v>14</v>
      </c>
      <c r="AO104" s="274"/>
      <c r="AP104" s="618">
        <v>10</v>
      </c>
      <c r="AQ104" s="617">
        <f t="shared" si="10"/>
        <v>104</v>
      </c>
      <c r="AR104" s="846"/>
      <c r="AS104" s="845"/>
      <c r="AT104" s="718"/>
      <c r="AU104" s="844"/>
      <c r="AV104" s="718"/>
    </row>
    <row r="105" spans="2:49" ht="26.25" customHeight="1" x14ac:dyDescent="0.25">
      <c r="B105" s="832"/>
      <c r="C105" s="834"/>
      <c r="D105" s="859"/>
      <c r="E105" s="835"/>
      <c r="F105" s="836"/>
      <c r="G105" s="712"/>
      <c r="H105" s="624" t="s">
        <v>36</v>
      </c>
      <c r="I105" s="623" t="s">
        <v>944</v>
      </c>
      <c r="J105" s="385">
        <v>30</v>
      </c>
      <c r="K105" s="386" t="s">
        <v>815</v>
      </c>
      <c r="L105" s="621"/>
      <c r="M105" s="620"/>
      <c r="N105" s="620"/>
      <c r="O105" s="619"/>
      <c r="P105" s="619"/>
      <c r="Q105" s="619"/>
      <c r="R105" s="619"/>
      <c r="S105" s="619"/>
      <c r="T105" s="274"/>
      <c r="U105" s="274"/>
      <c r="V105" s="329"/>
      <c r="W105" s="329"/>
      <c r="X105" s="329"/>
      <c r="Y105" s="329"/>
      <c r="Z105" s="329"/>
      <c r="AA105" s="274"/>
      <c r="AB105" s="274"/>
      <c r="AC105" s="329"/>
      <c r="AD105" s="329"/>
      <c r="AE105" s="329"/>
      <c r="AF105" s="329"/>
      <c r="AG105" s="329"/>
      <c r="AH105" s="274">
        <v>3</v>
      </c>
      <c r="AI105" s="274">
        <v>3</v>
      </c>
      <c r="AJ105" s="329"/>
      <c r="AK105" s="329"/>
      <c r="AL105" s="329"/>
      <c r="AM105" s="329"/>
      <c r="AN105" s="329"/>
      <c r="AO105" s="274">
        <v>8</v>
      </c>
      <c r="AP105" s="618"/>
      <c r="AQ105" s="617">
        <f t="shared" si="10"/>
        <v>14</v>
      </c>
      <c r="AR105" s="846"/>
      <c r="AS105" s="845"/>
      <c r="AT105" s="718"/>
      <c r="AU105" s="844"/>
      <c r="AV105" s="718"/>
    </row>
    <row r="106" spans="2:49" ht="26.25" customHeight="1" x14ac:dyDescent="0.25">
      <c r="B106" s="832"/>
      <c r="C106" s="834">
        <v>27</v>
      </c>
      <c r="D106" s="859"/>
      <c r="E106" s="835" t="s">
        <v>44</v>
      </c>
      <c r="F106" s="837" t="s">
        <v>85</v>
      </c>
      <c r="G106" s="712" t="s">
        <v>27</v>
      </c>
      <c r="H106" s="833" t="s">
        <v>28</v>
      </c>
      <c r="I106" s="847" t="s">
        <v>29</v>
      </c>
      <c r="J106" s="385">
        <v>15</v>
      </c>
      <c r="K106" s="386" t="s">
        <v>32</v>
      </c>
      <c r="L106" s="621">
        <v>10</v>
      </c>
      <c r="M106" s="620"/>
      <c r="N106" s="620"/>
      <c r="O106" s="619">
        <v>10</v>
      </c>
      <c r="P106" s="619">
        <v>10</v>
      </c>
      <c r="Q106" s="619">
        <v>10</v>
      </c>
      <c r="R106" s="619">
        <v>10</v>
      </c>
      <c r="S106" s="619">
        <v>10</v>
      </c>
      <c r="T106" s="274"/>
      <c r="U106" s="274"/>
      <c r="V106" s="329">
        <v>10</v>
      </c>
      <c r="W106" s="329">
        <v>10</v>
      </c>
      <c r="X106" s="329">
        <v>3</v>
      </c>
      <c r="Y106" s="329">
        <v>3</v>
      </c>
      <c r="Z106" s="329">
        <v>3</v>
      </c>
      <c r="AA106" s="274"/>
      <c r="AB106" s="274"/>
      <c r="AC106" s="329">
        <v>3</v>
      </c>
      <c r="AD106" s="329">
        <v>3</v>
      </c>
      <c r="AE106" s="329">
        <v>3</v>
      </c>
      <c r="AF106" s="329">
        <v>3</v>
      </c>
      <c r="AG106" s="329">
        <v>3</v>
      </c>
      <c r="AH106" s="274"/>
      <c r="AI106" s="274"/>
      <c r="AJ106" s="329">
        <v>12</v>
      </c>
      <c r="AK106" s="329">
        <v>12</v>
      </c>
      <c r="AL106" s="329">
        <v>12</v>
      </c>
      <c r="AM106" s="329">
        <v>12</v>
      </c>
      <c r="AN106" s="329">
        <v>12</v>
      </c>
      <c r="AO106" s="274"/>
      <c r="AP106" s="618"/>
      <c r="AQ106" s="617">
        <f t="shared" si="10"/>
        <v>164</v>
      </c>
      <c r="AR106" s="846">
        <v>10</v>
      </c>
      <c r="AS106" s="845">
        <f>1-(AT106/AR106)</f>
        <v>0.19999999999999996</v>
      </c>
      <c r="AT106" s="718">
        <v>8</v>
      </c>
      <c r="AU106" s="844">
        <f>+(AQ106+AQ107)*AR106</f>
        <v>2250</v>
      </c>
      <c r="AV106" s="718">
        <f>+(AQ106+AQ107)*AT106</f>
        <v>1800</v>
      </c>
    </row>
    <row r="107" spans="2:49" ht="26.25" customHeight="1" x14ac:dyDescent="0.25">
      <c r="B107" s="832"/>
      <c r="C107" s="834"/>
      <c r="D107" s="859"/>
      <c r="E107" s="835"/>
      <c r="F107" s="837"/>
      <c r="G107" s="712"/>
      <c r="H107" s="833"/>
      <c r="I107" s="849"/>
      <c r="J107" s="385">
        <v>30</v>
      </c>
      <c r="K107" s="386" t="s">
        <v>815</v>
      </c>
      <c r="L107" s="621"/>
      <c r="M107" s="620"/>
      <c r="N107" s="620"/>
      <c r="O107" s="619"/>
      <c r="P107" s="619"/>
      <c r="Q107" s="619"/>
      <c r="R107" s="619"/>
      <c r="S107" s="619"/>
      <c r="T107" s="274"/>
      <c r="U107" s="274"/>
      <c r="V107" s="329"/>
      <c r="W107" s="329"/>
      <c r="X107" s="329">
        <v>7</v>
      </c>
      <c r="Y107" s="329">
        <v>7</v>
      </c>
      <c r="Z107" s="329">
        <v>7</v>
      </c>
      <c r="AA107" s="274"/>
      <c r="AB107" s="274"/>
      <c r="AC107" s="329">
        <v>8</v>
      </c>
      <c r="AD107" s="329">
        <v>8</v>
      </c>
      <c r="AE107" s="329">
        <v>8</v>
      </c>
      <c r="AF107" s="329">
        <v>8</v>
      </c>
      <c r="AG107" s="329">
        <v>8</v>
      </c>
      <c r="AH107" s="274"/>
      <c r="AI107" s="274"/>
      <c r="AJ107" s="329"/>
      <c r="AK107" s="329"/>
      <c r="AL107" s="329"/>
      <c r="AM107" s="329"/>
      <c r="AN107" s="329"/>
      <c r="AO107" s="274"/>
      <c r="AP107" s="618"/>
      <c r="AQ107" s="617">
        <f t="shared" si="10"/>
        <v>61</v>
      </c>
      <c r="AR107" s="846"/>
      <c r="AS107" s="845"/>
      <c r="AT107" s="718"/>
      <c r="AU107" s="844"/>
      <c r="AV107" s="718"/>
    </row>
    <row r="108" spans="2:49" ht="26.25" customHeight="1" x14ac:dyDescent="0.25">
      <c r="B108" s="832"/>
      <c r="C108" s="834"/>
      <c r="D108" s="859"/>
      <c r="E108" s="835"/>
      <c r="F108" s="837"/>
      <c r="G108" s="712"/>
      <c r="H108" s="624" t="s">
        <v>36</v>
      </c>
      <c r="I108" s="623" t="s">
        <v>944</v>
      </c>
      <c r="J108" s="385">
        <v>15</v>
      </c>
      <c r="K108" s="386" t="s">
        <v>32</v>
      </c>
      <c r="L108" s="621"/>
      <c r="M108" s="620">
        <v>5</v>
      </c>
      <c r="N108" s="620"/>
      <c r="O108" s="619"/>
      <c r="P108" s="619"/>
      <c r="Q108" s="619"/>
      <c r="R108" s="619"/>
      <c r="S108" s="619"/>
      <c r="T108" s="274">
        <v>5</v>
      </c>
      <c r="U108" s="274"/>
      <c r="V108" s="329"/>
      <c r="W108" s="329"/>
      <c r="X108" s="329"/>
      <c r="Y108" s="329"/>
      <c r="Z108" s="329"/>
      <c r="AA108" s="274">
        <v>5</v>
      </c>
      <c r="AB108" s="274"/>
      <c r="AC108" s="329"/>
      <c r="AD108" s="329"/>
      <c r="AE108" s="329"/>
      <c r="AF108" s="329"/>
      <c r="AG108" s="329"/>
      <c r="AH108" s="274">
        <v>5</v>
      </c>
      <c r="AI108" s="274"/>
      <c r="AJ108" s="329"/>
      <c r="AK108" s="329"/>
      <c r="AL108" s="329"/>
      <c r="AM108" s="329"/>
      <c r="AN108" s="329"/>
      <c r="AO108" s="274">
        <v>5</v>
      </c>
      <c r="AP108" s="618"/>
      <c r="AQ108" s="617">
        <f t="shared" si="10"/>
        <v>25</v>
      </c>
      <c r="AR108" s="846"/>
      <c r="AS108" s="845"/>
      <c r="AT108" s="718"/>
      <c r="AU108" s="844"/>
      <c r="AV108" s="718"/>
    </row>
    <row r="109" spans="2:49" ht="26.25" customHeight="1" x14ac:dyDescent="0.25">
      <c r="B109" s="832"/>
      <c r="C109" s="834"/>
      <c r="D109" s="859"/>
      <c r="E109" s="835"/>
      <c r="F109" s="837"/>
      <c r="G109" s="859" t="s">
        <v>946</v>
      </c>
      <c r="H109" s="835" t="s">
        <v>943</v>
      </c>
      <c r="I109" s="838" t="s">
        <v>943</v>
      </c>
      <c r="J109" s="385">
        <v>30</v>
      </c>
      <c r="K109" s="386" t="s">
        <v>815</v>
      </c>
      <c r="L109" s="621"/>
      <c r="M109" s="620"/>
      <c r="N109" s="620"/>
      <c r="O109" s="619"/>
      <c r="P109" s="619"/>
      <c r="Q109" s="619"/>
      <c r="R109" s="619"/>
      <c r="S109" s="619"/>
      <c r="T109" s="274"/>
      <c r="U109" s="274"/>
      <c r="V109" s="329"/>
      <c r="W109" s="329"/>
      <c r="X109" s="329">
        <v>2</v>
      </c>
      <c r="Y109" s="329">
        <v>2</v>
      </c>
      <c r="Z109" s="329">
        <v>2</v>
      </c>
      <c r="AA109" s="274"/>
      <c r="AB109" s="274"/>
      <c r="AC109" s="329">
        <v>2</v>
      </c>
      <c r="AD109" s="329">
        <v>2</v>
      </c>
      <c r="AE109" s="329">
        <v>2</v>
      </c>
      <c r="AF109" s="329">
        <v>2</v>
      </c>
      <c r="AG109" s="329">
        <v>2</v>
      </c>
      <c r="AH109" s="274"/>
      <c r="AI109" s="274"/>
      <c r="AJ109" s="329"/>
      <c r="AK109" s="329"/>
      <c r="AL109" s="329"/>
      <c r="AM109" s="329"/>
      <c r="AN109" s="329"/>
      <c r="AO109" s="274"/>
      <c r="AP109" s="618"/>
      <c r="AQ109" s="617">
        <f t="shared" si="10"/>
        <v>16</v>
      </c>
      <c r="AR109" s="846">
        <v>14</v>
      </c>
      <c r="AS109" s="845">
        <f>1-(AT109/AR109)</f>
        <v>0.1428571428571429</v>
      </c>
      <c r="AT109" s="718">
        <v>12</v>
      </c>
      <c r="AU109" s="844">
        <f>+(AQ109+AQ110)*AR109</f>
        <v>1176</v>
      </c>
      <c r="AV109" s="718">
        <f>+(AQ109+AQ110)*AT109</f>
        <v>1008</v>
      </c>
    </row>
    <row r="110" spans="2:49" ht="24" customHeight="1" x14ac:dyDescent="0.25">
      <c r="B110" s="832"/>
      <c r="C110" s="834"/>
      <c r="D110" s="859"/>
      <c r="E110" s="835"/>
      <c r="F110" s="837"/>
      <c r="G110" s="859"/>
      <c r="H110" s="835"/>
      <c r="I110" s="838"/>
      <c r="J110" s="385">
        <v>15</v>
      </c>
      <c r="K110" s="386" t="s">
        <v>32</v>
      </c>
      <c r="L110" s="621">
        <v>4</v>
      </c>
      <c r="M110" s="620"/>
      <c r="N110" s="620"/>
      <c r="O110" s="619">
        <v>4</v>
      </c>
      <c r="P110" s="619">
        <v>4</v>
      </c>
      <c r="Q110" s="619">
        <v>4</v>
      </c>
      <c r="R110" s="619">
        <v>4</v>
      </c>
      <c r="S110" s="619">
        <v>4</v>
      </c>
      <c r="T110" s="274"/>
      <c r="U110" s="274"/>
      <c r="V110" s="329">
        <v>4</v>
      </c>
      <c r="W110" s="329">
        <v>4</v>
      </c>
      <c r="X110" s="329">
        <v>3</v>
      </c>
      <c r="Y110" s="329">
        <v>2</v>
      </c>
      <c r="Z110" s="329">
        <v>2</v>
      </c>
      <c r="AA110" s="274"/>
      <c r="AB110" s="274"/>
      <c r="AC110" s="329">
        <v>2</v>
      </c>
      <c r="AD110" s="329">
        <v>2</v>
      </c>
      <c r="AE110" s="329">
        <v>2</v>
      </c>
      <c r="AF110" s="329">
        <v>2</v>
      </c>
      <c r="AG110" s="329">
        <v>2</v>
      </c>
      <c r="AH110" s="274"/>
      <c r="AI110" s="274"/>
      <c r="AJ110" s="329">
        <v>4</v>
      </c>
      <c r="AK110" s="329">
        <v>4</v>
      </c>
      <c r="AL110" s="329">
        <v>4</v>
      </c>
      <c r="AM110" s="329">
        <v>4</v>
      </c>
      <c r="AN110" s="329">
        <v>3</v>
      </c>
      <c r="AO110" s="274"/>
      <c r="AP110" s="618"/>
      <c r="AQ110" s="617">
        <f t="shared" si="10"/>
        <v>68</v>
      </c>
      <c r="AR110" s="846"/>
      <c r="AS110" s="845" t="e">
        <f>1-(AT110/AR110)</f>
        <v>#DIV/0!</v>
      </c>
      <c r="AT110" s="718"/>
      <c r="AU110" s="844"/>
      <c r="AV110" s="718"/>
    </row>
    <row r="111" spans="2:49" ht="26.25" customHeight="1" x14ac:dyDescent="0.25">
      <c r="B111" s="832"/>
      <c r="C111" s="834">
        <v>28</v>
      </c>
      <c r="D111" s="712" t="s">
        <v>987</v>
      </c>
      <c r="E111" s="833" t="s">
        <v>309</v>
      </c>
      <c r="F111" s="838" t="s">
        <v>981</v>
      </c>
      <c r="G111" s="712" t="s">
        <v>27</v>
      </c>
      <c r="H111" s="833" t="s">
        <v>28</v>
      </c>
      <c r="I111" s="847" t="s">
        <v>29</v>
      </c>
      <c r="J111" s="385">
        <v>30</v>
      </c>
      <c r="K111" s="386" t="s">
        <v>815</v>
      </c>
      <c r="L111" s="621"/>
      <c r="M111" s="620"/>
      <c r="N111" s="620"/>
      <c r="O111" s="619"/>
      <c r="P111" s="619"/>
      <c r="Q111" s="619"/>
      <c r="R111" s="619"/>
      <c r="S111" s="619"/>
      <c r="T111" s="274"/>
      <c r="U111" s="274"/>
      <c r="V111" s="329"/>
      <c r="W111" s="329"/>
      <c r="X111" s="329"/>
      <c r="Y111" s="329"/>
      <c r="Z111" s="329"/>
      <c r="AA111" s="274"/>
      <c r="AB111" s="274"/>
      <c r="AC111" s="329"/>
      <c r="AD111" s="329"/>
      <c r="AE111" s="329"/>
      <c r="AF111" s="329"/>
      <c r="AG111" s="329"/>
      <c r="AH111" s="274"/>
      <c r="AI111" s="274"/>
      <c r="AJ111" s="329"/>
      <c r="AK111" s="329"/>
      <c r="AL111" s="329"/>
      <c r="AM111" s="329"/>
      <c r="AN111" s="329"/>
      <c r="AO111" s="274"/>
      <c r="AP111" s="618"/>
      <c r="AQ111" s="617">
        <f t="shared" ref="AQ111:AQ138" si="11">SUM(L111:AP111)</f>
        <v>0</v>
      </c>
      <c r="AR111" s="389">
        <v>15</v>
      </c>
      <c r="AS111" s="391">
        <f>1-(AT111/AR111)</f>
        <v>0.33333333333333337</v>
      </c>
      <c r="AT111" s="395">
        <v>10</v>
      </c>
      <c r="AU111" s="393">
        <f>+AR111*AQ111</f>
        <v>0</v>
      </c>
      <c r="AV111" s="395">
        <f>+AT111*AQ111</f>
        <v>0</v>
      </c>
      <c r="AW111" s="625">
        <f>SUM(AV111:AV138)</f>
        <v>14632.2</v>
      </c>
    </row>
    <row r="112" spans="2:49" ht="26.25" customHeight="1" x14ac:dyDescent="0.25">
      <c r="B112" s="832"/>
      <c r="C112" s="834"/>
      <c r="D112" s="712"/>
      <c r="E112" s="833"/>
      <c r="F112" s="837"/>
      <c r="G112" s="712"/>
      <c r="H112" s="833"/>
      <c r="I112" s="849"/>
      <c r="J112" s="385">
        <v>15</v>
      </c>
      <c r="K112" s="386" t="s">
        <v>32</v>
      </c>
      <c r="L112" s="621">
        <v>10</v>
      </c>
      <c r="M112" s="620"/>
      <c r="N112" s="620"/>
      <c r="O112" s="619">
        <v>10</v>
      </c>
      <c r="P112" s="619">
        <v>10</v>
      </c>
      <c r="Q112" s="619">
        <v>10</v>
      </c>
      <c r="R112" s="619">
        <v>10</v>
      </c>
      <c r="S112" s="619">
        <v>10</v>
      </c>
      <c r="T112" s="274"/>
      <c r="U112" s="274"/>
      <c r="V112" s="329"/>
      <c r="W112" s="329"/>
      <c r="X112" s="329"/>
      <c r="Y112" s="329"/>
      <c r="Z112" s="329"/>
      <c r="AA112" s="274"/>
      <c r="AB112" s="274"/>
      <c r="AC112" s="329"/>
      <c r="AD112" s="329"/>
      <c r="AE112" s="329"/>
      <c r="AF112" s="329"/>
      <c r="AG112" s="329"/>
      <c r="AH112" s="274"/>
      <c r="AI112" s="274"/>
      <c r="AJ112" s="329"/>
      <c r="AK112" s="329"/>
      <c r="AL112" s="329"/>
      <c r="AM112" s="329"/>
      <c r="AN112" s="329"/>
      <c r="AO112" s="274"/>
      <c r="AP112" s="618"/>
      <c r="AQ112" s="617">
        <f t="shared" si="11"/>
        <v>60</v>
      </c>
      <c r="AR112" s="846">
        <v>12</v>
      </c>
      <c r="AS112" s="845">
        <f>1-(AT112/AR112)</f>
        <v>0.25</v>
      </c>
      <c r="AT112" s="718">
        <v>9</v>
      </c>
      <c r="AU112" s="844">
        <f>+AR112*AQ112</f>
        <v>720</v>
      </c>
      <c r="AV112" s="718">
        <f>+AT112*AQ112</f>
        <v>540</v>
      </c>
      <c r="AW112" s="622"/>
    </row>
    <row r="113" spans="2:48" ht="26.25" customHeight="1" x14ac:dyDescent="0.25">
      <c r="B113" s="832"/>
      <c r="C113" s="834"/>
      <c r="D113" s="712"/>
      <c r="E113" s="833"/>
      <c r="F113" s="837"/>
      <c r="G113" s="712"/>
      <c r="H113" s="624" t="s">
        <v>36</v>
      </c>
      <c r="I113" s="623" t="s">
        <v>944</v>
      </c>
      <c r="J113" s="385">
        <v>30</v>
      </c>
      <c r="K113" s="386" t="s">
        <v>815</v>
      </c>
      <c r="L113" s="621"/>
      <c r="M113" s="620">
        <v>5</v>
      </c>
      <c r="N113" s="620"/>
      <c r="O113" s="619"/>
      <c r="P113" s="619"/>
      <c r="Q113" s="619"/>
      <c r="R113" s="619"/>
      <c r="S113" s="619"/>
      <c r="T113" s="274">
        <v>5</v>
      </c>
      <c r="U113" s="274"/>
      <c r="V113" s="329"/>
      <c r="W113" s="329"/>
      <c r="X113" s="329"/>
      <c r="Y113" s="329"/>
      <c r="Z113" s="329"/>
      <c r="AA113" s="274"/>
      <c r="AB113" s="274"/>
      <c r="AC113" s="329"/>
      <c r="AD113" s="329"/>
      <c r="AE113" s="329"/>
      <c r="AF113" s="329"/>
      <c r="AG113" s="329"/>
      <c r="AH113" s="274"/>
      <c r="AI113" s="274"/>
      <c r="AJ113" s="329"/>
      <c r="AK113" s="329"/>
      <c r="AL113" s="329"/>
      <c r="AM113" s="329"/>
      <c r="AN113" s="329"/>
      <c r="AO113" s="274"/>
      <c r="AP113" s="618"/>
      <c r="AQ113" s="617">
        <f t="shared" si="11"/>
        <v>10</v>
      </c>
      <c r="AR113" s="846"/>
      <c r="AS113" s="845"/>
      <c r="AT113" s="718"/>
      <c r="AU113" s="844"/>
      <c r="AV113" s="718"/>
    </row>
    <row r="114" spans="2:48" ht="37.5" customHeight="1" x14ac:dyDescent="0.25">
      <c r="B114" s="832"/>
      <c r="C114" s="834">
        <v>26</v>
      </c>
      <c r="D114" s="712"/>
      <c r="E114" s="833" t="s">
        <v>41</v>
      </c>
      <c r="F114" s="838" t="s">
        <v>982</v>
      </c>
      <c r="G114" s="712" t="s">
        <v>27</v>
      </c>
      <c r="H114" s="833" t="s">
        <v>28</v>
      </c>
      <c r="I114" s="837" t="s">
        <v>29</v>
      </c>
      <c r="J114" s="385">
        <v>30</v>
      </c>
      <c r="K114" s="386" t="s">
        <v>815</v>
      </c>
      <c r="L114" s="621"/>
      <c r="M114" s="620"/>
      <c r="N114" s="620"/>
      <c r="O114" s="619"/>
      <c r="P114" s="619"/>
      <c r="Q114" s="619"/>
      <c r="R114" s="619"/>
      <c r="S114" s="619"/>
      <c r="T114" s="274"/>
      <c r="U114" s="274"/>
      <c r="V114" s="329"/>
      <c r="W114" s="329"/>
      <c r="X114" s="329">
        <v>7</v>
      </c>
      <c r="Y114" s="329">
        <v>7</v>
      </c>
      <c r="Z114" s="329"/>
      <c r="AA114" s="274"/>
      <c r="AB114" s="274"/>
      <c r="AC114" s="329"/>
      <c r="AD114" s="329"/>
      <c r="AE114" s="329"/>
      <c r="AF114" s="329"/>
      <c r="AG114" s="329"/>
      <c r="AH114" s="274"/>
      <c r="AI114" s="274"/>
      <c r="AJ114" s="329"/>
      <c r="AK114" s="329"/>
      <c r="AL114" s="329"/>
      <c r="AM114" s="329"/>
      <c r="AN114" s="329"/>
      <c r="AO114" s="274"/>
      <c r="AP114" s="618"/>
      <c r="AQ114" s="617">
        <f t="shared" si="11"/>
        <v>14</v>
      </c>
      <c r="AR114" s="389">
        <v>12</v>
      </c>
      <c r="AS114" s="391">
        <f>1-(AT114/AR114)</f>
        <v>0.45833333333333337</v>
      </c>
      <c r="AT114" s="395">
        <v>6.5</v>
      </c>
      <c r="AU114" s="393">
        <f>+AR114*AQ114</f>
        <v>168</v>
      </c>
      <c r="AV114" s="395">
        <f>+AT114*AQ114</f>
        <v>91</v>
      </c>
    </row>
    <row r="115" spans="2:48" ht="37.5" customHeight="1" x14ac:dyDescent="0.25">
      <c r="B115" s="832"/>
      <c r="C115" s="834"/>
      <c r="D115" s="712"/>
      <c r="E115" s="833"/>
      <c r="F115" s="838"/>
      <c r="G115" s="712"/>
      <c r="H115" s="833"/>
      <c r="I115" s="837"/>
      <c r="J115" s="385">
        <v>20</v>
      </c>
      <c r="K115" s="386" t="s">
        <v>32</v>
      </c>
      <c r="L115" s="621">
        <v>10</v>
      </c>
      <c r="M115" s="620"/>
      <c r="N115" s="620"/>
      <c r="O115" s="619">
        <v>10</v>
      </c>
      <c r="P115" s="619">
        <v>10</v>
      </c>
      <c r="Q115" s="619">
        <v>10</v>
      </c>
      <c r="R115" s="619">
        <v>10</v>
      </c>
      <c r="S115" s="619">
        <v>10</v>
      </c>
      <c r="T115" s="274"/>
      <c r="U115" s="274"/>
      <c r="V115" s="329">
        <v>10</v>
      </c>
      <c r="W115" s="329">
        <v>10</v>
      </c>
      <c r="X115" s="329">
        <v>3</v>
      </c>
      <c r="Y115" s="329">
        <v>3</v>
      </c>
      <c r="Z115" s="329"/>
      <c r="AA115" s="274"/>
      <c r="AB115" s="274"/>
      <c r="AC115" s="329"/>
      <c r="AD115" s="329"/>
      <c r="AE115" s="329"/>
      <c r="AF115" s="329"/>
      <c r="AG115" s="329"/>
      <c r="AH115" s="274"/>
      <c r="AI115" s="274"/>
      <c r="AJ115" s="329"/>
      <c r="AK115" s="329"/>
      <c r="AL115" s="329"/>
      <c r="AM115" s="329"/>
      <c r="AN115" s="329"/>
      <c r="AO115" s="274"/>
      <c r="AP115" s="618"/>
      <c r="AQ115" s="617">
        <f t="shared" si="11"/>
        <v>86</v>
      </c>
      <c r="AR115" s="389">
        <v>6</v>
      </c>
      <c r="AS115" s="391">
        <f>1-(AT115/AR115)</f>
        <v>0.20833333333333337</v>
      </c>
      <c r="AT115" s="395">
        <v>4.75</v>
      </c>
      <c r="AU115" s="393">
        <f>+AR115*AQ115</f>
        <v>516</v>
      </c>
      <c r="AV115" s="395">
        <f>+AT115*AQ115</f>
        <v>408.5</v>
      </c>
    </row>
    <row r="116" spans="2:48" ht="26.25" customHeight="1" x14ac:dyDescent="0.25">
      <c r="B116" s="832"/>
      <c r="C116" s="834">
        <v>30</v>
      </c>
      <c r="D116" s="712"/>
      <c r="E116" s="833" t="s">
        <v>125</v>
      </c>
      <c r="F116" s="838" t="s">
        <v>983</v>
      </c>
      <c r="G116" s="712" t="s">
        <v>27</v>
      </c>
      <c r="H116" s="833" t="s">
        <v>28</v>
      </c>
      <c r="I116" s="847" t="s">
        <v>29</v>
      </c>
      <c r="J116" s="385">
        <v>30</v>
      </c>
      <c r="K116" s="386" t="s">
        <v>815</v>
      </c>
      <c r="L116" s="621"/>
      <c r="M116" s="620"/>
      <c r="N116" s="620"/>
      <c r="O116" s="619"/>
      <c r="P116" s="619"/>
      <c r="Q116" s="619"/>
      <c r="R116" s="619"/>
      <c r="S116" s="619"/>
      <c r="T116" s="274"/>
      <c r="U116" s="274"/>
      <c r="V116" s="329"/>
      <c r="W116" s="329"/>
      <c r="X116" s="329">
        <v>7</v>
      </c>
      <c r="Y116" s="329">
        <v>7</v>
      </c>
      <c r="Z116" s="329"/>
      <c r="AA116" s="274"/>
      <c r="AB116" s="274"/>
      <c r="AC116" s="329"/>
      <c r="AD116" s="329"/>
      <c r="AE116" s="329"/>
      <c r="AF116" s="329"/>
      <c r="AG116" s="329"/>
      <c r="AH116" s="274"/>
      <c r="AI116" s="274"/>
      <c r="AJ116" s="329"/>
      <c r="AK116" s="329"/>
      <c r="AL116" s="329"/>
      <c r="AM116" s="329"/>
      <c r="AN116" s="329"/>
      <c r="AO116" s="274"/>
      <c r="AP116" s="618"/>
      <c r="AQ116" s="617">
        <f t="shared" si="11"/>
        <v>14</v>
      </c>
      <c r="AR116" s="389">
        <v>12</v>
      </c>
      <c r="AS116" s="391">
        <f>1-(AT116/AR116)</f>
        <v>0.33333333333333337</v>
      </c>
      <c r="AT116" s="395">
        <v>8</v>
      </c>
      <c r="AU116" s="393">
        <f>+AR116*AQ116</f>
        <v>168</v>
      </c>
      <c r="AV116" s="395">
        <f>+AT116*AQ116</f>
        <v>112</v>
      </c>
    </row>
    <row r="117" spans="2:48" ht="26.25" customHeight="1" x14ac:dyDescent="0.25">
      <c r="B117" s="832"/>
      <c r="C117" s="834"/>
      <c r="D117" s="712"/>
      <c r="E117" s="833"/>
      <c r="F117" s="838"/>
      <c r="G117" s="712"/>
      <c r="H117" s="833"/>
      <c r="I117" s="849"/>
      <c r="J117" s="385">
        <v>15</v>
      </c>
      <c r="K117" s="386" t="s">
        <v>32</v>
      </c>
      <c r="L117" s="621">
        <v>10</v>
      </c>
      <c r="M117" s="620"/>
      <c r="N117" s="620"/>
      <c r="O117" s="619">
        <v>10</v>
      </c>
      <c r="P117" s="619">
        <v>10</v>
      </c>
      <c r="Q117" s="619">
        <v>10</v>
      </c>
      <c r="R117" s="619">
        <v>10</v>
      </c>
      <c r="S117" s="619">
        <v>10</v>
      </c>
      <c r="T117" s="274"/>
      <c r="U117" s="274"/>
      <c r="V117" s="329">
        <v>10</v>
      </c>
      <c r="W117" s="329">
        <v>10</v>
      </c>
      <c r="X117" s="329">
        <v>3</v>
      </c>
      <c r="Y117" s="329">
        <v>3</v>
      </c>
      <c r="Z117" s="329"/>
      <c r="AA117" s="274"/>
      <c r="AB117" s="274"/>
      <c r="AC117" s="329"/>
      <c r="AD117" s="329"/>
      <c r="AE117" s="329"/>
      <c r="AF117" s="329"/>
      <c r="AG117" s="329"/>
      <c r="AH117" s="274"/>
      <c r="AI117" s="274"/>
      <c r="AJ117" s="329"/>
      <c r="AK117" s="329"/>
      <c r="AL117" s="329"/>
      <c r="AM117" s="329"/>
      <c r="AN117" s="329"/>
      <c r="AO117" s="274"/>
      <c r="AP117" s="618"/>
      <c r="AQ117" s="617">
        <f t="shared" si="11"/>
        <v>86</v>
      </c>
      <c r="AR117" s="846">
        <v>10</v>
      </c>
      <c r="AS117" s="845">
        <f>1-(AT117/AR117)</f>
        <v>0.30000000000000004</v>
      </c>
      <c r="AT117" s="718">
        <v>7</v>
      </c>
      <c r="AU117" s="844">
        <f>+AR117*AQ117</f>
        <v>860</v>
      </c>
      <c r="AV117" s="718">
        <f>+AT117*AQ117</f>
        <v>602</v>
      </c>
    </row>
    <row r="118" spans="2:48" ht="26.25" customHeight="1" x14ac:dyDescent="0.25">
      <c r="B118" s="832"/>
      <c r="C118" s="834"/>
      <c r="D118" s="712"/>
      <c r="E118" s="833"/>
      <c r="F118" s="838"/>
      <c r="G118" s="712"/>
      <c r="H118" s="624" t="s">
        <v>36</v>
      </c>
      <c r="I118" s="623" t="s">
        <v>944</v>
      </c>
      <c r="J118" s="385">
        <v>30</v>
      </c>
      <c r="K118" s="386" t="s">
        <v>815</v>
      </c>
      <c r="L118" s="621"/>
      <c r="M118" s="620">
        <v>5</v>
      </c>
      <c r="N118" s="620"/>
      <c r="O118" s="619"/>
      <c r="P118" s="619"/>
      <c r="Q118" s="619"/>
      <c r="R118" s="619"/>
      <c r="S118" s="619"/>
      <c r="T118" s="274">
        <v>5</v>
      </c>
      <c r="U118" s="274"/>
      <c r="V118" s="329"/>
      <c r="W118" s="329"/>
      <c r="X118" s="329"/>
      <c r="Y118" s="329"/>
      <c r="Z118" s="329"/>
      <c r="AA118" s="274"/>
      <c r="AB118" s="274"/>
      <c r="AC118" s="329"/>
      <c r="AD118" s="329"/>
      <c r="AE118" s="329"/>
      <c r="AF118" s="329"/>
      <c r="AG118" s="329"/>
      <c r="AH118" s="274"/>
      <c r="AI118" s="274"/>
      <c r="AJ118" s="329"/>
      <c r="AK118" s="329"/>
      <c r="AL118" s="329"/>
      <c r="AM118" s="329"/>
      <c r="AN118" s="329"/>
      <c r="AO118" s="274"/>
      <c r="AP118" s="618"/>
      <c r="AQ118" s="617">
        <f t="shared" si="11"/>
        <v>10</v>
      </c>
      <c r="AR118" s="846"/>
      <c r="AS118" s="845"/>
      <c r="AT118" s="718"/>
      <c r="AU118" s="844"/>
      <c r="AV118" s="718"/>
    </row>
    <row r="119" spans="2:48" ht="26.25" customHeight="1" x14ac:dyDescent="0.25">
      <c r="B119" s="832"/>
      <c r="C119" s="834">
        <v>31</v>
      </c>
      <c r="D119" s="712"/>
      <c r="E119" s="833" t="s">
        <v>47</v>
      </c>
      <c r="F119" s="838" t="s">
        <v>984</v>
      </c>
      <c r="G119" s="712" t="s">
        <v>27</v>
      </c>
      <c r="H119" s="833" t="s">
        <v>28</v>
      </c>
      <c r="I119" s="847" t="s">
        <v>29</v>
      </c>
      <c r="J119" s="385">
        <v>30</v>
      </c>
      <c r="K119" s="386" t="s">
        <v>815</v>
      </c>
      <c r="L119" s="621"/>
      <c r="M119" s="620"/>
      <c r="N119" s="620"/>
      <c r="O119" s="619"/>
      <c r="P119" s="619"/>
      <c r="Q119" s="619"/>
      <c r="R119" s="619"/>
      <c r="S119" s="619"/>
      <c r="T119" s="274"/>
      <c r="U119" s="274"/>
      <c r="V119" s="329"/>
      <c r="W119" s="329"/>
      <c r="X119" s="329">
        <v>7</v>
      </c>
      <c r="Y119" s="329">
        <v>7</v>
      </c>
      <c r="Z119" s="329"/>
      <c r="AA119" s="274"/>
      <c r="AB119" s="274"/>
      <c r="AC119" s="329"/>
      <c r="AD119" s="329"/>
      <c r="AE119" s="329"/>
      <c r="AF119" s="329"/>
      <c r="AG119" s="329"/>
      <c r="AH119" s="274"/>
      <c r="AI119" s="274"/>
      <c r="AJ119" s="329"/>
      <c r="AK119" s="329"/>
      <c r="AL119" s="329"/>
      <c r="AM119" s="329"/>
      <c r="AN119" s="329"/>
      <c r="AO119" s="274"/>
      <c r="AP119" s="618"/>
      <c r="AQ119" s="617">
        <f t="shared" si="11"/>
        <v>14</v>
      </c>
      <c r="AR119" s="389">
        <v>12</v>
      </c>
      <c r="AS119" s="391">
        <f>1-(AT119/AR119)</f>
        <v>0.16666666666666663</v>
      </c>
      <c r="AT119" s="395">
        <v>10</v>
      </c>
      <c r="AU119" s="393">
        <f>+AR119*AQ119</f>
        <v>168</v>
      </c>
      <c r="AV119" s="395">
        <f>+AT119*AQ119</f>
        <v>140</v>
      </c>
    </row>
    <row r="120" spans="2:48" ht="26.25" customHeight="1" x14ac:dyDescent="0.25">
      <c r="B120" s="832"/>
      <c r="C120" s="834"/>
      <c r="D120" s="712"/>
      <c r="E120" s="833"/>
      <c r="F120" s="838"/>
      <c r="G120" s="712"/>
      <c r="H120" s="833"/>
      <c r="I120" s="849"/>
      <c r="J120" s="385">
        <v>15</v>
      </c>
      <c r="K120" s="386" t="s">
        <v>32</v>
      </c>
      <c r="L120" s="621">
        <v>10</v>
      </c>
      <c r="M120" s="620"/>
      <c r="N120" s="620"/>
      <c r="O120" s="619">
        <v>10</v>
      </c>
      <c r="P120" s="619">
        <v>10</v>
      </c>
      <c r="Q120" s="619">
        <v>10</v>
      </c>
      <c r="R120" s="619">
        <v>10</v>
      </c>
      <c r="S120" s="619">
        <v>10</v>
      </c>
      <c r="T120" s="274"/>
      <c r="U120" s="274"/>
      <c r="V120" s="329">
        <v>10</v>
      </c>
      <c r="W120" s="329">
        <v>10</v>
      </c>
      <c r="X120" s="329">
        <v>3</v>
      </c>
      <c r="Y120" s="329">
        <v>3</v>
      </c>
      <c r="Z120" s="329"/>
      <c r="AA120" s="274"/>
      <c r="AB120" s="274"/>
      <c r="AC120" s="329"/>
      <c r="AD120" s="329"/>
      <c r="AE120" s="329"/>
      <c r="AF120" s="329"/>
      <c r="AG120" s="329"/>
      <c r="AH120" s="274"/>
      <c r="AI120" s="274"/>
      <c r="AJ120" s="329"/>
      <c r="AK120" s="329"/>
      <c r="AL120" s="329"/>
      <c r="AM120" s="329"/>
      <c r="AN120" s="329"/>
      <c r="AO120" s="274"/>
      <c r="AP120" s="618"/>
      <c r="AQ120" s="617">
        <f t="shared" si="11"/>
        <v>86</v>
      </c>
      <c r="AR120" s="846">
        <v>10</v>
      </c>
      <c r="AS120" s="845">
        <f>1-(AT120/AR120)</f>
        <v>0.19999999999999996</v>
      </c>
      <c r="AT120" s="718">
        <v>8</v>
      </c>
      <c r="AU120" s="844">
        <f>+AR120*AQ120</f>
        <v>860</v>
      </c>
      <c r="AV120" s="718">
        <f>+AT120*AQ120</f>
        <v>688</v>
      </c>
    </row>
    <row r="121" spans="2:48" ht="26.25" customHeight="1" x14ac:dyDescent="0.25">
      <c r="B121" s="832"/>
      <c r="C121" s="834"/>
      <c r="D121" s="712"/>
      <c r="E121" s="833"/>
      <c r="F121" s="838"/>
      <c r="G121" s="712"/>
      <c r="H121" s="624" t="s">
        <v>36</v>
      </c>
      <c r="I121" s="623" t="s">
        <v>944</v>
      </c>
      <c r="J121" s="385">
        <v>30</v>
      </c>
      <c r="K121" s="386" t="s">
        <v>815</v>
      </c>
      <c r="L121" s="621"/>
      <c r="M121" s="620">
        <v>5</v>
      </c>
      <c r="N121" s="620"/>
      <c r="O121" s="619"/>
      <c r="P121" s="619"/>
      <c r="Q121" s="619"/>
      <c r="R121" s="619"/>
      <c r="S121" s="619"/>
      <c r="T121" s="274">
        <v>5</v>
      </c>
      <c r="U121" s="274"/>
      <c r="V121" s="329"/>
      <c r="W121" s="329"/>
      <c r="X121" s="329"/>
      <c r="Y121" s="329"/>
      <c r="Z121" s="329"/>
      <c r="AA121" s="274"/>
      <c r="AB121" s="274"/>
      <c r="AC121" s="329"/>
      <c r="AD121" s="329"/>
      <c r="AE121" s="329"/>
      <c r="AF121" s="329"/>
      <c r="AG121" s="329"/>
      <c r="AH121" s="274"/>
      <c r="AI121" s="274"/>
      <c r="AJ121" s="329"/>
      <c r="AK121" s="329"/>
      <c r="AL121" s="329"/>
      <c r="AM121" s="329"/>
      <c r="AN121" s="329"/>
      <c r="AO121" s="274"/>
      <c r="AP121" s="618"/>
      <c r="AQ121" s="617">
        <f t="shared" si="11"/>
        <v>10</v>
      </c>
      <c r="AR121" s="846"/>
      <c r="AS121" s="845"/>
      <c r="AT121" s="718"/>
      <c r="AU121" s="844"/>
      <c r="AV121" s="718"/>
    </row>
    <row r="122" spans="2:48" ht="26.25" customHeight="1" x14ac:dyDescent="0.25">
      <c r="B122" s="832"/>
      <c r="C122" s="834"/>
      <c r="D122" s="712"/>
      <c r="E122" s="833"/>
      <c r="F122" s="838"/>
      <c r="G122" s="712" t="s">
        <v>945</v>
      </c>
      <c r="H122" s="833" t="s">
        <v>943</v>
      </c>
      <c r="I122" s="837" t="s">
        <v>943</v>
      </c>
      <c r="J122" s="385">
        <v>30</v>
      </c>
      <c r="K122" s="386" t="s">
        <v>815</v>
      </c>
      <c r="L122" s="621"/>
      <c r="M122" s="620"/>
      <c r="N122" s="620"/>
      <c r="O122" s="619"/>
      <c r="P122" s="619"/>
      <c r="Q122" s="619"/>
      <c r="R122" s="619"/>
      <c r="S122" s="619"/>
      <c r="T122" s="274"/>
      <c r="U122" s="274"/>
      <c r="V122" s="329"/>
      <c r="W122" s="329"/>
      <c r="X122" s="329">
        <v>2</v>
      </c>
      <c r="Y122" s="329">
        <v>2</v>
      </c>
      <c r="Z122" s="329"/>
      <c r="AA122" s="274"/>
      <c r="AB122" s="274"/>
      <c r="AC122" s="329"/>
      <c r="AD122" s="329"/>
      <c r="AE122" s="329"/>
      <c r="AF122" s="329"/>
      <c r="AG122" s="329"/>
      <c r="AH122" s="274"/>
      <c r="AI122" s="274"/>
      <c r="AJ122" s="329"/>
      <c r="AK122" s="329"/>
      <c r="AL122" s="329"/>
      <c r="AM122" s="329"/>
      <c r="AN122" s="329"/>
      <c r="AO122" s="274"/>
      <c r="AP122" s="618"/>
      <c r="AQ122" s="617">
        <f t="shared" si="11"/>
        <v>4</v>
      </c>
      <c r="AR122" s="389">
        <v>14</v>
      </c>
      <c r="AS122" s="391">
        <f>1-(AT122/AR122)</f>
        <v>0.1428571428571429</v>
      </c>
      <c r="AT122" s="395">
        <v>12</v>
      </c>
      <c r="AU122" s="393">
        <f>+AR122*AQ122</f>
        <v>56</v>
      </c>
      <c r="AV122" s="395">
        <f>+AT122*AQ122</f>
        <v>48</v>
      </c>
    </row>
    <row r="123" spans="2:48" ht="26.25" customHeight="1" x14ac:dyDescent="0.25">
      <c r="B123" s="832"/>
      <c r="C123" s="834"/>
      <c r="D123" s="712"/>
      <c r="E123" s="833"/>
      <c r="F123" s="838"/>
      <c r="G123" s="712"/>
      <c r="H123" s="833"/>
      <c r="I123" s="837"/>
      <c r="J123" s="385">
        <v>15</v>
      </c>
      <c r="K123" s="386" t="s">
        <v>32</v>
      </c>
      <c r="L123" s="621">
        <v>4</v>
      </c>
      <c r="M123" s="620"/>
      <c r="N123" s="620"/>
      <c r="O123" s="619">
        <v>4</v>
      </c>
      <c r="P123" s="619">
        <v>4</v>
      </c>
      <c r="Q123" s="619">
        <v>4</v>
      </c>
      <c r="R123" s="619">
        <v>4</v>
      </c>
      <c r="S123" s="619">
        <v>4</v>
      </c>
      <c r="T123" s="274"/>
      <c r="U123" s="274"/>
      <c r="V123" s="329">
        <v>4</v>
      </c>
      <c r="W123" s="329">
        <v>4</v>
      </c>
      <c r="X123" s="329">
        <v>2</v>
      </c>
      <c r="Y123" s="329">
        <v>2</v>
      </c>
      <c r="Z123" s="329"/>
      <c r="AA123" s="274"/>
      <c r="AB123" s="274"/>
      <c r="AC123" s="329"/>
      <c r="AD123" s="329"/>
      <c r="AE123" s="329"/>
      <c r="AF123" s="329"/>
      <c r="AG123" s="329"/>
      <c r="AH123" s="274"/>
      <c r="AI123" s="274"/>
      <c r="AJ123" s="329"/>
      <c r="AK123" s="329"/>
      <c r="AL123" s="329"/>
      <c r="AM123" s="329"/>
      <c r="AN123" s="329"/>
      <c r="AO123" s="274"/>
      <c r="AP123" s="618"/>
      <c r="AQ123" s="617">
        <f t="shared" si="11"/>
        <v>36</v>
      </c>
      <c r="AR123" s="389">
        <v>10</v>
      </c>
      <c r="AS123" s="391">
        <f>1-(AT123/AR123)</f>
        <v>0.19999999999999996</v>
      </c>
      <c r="AT123" s="395">
        <v>8</v>
      </c>
      <c r="AU123" s="393">
        <f>+AR123*AQ123</f>
        <v>360</v>
      </c>
      <c r="AV123" s="395">
        <f>+AT123*AQ123</f>
        <v>288</v>
      </c>
    </row>
    <row r="124" spans="2:48" ht="26.25" customHeight="1" x14ac:dyDescent="0.25">
      <c r="B124" s="832"/>
      <c r="C124" s="834">
        <v>32</v>
      </c>
      <c r="D124" s="712"/>
      <c r="E124" s="835" t="s">
        <v>46</v>
      </c>
      <c r="F124" s="838" t="s">
        <v>985</v>
      </c>
      <c r="G124" s="712" t="s">
        <v>27</v>
      </c>
      <c r="H124" s="833" t="s">
        <v>28</v>
      </c>
      <c r="I124" s="847" t="s">
        <v>29</v>
      </c>
      <c r="J124" s="385">
        <v>30</v>
      </c>
      <c r="K124" s="386" t="s">
        <v>815</v>
      </c>
      <c r="L124" s="621"/>
      <c r="M124" s="620"/>
      <c r="N124" s="620"/>
      <c r="O124" s="619"/>
      <c r="P124" s="619"/>
      <c r="Q124" s="619"/>
      <c r="R124" s="619"/>
      <c r="S124" s="619"/>
      <c r="T124" s="274"/>
      <c r="U124" s="274"/>
      <c r="V124" s="329"/>
      <c r="W124" s="329"/>
      <c r="X124" s="329">
        <v>7</v>
      </c>
      <c r="Y124" s="329">
        <v>7</v>
      </c>
      <c r="Z124" s="329"/>
      <c r="AA124" s="274"/>
      <c r="AB124" s="274"/>
      <c r="AC124" s="329"/>
      <c r="AD124" s="329"/>
      <c r="AE124" s="329"/>
      <c r="AF124" s="329"/>
      <c r="AG124" s="329"/>
      <c r="AH124" s="274"/>
      <c r="AI124" s="274"/>
      <c r="AJ124" s="329"/>
      <c r="AK124" s="329"/>
      <c r="AL124" s="329"/>
      <c r="AM124" s="329"/>
      <c r="AN124" s="329"/>
      <c r="AO124" s="274"/>
      <c r="AP124" s="618"/>
      <c r="AQ124" s="617">
        <f t="shared" si="11"/>
        <v>14</v>
      </c>
      <c r="AR124" s="389">
        <v>13.5</v>
      </c>
      <c r="AS124" s="391">
        <f>1-(AT124/AR124)</f>
        <v>0.33333333333333337</v>
      </c>
      <c r="AT124" s="395">
        <v>9</v>
      </c>
      <c r="AU124" s="393">
        <f>+AR124*AQ124</f>
        <v>189</v>
      </c>
      <c r="AV124" s="395">
        <f>+AT124*AQ124</f>
        <v>126</v>
      </c>
    </row>
    <row r="125" spans="2:48" ht="26.25" customHeight="1" x14ac:dyDescent="0.25">
      <c r="B125" s="832"/>
      <c r="C125" s="834"/>
      <c r="D125" s="712"/>
      <c r="E125" s="835"/>
      <c r="F125" s="838"/>
      <c r="G125" s="712"/>
      <c r="H125" s="833"/>
      <c r="I125" s="849"/>
      <c r="J125" s="385">
        <v>15</v>
      </c>
      <c r="K125" s="386" t="s">
        <v>32</v>
      </c>
      <c r="L125" s="621">
        <v>10</v>
      </c>
      <c r="M125" s="620"/>
      <c r="N125" s="620"/>
      <c r="O125" s="619">
        <v>10</v>
      </c>
      <c r="P125" s="619">
        <v>10</v>
      </c>
      <c r="Q125" s="619">
        <v>10</v>
      </c>
      <c r="R125" s="619">
        <v>10</v>
      </c>
      <c r="S125" s="619">
        <v>10</v>
      </c>
      <c r="T125" s="274"/>
      <c r="U125" s="274"/>
      <c r="V125" s="329">
        <v>10</v>
      </c>
      <c r="W125" s="329">
        <v>10</v>
      </c>
      <c r="X125" s="329">
        <v>3</v>
      </c>
      <c r="Y125" s="329">
        <v>3</v>
      </c>
      <c r="Z125" s="329"/>
      <c r="AA125" s="274"/>
      <c r="AB125" s="274"/>
      <c r="AC125" s="329"/>
      <c r="AD125" s="329"/>
      <c r="AE125" s="329"/>
      <c r="AF125" s="329"/>
      <c r="AG125" s="329"/>
      <c r="AH125" s="274"/>
      <c r="AI125" s="274"/>
      <c r="AJ125" s="329"/>
      <c r="AK125" s="329"/>
      <c r="AL125" s="329"/>
      <c r="AM125" s="329"/>
      <c r="AN125" s="329"/>
      <c r="AO125" s="274"/>
      <c r="AP125" s="618"/>
      <c r="AQ125" s="617">
        <f t="shared" si="11"/>
        <v>86</v>
      </c>
      <c r="AR125" s="846">
        <v>10</v>
      </c>
      <c r="AS125" s="845">
        <f>1-(AT125/AR125)</f>
        <v>0.30000000000000004</v>
      </c>
      <c r="AT125" s="718">
        <v>7</v>
      </c>
      <c r="AU125" s="844">
        <f>+AR125*AQ125</f>
        <v>860</v>
      </c>
      <c r="AV125" s="718">
        <f>+AT125*AQ125</f>
        <v>602</v>
      </c>
    </row>
    <row r="126" spans="2:48" ht="26.25" customHeight="1" x14ac:dyDescent="0.25">
      <c r="B126" s="832"/>
      <c r="C126" s="834"/>
      <c r="D126" s="712"/>
      <c r="E126" s="835"/>
      <c r="F126" s="838"/>
      <c r="G126" s="712"/>
      <c r="H126" s="624" t="s">
        <v>36</v>
      </c>
      <c r="I126" s="623" t="s">
        <v>944</v>
      </c>
      <c r="J126" s="385">
        <v>30</v>
      </c>
      <c r="K126" s="386" t="s">
        <v>815</v>
      </c>
      <c r="L126" s="621"/>
      <c r="M126" s="620">
        <v>5</v>
      </c>
      <c r="N126" s="620"/>
      <c r="O126" s="619"/>
      <c r="P126" s="619"/>
      <c r="Q126" s="619"/>
      <c r="R126" s="619"/>
      <c r="S126" s="619"/>
      <c r="T126" s="274">
        <v>5</v>
      </c>
      <c r="U126" s="274"/>
      <c r="V126" s="329"/>
      <c r="W126" s="329"/>
      <c r="X126" s="329"/>
      <c r="Y126" s="329"/>
      <c r="Z126" s="329"/>
      <c r="AA126" s="274"/>
      <c r="AB126" s="274"/>
      <c r="AC126" s="329"/>
      <c r="AD126" s="329"/>
      <c r="AE126" s="329"/>
      <c r="AF126" s="329"/>
      <c r="AG126" s="329"/>
      <c r="AH126" s="274"/>
      <c r="AI126" s="274"/>
      <c r="AJ126" s="329"/>
      <c r="AK126" s="329"/>
      <c r="AL126" s="329"/>
      <c r="AM126" s="329"/>
      <c r="AN126" s="329"/>
      <c r="AO126" s="274"/>
      <c r="AP126" s="618"/>
      <c r="AQ126" s="617">
        <f t="shared" si="11"/>
        <v>10</v>
      </c>
      <c r="AR126" s="846"/>
      <c r="AS126" s="845"/>
      <c r="AT126" s="718"/>
      <c r="AU126" s="844"/>
      <c r="AV126" s="718"/>
    </row>
    <row r="127" spans="2:48" ht="26.25" customHeight="1" x14ac:dyDescent="0.25">
      <c r="B127" s="832"/>
      <c r="C127" s="834"/>
      <c r="D127" s="712"/>
      <c r="E127" s="835"/>
      <c r="F127" s="838"/>
      <c r="G127" s="712"/>
      <c r="H127" s="833" t="s">
        <v>943</v>
      </c>
      <c r="I127" s="837" t="s">
        <v>942</v>
      </c>
      <c r="J127" s="385">
        <v>30</v>
      </c>
      <c r="K127" s="386" t="s">
        <v>815</v>
      </c>
      <c r="L127" s="621"/>
      <c r="M127" s="620"/>
      <c r="N127" s="620"/>
      <c r="O127" s="619"/>
      <c r="P127" s="619"/>
      <c r="Q127" s="619"/>
      <c r="R127" s="619"/>
      <c r="S127" s="619"/>
      <c r="T127" s="274"/>
      <c r="U127" s="274"/>
      <c r="V127" s="329"/>
      <c r="W127" s="329"/>
      <c r="X127" s="329">
        <v>2</v>
      </c>
      <c r="Y127" s="329">
        <v>2</v>
      </c>
      <c r="Z127" s="329"/>
      <c r="AA127" s="274"/>
      <c r="AB127" s="274"/>
      <c r="AC127" s="329"/>
      <c r="AD127" s="329"/>
      <c r="AE127" s="329"/>
      <c r="AF127" s="329"/>
      <c r="AG127" s="329"/>
      <c r="AH127" s="274"/>
      <c r="AI127" s="274"/>
      <c r="AJ127" s="329"/>
      <c r="AK127" s="329"/>
      <c r="AL127" s="329"/>
      <c r="AM127" s="329"/>
      <c r="AN127" s="329"/>
      <c r="AO127" s="274"/>
      <c r="AP127" s="618"/>
      <c r="AQ127" s="617">
        <f t="shared" si="11"/>
        <v>4</v>
      </c>
      <c r="AR127" s="846">
        <v>15</v>
      </c>
      <c r="AS127" s="845">
        <f>1-(AT127/AR127)</f>
        <v>0.33333333333333337</v>
      </c>
      <c r="AT127" s="718">
        <v>10</v>
      </c>
      <c r="AU127" s="844">
        <f>+(AQ127+AQ128)*AR127</f>
        <v>1140</v>
      </c>
      <c r="AV127" s="718">
        <f>+(AQ127+AQ128)*AT127</f>
        <v>760</v>
      </c>
    </row>
    <row r="128" spans="2:48" ht="26.25" customHeight="1" x14ac:dyDescent="0.25">
      <c r="B128" s="832"/>
      <c r="C128" s="834"/>
      <c r="D128" s="712"/>
      <c r="E128" s="835"/>
      <c r="F128" s="838"/>
      <c r="G128" s="712"/>
      <c r="H128" s="833"/>
      <c r="I128" s="837"/>
      <c r="J128" s="385">
        <v>15</v>
      </c>
      <c r="K128" s="386" t="s">
        <v>32</v>
      </c>
      <c r="L128" s="621">
        <v>10</v>
      </c>
      <c r="M128" s="620"/>
      <c r="N128" s="620"/>
      <c r="O128" s="619">
        <v>10</v>
      </c>
      <c r="P128" s="619">
        <v>10</v>
      </c>
      <c r="Q128" s="619">
        <v>10</v>
      </c>
      <c r="R128" s="619">
        <v>10</v>
      </c>
      <c r="S128" s="619">
        <v>10</v>
      </c>
      <c r="T128" s="274"/>
      <c r="U128" s="274"/>
      <c r="V128" s="329">
        <v>4</v>
      </c>
      <c r="W128" s="329">
        <v>4</v>
      </c>
      <c r="X128" s="329">
        <v>2</v>
      </c>
      <c r="Y128" s="329">
        <v>2</v>
      </c>
      <c r="Z128" s="329"/>
      <c r="AA128" s="274"/>
      <c r="AB128" s="274"/>
      <c r="AC128" s="329"/>
      <c r="AD128" s="329"/>
      <c r="AE128" s="329"/>
      <c r="AF128" s="329"/>
      <c r="AG128" s="329"/>
      <c r="AH128" s="274"/>
      <c r="AI128" s="274"/>
      <c r="AJ128" s="329"/>
      <c r="AK128" s="329"/>
      <c r="AL128" s="329"/>
      <c r="AM128" s="329"/>
      <c r="AN128" s="329"/>
      <c r="AO128" s="274"/>
      <c r="AP128" s="618"/>
      <c r="AQ128" s="617">
        <f t="shared" si="11"/>
        <v>72</v>
      </c>
      <c r="AR128" s="846"/>
      <c r="AS128" s="845"/>
      <c r="AT128" s="718"/>
      <c r="AU128" s="844"/>
      <c r="AV128" s="718"/>
    </row>
    <row r="129" spans="2:49" ht="26.25" customHeight="1" x14ac:dyDescent="0.25">
      <c r="B129" s="832"/>
      <c r="C129" s="834">
        <v>33</v>
      </c>
      <c r="D129" s="712"/>
      <c r="E129" s="833" t="s">
        <v>41</v>
      </c>
      <c r="F129" s="836" t="s">
        <v>941</v>
      </c>
      <c r="G129" s="712" t="s">
        <v>27</v>
      </c>
      <c r="H129" s="833" t="s">
        <v>28</v>
      </c>
      <c r="I129" s="837" t="s">
        <v>29</v>
      </c>
      <c r="J129" s="385">
        <v>30</v>
      </c>
      <c r="K129" s="386" t="s">
        <v>815</v>
      </c>
      <c r="L129" s="621"/>
      <c r="M129" s="620"/>
      <c r="N129" s="620"/>
      <c r="O129" s="619"/>
      <c r="P129" s="619"/>
      <c r="Q129" s="619"/>
      <c r="R129" s="619"/>
      <c r="S129" s="619"/>
      <c r="T129" s="274"/>
      <c r="U129" s="274"/>
      <c r="V129" s="329"/>
      <c r="W129" s="329"/>
      <c r="X129" s="329"/>
      <c r="Y129" s="329"/>
      <c r="Z129" s="329">
        <v>6</v>
      </c>
      <c r="AA129" s="274"/>
      <c r="AB129" s="274"/>
      <c r="AC129" s="329">
        <v>7</v>
      </c>
      <c r="AD129" s="329">
        <v>7</v>
      </c>
      <c r="AE129" s="329">
        <v>7</v>
      </c>
      <c r="AF129" s="329">
        <v>6</v>
      </c>
      <c r="AG129" s="329">
        <v>6</v>
      </c>
      <c r="AH129" s="274"/>
      <c r="AI129" s="274"/>
      <c r="AJ129" s="329"/>
      <c r="AK129" s="329"/>
      <c r="AL129" s="329"/>
      <c r="AM129" s="329"/>
      <c r="AN129" s="329"/>
      <c r="AO129" s="274"/>
      <c r="AP129" s="618"/>
      <c r="AQ129" s="617">
        <f t="shared" si="11"/>
        <v>39</v>
      </c>
      <c r="AR129" s="389">
        <v>35</v>
      </c>
      <c r="AS129" s="391">
        <f>1-(AT129/AR129)</f>
        <v>0.2857142857142857</v>
      </c>
      <c r="AT129" s="395">
        <v>25</v>
      </c>
      <c r="AU129" s="393">
        <f t="shared" ref="AU129:AU138" si="12">+AR129*AQ129</f>
        <v>1365</v>
      </c>
      <c r="AV129" s="395">
        <f t="shared" ref="AV129:AV138" si="13">+AT129*AQ129</f>
        <v>975</v>
      </c>
      <c r="AW129" s="622">
        <f>SUM(AV129:AV138)</f>
        <v>10226.700000000001</v>
      </c>
    </row>
    <row r="130" spans="2:49" ht="26.25" customHeight="1" x14ac:dyDescent="0.25">
      <c r="B130" s="832"/>
      <c r="C130" s="834"/>
      <c r="D130" s="712"/>
      <c r="E130" s="833"/>
      <c r="F130" s="836"/>
      <c r="G130" s="712"/>
      <c r="H130" s="833"/>
      <c r="I130" s="837"/>
      <c r="J130" s="385">
        <v>15</v>
      </c>
      <c r="K130" s="386" t="s">
        <v>32</v>
      </c>
      <c r="L130" s="621"/>
      <c r="M130" s="620"/>
      <c r="N130" s="620"/>
      <c r="O130" s="619"/>
      <c r="P130" s="619"/>
      <c r="Q130" s="619"/>
      <c r="R130" s="619"/>
      <c r="S130" s="619"/>
      <c r="T130" s="274"/>
      <c r="U130" s="274"/>
      <c r="V130" s="329"/>
      <c r="W130" s="329"/>
      <c r="X130" s="329"/>
      <c r="Y130" s="329"/>
      <c r="Z130" s="329">
        <v>4</v>
      </c>
      <c r="AA130" s="274"/>
      <c r="AB130" s="274"/>
      <c r="AC130" s="329">
        <v>4</v>
      </c>
      <c r="AD130" s="329">
        <v>4</v>
      </c>
      <c r="AE130" s="329">
        <v>4</v>
      </c>
      <c r="AF130" s="329">
        <v>4</v>
      </c>
      <c r="AG130" s="329">
        <v>4</v>
      </c>
      <c r="AH130" s="274"/>
      <c r="AI130" s="274"/>
      <c r="AJ130" s="329">
        <v>13</v>
      </c>
      <c r="AK130" s="329">
        <v>13</v>
      </c>
      <c r="AL130" s="329">
        <v>10</v>
      </c>
      <c r="AM130" s="329">
        <v>10</v>
      </c>
      <c r="AN130" s="329">
        <v>10</v>
      </c>
      <c r="AO130" s="274">
        <v>10</v>
      </c>
      <c r="AP130" s="618">
        <v>9</v>
      </c>
      <c r="AQ130" s="617">
        <f t="shared" si="11"/>
        <v>99</v>
      </c>
      <c r="AR130" s="389">
        <v>22</v>
      </c>
      <c r="AS130" s="391">
        <f>1-(AT130/AR130)</f>
        <v>0.1681818181818181</v>
      </c>
      <c r="AT130" s="395">
        <v>18.3</v>
      </c>
      <c r="AU130" s="393">
        <f t="shared" si="12"/>
        <v>2178</v>
      </c>
      <c r="AV130" s="395">
        <f t="shared" si="13"/>
        <v>1811.7</v>
      </c>
      <c r="AW130" s="622"/>
    </row>
    <row r="131" spans="2:49" ht="27.75" customHeight="1" x14ac:dyDescent="0.25">
      <c r="B131" s="832"/>
      <c r="C131" s="834">
        <v>34</v>
      </c>
      <c r="D131" s="712"/>
      <c r="E131" s="833"/>
      <c r="F131" s="839" t="s">
        <v>940</v>
      </c>
      <c r="G131" s="712" t="s">
        <v>27</v>
      </c>
      <c r="H131" s="833" t="s">
        <v>28</v>
      </c>
      <c r="I131" s="837" t="s">
        <v>29</v>
      </c>
      <c r="J131" s="385">
        <v>30</v>
      </c>
      <c r="K131" s="386" t="s">
        <v>815</v>
      </c>
      <c r="L131" s="621"/>
      <c r="M131" s="620"/>
      <c r="N131" s="620"/>
      <c r="O131" s="619"/>
      <c r="P131" s="619"/>
      <c r="Q131" s="619"/>
      <c r="R131" s="619"/>
      <c r="S131" s="619"/>
      <c r="T131" s="274"/>
      <c r="U131" s="274"/>
      <c r="V131" s="329"/>
      <c r="W131" s="329"/>
      <c r="X131" s="329"/>
      <c r="Y131" s="329"/>
      <c r="Z131" s="329">
        <v>6</v>
      </c>
      <c r="AA131" s="274"/>
      <c r="AB131" s="274"/>
      <c r="AC131" s="329">
        <v>7</v>
      </c>
      <c r="AD131" s="329">
        <v>7</v>
      </c>
      <c r="AE131" s="329">
        <v>7</v>
      </c>
      <c r="AF131" s="329">
        <v>6</v>
      </c>
      <c r="AG131" s="329">
        <v>6</v>
      </c>
      <c r="AH131" s="274"/>
      <c r="AI131" s="274"/>
      <c r="AJ131" s="329"/>
      <c r="AK131" s="329"/>
      <c r="AL131" s="329"/>
      <c r="AM131" s="329"/>
      <c r="AN131" s="329"/>
      <c r="AO131" s="274"/>
      <c r="AP131" s="618"/>
      <c r="AQ131" s="617">
        <f t="shared" si="11"/>
        <v>39</v>
      </c>
      <c r="AR131" s="389">
        <v>25</v>
      </c>
      <c r="AS131" s="391">
        <f>1-(AT131/AR131)</f>
        <v>0.19999999999999996</v>
      </c>
      <c r="AT131" s="395">
        <v>20</v>
      </c>
      <c r="AU131" s="393">
        <f t="shared" si="12"/>
        <v>975</v>
      </c>
      <c r="AV131" s="395">
        <f t="shared" si="13"/>
        <v>780</v>
      </c>
    </row>
    <row r="132" spans="2:49" ht="27.75" customHeight="1" x14ac:dyDescent="0.25">
      <c r="B132" s="832"/>
      <c r="C132" s="834"/>
      <c r="D132" s="712"/>
      <c r="E132" s="833"/>
      <c r="F132" s="839"/>
      <c r="G132" s="712"/>
      <c r="H132" s="833"/>
      <c r="I132" s="837"/>
      <c r="J132" s="385">
        <v>20</v>
      </c>
      <c r="K132" s="386" t="s">
        <v>32</v>
      </c>
      <c r="L132" s="621"/>
      <c r="M132" s="620"/>
      <c r="N132" s="620"/>
      <c r="O132" s="619"/>
      <c r="P132" s="619"/>
      <c r="Q132" s="619"/>
      <c r="R132" s="619"/>
      <c r="S132" s="619"/>
      <c r="T132" s="274"/>
      <c r="U132" s="274"/>
      <c r="V132" s="329"/>
      <c r="W132" s="329"/>
      <c r="X132" s="329"/>
      <c r="Y132" s="329"/>
      <c r="Z132" s="329">
        <v>4</v>
      </c>
      <c r="AA132" s="274"/>
      <c r="AB132" s="274"/>
      <c r="AC132" s="329">
        <v>4</v>
      </c>
      <c r="AD132" s="329">
        <v>4</v>
      </c>
      <c r="AE132" s="329">
        <v>4</v>
      </c>
      <c r="AF132" s="329">
        <v>4</v>
      </c>
      <c r="AG132" s="329">
        <v>4</v>
      </c>
      <c r="AH132" s="274"/>
      <c r="AI132" s="274"/>
      <c r="AJ132" s="329">
        <v>13</v>
      </c>
      <c r="AK132" s="329">
        <v>13</v>
      </c>
      <c r="AL132" s="329">
        <v>10</v>
      </c>
      <c r="AM132" s="329">
        <v>10</v>
      </c>
      <c r="AN132" s="329">
        <v>10</v>
      </c>
      <c r="AO132" s="274">
        <v>10</v>
      </c>
      <c r="AP132" s="618">
        <v>9</v>
      </c>
      <c r="AQ132" s="617">
        <f t="shared" si="11"/>
        <v>99</v>
      </c>
      <c r="AR132" s="389">
        <v>20</v>
      </c>
      <c r="AS132" s="391">
        <f>1-(AT132/AR132)</f>
        <v>0.32499999999999996</v>
      </c>
      <c r="AT132" s="395">
        <v>13.5</v>
      </c>
      <c r="AU132" s="393">
        <f t="shared" si="12"/>
        <v>1980</v>
      </c>
      <c r="AV132" s="395">
        <f t="shared" si="13"/>
        <v>1336.5</v>
      </c>
    </row>
    <row r="133" spans="2:49" ht="26.25" customHeight="1" x14ac:dyDescent="0.25">
      <c r="B133" s="832"/>
      <c r="C133" s="834">
        <v>35</v>
      </c>
      <c r="D133" s="712"/>
      <c r="E133" s="833" t="s">
        <v>939</v>
      </c>
      <c r="F133" s="839" t="s">
        <v>816</v>
      </c>
      <c r="G133" s="712" t="s">
        <v>27</v>
      </c>
      <c r="H133" s="833" t="s">
        <v>28</v>
      </c>
      <c r="I133" s="837" t="s">
        <v>29</v>
      </c>
      <c r="J133" s="385">
        <v>30</v>
      </c>
      <c r="K133" s="386" t="s">
        <v>815</v>
      </c>
      <c r="L133" s="621"/>
      <c r="M133" s="620"/>
      <c r="N133" s="620"/>
      <c r="O133" s="619"/>
      <c r="P133" s="619"/>
      <c r="Q133" s="619"/>
      <c r="R133" s="619"/>
      <c r="S133" s="619"/>
      <c r="T133" s="274"/>
      <c r="U133" s="274"/>
      <c r="V133" s="329"/>
      <c r="W133" s="329"/>
      <c r="X133" s="329"/>
      <c r="Y133" s="329"/>
      <c r="Z133" s="329">
        <v>6</v>
      </c>
      <c r="AA133" s="274"/>
      <c r="AB133" s="274"/>
      <c r="AC133" s="329">
        <v>7</v>
      </c>
      <c r="AD133" s="329">
        <v>7</v>
      </c>
      <c r="AE133" s="329">
        <v>7</v>
      </c>
      <c r="AF133" s="329">
        <v>7</v>
      </c>
      <c r="AG133" s="329">
        <v>6</v>
      </c>
      <c r="AH133" s="274"/>
      <c r="AI133" s="274"/>
      <c r="AJ133" s="329"/>
      <c r="AK133" s="329"/>
      <c r="AL133" s="329"/>
      <c r="AM133" s="329"/>
      <c r="AN133" s="329"/>
      <c r="AO133" s="274"/>
      <c r="AP133" s="618"/>
      <c r="AQ133" s="617">
        <f t="shared" si="11"/>
        <v>40</v>
      </c>
      <c r="AR133" s="389">
        <v>18</v>
      </c>
      <c r="AS133" s="391">
        <v>0.28000000000000003</v>
      </c>
      <c r="AT133" s="395">
        <v>13</v>
      </c>
      <c r="AU133" s="393">
        <f t="shared" si="12"/>
        <v>720</v>
      </c>
      <c r="AV133" s="395">
        <f t="shared" si="13"/>
        <v>520</v>
      </c>
    </row>
    <row r="134" spans="2:49" ht="26.25" customHeight="1" x14ac:dyDescent="0.25">
      <c r="B134" s="832"/>
      <c r="C134" s="834"/>
      <c r="D134" s="712"/>
      <c r="E134" s="833"/>
      <c r="F134" s="839"/>
      <c r="G134" s="712"/>
      <c r="H134" s="833"/>
      <c r="I134" s="837"/>
      <c r="J134" s="385">
        <v>15</v>
      </c>
      <c r="K134" s="386" t="s">
        <v>32</v>
      </c>
      <c r="L134" s="621"/>
      <c r="M134" s="620"/>
      <c r="N134" s="620"/>
      <c r="O134" s="619"/>
      <c r="P134" s="619"/>
      <c r="Q134" s="619"/>
      <c r="R134" s="619"/>
      <c r="S134" s="619"/>
      <c r="T134" s="274"/>
      <c r="U134" s="274"/>
      <c r="V134" s="329"/>
      <c r="W134" s="329"/>
      <c r="X134" s="329"/>
      <c r="Y134" s="329"/>
      <c r="Z134" s="329">
        <v>4</v>
      </c>
      <c r="AA134" s="274"/>
      <c r="AB134" s="274"/>
      <c r="AC134" s="329">
        <v>4</v>
      </c>
      <c r="AD134" s="329">
        <v>4</v>
      </c>
      <c r="AE134" s="329">
        <v>4</v>
      </c>
      <c r="AF134" s="329">
        <v>4</v>
      </c>
      <c r="AG134" s="329">
        <v>4</v>
      </c>
      <c r="AH134" s="274"/>
      <c r="AI134" s="274"/>
      <c r="AJ134" s="329">
        <v>14</v>
      </c>
      <c r="AK134" s="329">
        <v>14</v>
      </c>
      <c r="AL134" s="329">
        <v>10</v>
      </c>
      <c r="AM134" s="329">
        <v>10</v>
      </c>
      <c r="AN134" s="329">
        <v>10</v>
      </c>
      <c r="AO134" s="274">
        <v>9</v>
      </c>
      <c r="AP134" s="618">
        <v>9</v>
      </c>
      <c r="AQ134" s="617">
        <f t="shared" si="11"/>
        <v>100</v>
      </c>
      <c r="AR134" s="389">
        <v>16</v>
      </c>
      <c r="AS134" s="391">
        <v>0.22</v>
      </c>
      <c r="AT134" s="395">
        <v>12.5</v>
      </c>
      <c r="AU134" s="393">
        <f t="shared" si="12"/>
        <v>1600</v>
      </c>
      <c r="AV134" s="395">
        <f t="shared" si="13"/>
        <v>1250</v>
      </c>
    </row>
    <row r="135" spans="2:49" ht="26.25" customHeight="1" x14ac:dyDescent="0.25">
      <c r="B135" s="832"/>
      <c r="C135" s="834">
        <v>36</v>
      </c>
      <c r="D135" s="712"/>
      <c r="E135" s="833"/>
      <c r="F135" s="839" t="s">
        <v>607</v>
      </c>
      <c r="G135" s="712" t="s">
        <v>27</v>
      </c>
      <c r="H135" s="833" t="s">
        <v>28</v>
      </c>
      <c r="I135" s="837" t="s">
        <v>29</v>
      </c>
      <c r="J135" s="385">
        <v>30</v>
      </c>
      <c r="K135" s="386" t="s">
        <v>815</v>
      </c>
      <c r="L135" s="278"/>
      <c r="M135" s="277"/>
      <c r="N135" s="277"/>
      <c r="O135" s="279"/>
      <c r="P135" s="279"/>
      <c r="Q135" s="279"/>
      <c r="R135" s="279"/>
      <c r="S135" s="279"/>
      <c r="T135" s="274"/>
      <c r="U135" s="274"/>
      <c r="V135" s="329"/>
      <c r="W135" s="329"/>
      <c r="X135" s="329"/>
      <c r="Y135" s="329"/>
      <c r="Z135" s="329">
        <v>6</v>
      </c>
      <c r="AA135" s="274"/>
      <c r="AB135" s="274"/>
      <c r="AC135" s="329">
        <v>7</v>
      </c>
      <c r="AD135" s="329">
        <v>7</v>
      </c>
      <c r="AE135" s="329">
        <v>7</v>
      </c>
      <c r="AF135" s="329">
        <v>7</v>
      </c>
      <c r="AG135" s="329">
        <v>7</v>
      </c>
      <c r="AH135" s="274"/>
      <c r="AI135" s="274"/>
      <c r="AJ135" s="329"/>
      <c r="AK135" s="329"/>
      <c r="AL135" s="329"/>
      <c r="AM135" s="329"/>
      <c r="AN135" s="329"/>
      <c r="AO135" s="274"/>
      <c r="AP135" s="618"/>
      <c r="AQ135" s="617">
        <f t="shared" si="11"/>
        <v>41</v>
      </c>
      <c r="AR135" s="389">
        <v>18</v>
      </c>
      <c r="AS135" s="391">
        <f>1-(AT135/AR135)</f>
        <v>0.27777777777777779</v>
      </c>
      <c r="AT135" s="395">
        <v>13</v>
      </c>
      <c r="AU135" s="393">
        <f t="shared" si="12"/>
        <v>738</v>
      </c>
      <c r="AV135" s="395">
        <f t="shared" si="13"/>
        <v>533</v>
      </c>
    </row>
    <row r="136" spans="2:49" ht="26.25" customHeight="1" x14ac:dyDescent="0.25">
      <c r="B136" s="832"/>
      <c r="C136" s="834"/>
      <c r="D136" s="712"/>
      <c r="E136" s="833"/>
      <c r="F136" s="839"/>
      <c r="G136" s="712"/>
      <c r="H136" s="833"/>
      <c r="I136" s="837"/>
      <c r="J136" s="385">
        <v>15</v>
      </c>
      <c r="K136" s="386" t="s">
        <v>32</v>
      </c>
      <c r="L136" s="278"/>
      <c r="M136" s="277"/>
      <c r="N136" s="277"/>
      <c r="O136" s="279"/>
      <c r="P136" s="279"/>
      <c r="Q136" s="279"/>
      <c r="R136" s="279"/>
      <c r="S136" s="279"/>
      <c r="T136" s="274"/>
      <c r="U136" s="274"/>
      <c r="V136" s="329"/>
      <c r="W136" s="329"/>
      <c r="X136" s="329"/>
      <c r="Y136" s="329"/>
      <c r="Z136" s="329">
        <v>4</v>
      </c>
      <c r="AA136" s="274"/>
      <c r="AB136" s="274"/>
      <c r="AC136" s="329">
        <v>4</v>
      </c>
      <c r="AD136" s="329">
        <v>4</v>
      </c>
      <c r="AE136" s="329">
        <v>4</v>
      </c>
      <c r="AF136" s="329">
        <v>4</v>
      </c>
      <c r="AG136" s="329">
        <v>4</v>
      </c>
      <c r="AH136" s="274"/>
      <c r="AI136" s="274"/>
      <c r="AJ136" s="329">
        <v>14</v>
      </c>
      <c r="AK136" s="329">
        <v>14</v>
      </c>
      <c r="AL136" s="329">
        <v>10</v>
      </c>
      <c r="AM136" s="329">
        <v>10</v>
      </c>
      <c r="AN136" s="329">
        <v>10</v>
      </c>
      <c r="AO136" s="274">
        <v>9</v>
      </c>
      <c r="AP136" s="618">
        <v>9</v>
      </c>
      <c r="AQ136" s="617">
        <f t="shared" si="11"/>
        <v>100</v>
      </c>
      <c r="AR136" s="389">
        <v>16</v>
      </c>
      <c r="AS136" s="391">
        <f>1-(AT136/AR136)</f>
        <v>0.21875</v>
      </c>
      <c r="AT136" s="395">
        <v>12.5</v>
      </c>
      <c r="AU136" s="393">
        <f t="shared" si="12"/>
        <v>1600</v>
      </c>
      <c r="AV136" s="395">
        <f t="shared" si="13"/>
        <v>1250</v>
      </c>
    </row>
    <row r="137" spans="2:49" ht="26.25" customHeight="1" x14ac:dyDescent="0.25">
      <c r="B137" s="832"/>
      <c r="C137" s="834">
        <v>37</v>
      </c>
      <c r="D137" s="712"/>
      <c r="E137" s="833"/>
      <c r="F137" s="839" t="s">
        <v>120</v>
      </c>
      <c r="G137" s="712" t="s">
        <v>27</v>
      </c>
      <c r="H137" s="833" t="s">
        <v>28</v>
      </c>
      <c r="I137" s="837" t="s">
        <v>29</v>
      </c>
      <c r="J137" s="385">
        <v>30</v>
      </c>
      <c r="K137" s="386" t="s">
        <v>815</v>
      </c>
      <c r="L137" s="278"/>
      <c r="M137" s="277"/>
      <c r="N137" s="277"/>
      <c r="O137" s="279"/>
      <c r="P137" s="279"/>
      <c r="Q137" s="279"/>
      <c r="R137" s="279"/>
      <c r="S137" s="279"/>
      <c r="T137" s="274"/>
      <c r="U137" s="274"/>
      <c r="V137" s="329"/>
      <c r="W137" s="329"/>
      <c r="X137" s="329"/>
      <c r="Y137" s="329"/>
      <c r="Z137" s="329">
        <v>6</v>
      </c>
      <c r="AA137" s="274"/>
      <c r="AB137" s="274"/>
      <c r="AC137" s="329">
        <v>7</v>
      </c>
      <c r="AD137" s="329">
        <v>7</v>
      </c>
      <c r="AE137" s="329">
        <v>7</v>
      </c>
      <c r="AF137" s="329">
        <v>7</v>
      </c>
      <c r="AG137" s="329">
        <v>7</v>
      </c>
      <c r="AH137" s="274"/>
      <c r="AI137" s="274"/>
      <c r="AJ137" s="329"/>
      <c r="AK137" s="329"/>
      <c r="AL137" s="329"/>
      <c r="AM137" s="329"/>
      <c r="AN137" s="329"/>
      <c r="AO137" s="274"/>
      <c r="AP137" s="618"/>
      <c r="AQ137" s="617">
        <f t="shared" si="11"/>
        <v>41</v>
      </c>
      <c r="AR137" s="389">
        <v>18</v>
      </c>
      <c r="AS137" s="391">
        <f>1-(AT137/AR137)</f>
        <v>0.27777777777777779</v>
      </c>
      <c r="AT137" s="395">
        <v>13</v>
      </c>
      <c r="AU137" s="393">
        <f t="shared" si="12"/>
        <v>738</v>
      </c>
      <c r="AV137" s="395">
        <f t="shared" si="13"/>
        <v>533</v>
      </c>
    </row>
    <row r="138" spans="2:49" ht="26.25" customHeight="1" x14ac:dyDescent="0.25">
      <c r="B138" s="832"/>
      <c r="C138" s="840"/>
      <c r="D138" s="779"/>
      <c r="E138" s="842"/>
      <c r="F138" s="841"/>
      <c r="G138" s="779"/>
      <c r="H138" s="842"/>
      <c r="I138" s="843"/>
      <c r="J138" s="387">
        <v>15</v>
      </c>
      <c r="K138" s="388" t="s">
        <v>32</v>
      </c>
      <c r="L138" s="308"/>
      <c r="M138" s="280"/>
      <c r="N138" s="280"/>
      <c r="O138" s="309"/>
      <c r="P138" s="309"/>
      <c r="Q138" s="309"/>
      <c r="R138" s="309"/>
      <c r="S138" s="309"/>
      <c r="T138" s="275"/>
      <c r="U138" s="275"/>
      <c r="V138" s="310"/>
      <c r="W138" s="310"/>
      <c r="X138" s="310"/>
      <c r="Y138" s="310"/>
      <c r="Z138" s="310">
        <v>4</v>
      </c>
      <c r="AA138" s="275"/>
      <c r="AB138" s="275"/>
      <c r="AC138" s="310">
        <v>4</v>
      </c>
      <c r="AD138" s="310">
        <v>4</v>
      </c>
      <c r="AE138" s="310">
        <v>4</v>
      </c>
      <c r="AF138" s="310">
        <v>4</v>
      </c>
      <c r="AG138" s="310">
        <v>4</v>
      </c>
      <c r="AH138" s="275"/>
      <c r="AI138" s="275"/>
      <c r="AJ138" s="310">
        <v>14</v>
      </c>
      <c r="AK138" s="310">
        <v>13</v>
      </c>
      <c r="AL138" s="310">
        <v>10</v>
      </c>
      <c r="AM138" s="310">
        <v>10</v>
      </c>
      <c r="AN138" s="310">
        <v>10</v>
      </c>
      <c r="AO138" s="275">
        <v>9</v>
      </c>
      <c r="AP138" s="616">
        <v>9</v>
      </c>
      <c r="AQ138" s="615">
        <f t="shared" si="11"/>
        <v>99</v>
      </c>
      <c r="AR138" s="390">
        <v>16</v>
      </c>
      <c r="AS138" s="392">
        <f>1-(AT138/AR138)</f>
        <v>0.21875</v>
      </c>
      <c r="AT138" s="396">
        <v>12.5</v>
      </c>
      <c r="AU138" s="394">
        <f t="shared" si="12"/>
        <v>1584</v>
      </c>
      <c r="AV138" s="396">
        <f t="shared" si="13"/>
        <v>1237.5</v>
      </c>
    </row>
    <row r="139" spans="2:49" ht="7.5" customHeight="1" x14ac:dyDescent="0.25">
      <c r="C139" s="614"/>
      <c r="D139" s="614"/>
      <c r="E139" s="614"/>
      <c r="F139" s="612"/>
      <c r="G139" s="612"/>
      <c r="H139" s="612"/>
      <c r="I139" s="612"/>
      <c r="J139" s="612"/>
      <c r="K139" s="612"/>
      <c r="AQ139" s="613"/>
      <c r="AR139" s="612"/>
      <c r="AS139" s="612"/>
      <c r="AT139" s="611"/>
      <c r="AU139" s="612"/>
      <c r="AV139" s="611"/>
    </row>
    <row r="140" spans="2:49" ht="37.5" customHeight="1" x14ac:dyDescent="0.25">
      <c r="C140" s="851" t="s">
        <v>35</v>
      </c>
      <c r="D140" s="852"/>
      <c r="E140" s="852"/>
      <c r="F140" s="852"/>
      <c r="G140" s="852"/>
      <c r="H140" s="852"/>
      <c r="I140" s="852"/>
      <c r="J140" s="852"/>
      <c r="K140" s="853"/>
      <c r="L140" s="610">
        <f t="shared" ref="L140:AP140" si="14">SUM(L15:L128)</f>
        <v>298</v>
      </c>
      <c r="M140" s="610">
        <f t="shared" si="14"/>
        <v>85</v>
      </c>
      <c r="N140" s="610">
        <f t="shared" si="14"/>
        <v>5</v>
      </c>
      <c r="O140" s="610">
        <f t="shared" si="14"/>
        <v>305</v>
      </c>
      <c r="P140" s="610">
        <f t="shared" si="14"/>
        <v>308</v>
      </c>
      <c r="Q140" s="610">
        <f t="shared" si="14"/>
        <v>322</v>
      </c>
      <c r="R140" s="610">
        <f t="shared" si="14"/>
        <v>322</v>
      </c>
      <c r="S140" s="610">
        <f t="shared" si="14"/>
        <v>322</v>
      </c>
      <c r="T140" s="610">
        <f t="shared" si="14"/>
        <v>95</v>
      </c>
      <c r="U140" s="610">
        <f t="shared" si="14"/>
        <v>10</v>
      </c>
      <c r="V140" s="610">
        <f t="shared" si="14"/>
        <v>304</v>
      </c>
      <c r="W140" s="610">
        <f t="shared" si="14"/>
        <v>306</v>
      </c>
      <c r="X140" s="610">
        <f t="shared" si="14"/>
        <v>301</v>
      </c>
      <c r="Y140" s="610">
        <f t="shared" si="14"/>
        <v>299</v>
      </c>
      <c r="Z140" s="610">
        <f t="shared" si="14"/>
        <v>270</v>
      </c>
      <c r="AA140" s="610">
        <f t="shared" si="14"/>
        <v>60</v>
      </c>
      <c r="AB140" s="610">
        <f t="shared" si="14"/>
        <v>15</v>
      </c>
      <c r="AC140" s="610">
        <f t="shared" si="14"/>
        <v>294</v>
      </c>
      <c r="AD140" s="610">
        <f t="shared" si="14"/>
        <v>295</v>
      </c>
      <c r="AE140" s="610">
        <f t="shared" si="14"/>
        <v>295</v>
      </c>
      <c r="AF140" s="610">
        <f t="shared" si="14"/>
        <v>295</v>
      </c>
      <c r="AG140" s="610">
        <f t="shared" si="14"/>
        <v>295</v>
      </c>
      <c r="AH140" s="610">
        <f t="shared" si="14"/>
        <v>74</v>
      </c>
      <c r="AI140" s="610">
        <f t="shared" si="14"/>
        <v>26</v>
      </c>
      <c r="AJ140" s="610">
        <f t="shared" si="14"/>
        <v>327</v>
      </c>
      <c r="AK140" s="610">
        <f t="shared" si="14"/>
        <v>326</v>
      </c>
      <c r="AL140" s="610">
        <f t="shared" si="14"/>
        <v>324</v>
      </c>
      <c r="AM140" s="610">
        <f t="shared" si="14"/>
        <v>324</v>
      </c>
      <c r="AN140" s="610">
        <f t="shared" si="14"/>
        <v>321</v>
      </c>
      <c r="AO140" s="610">
        <f t="shared" si="14"/>
        <v>128</v>
      </c>
      <c r="AP140" s="610">
        <f t="shared" si="14"/>
        <v>88</v>
      </c>
      <c r="AQ140" s="609">
        <f>SUM(AQ15:AQ138)</f>
        <v>7736</v>
      </c>
      <c r="AR140" s="608">
        <f>SUM(AR15:AR139)</f>
        <v>1063.952380952381</v>
      </c>
      <c r="AS140" s="608"/>
      <c r="AT140" s="608"/>
      <c r="AU140" s="607">
        <f>SUM(AU15:AU138)</f>
        <v>89664</v>
      </c>
      <c r="AV140" s="606">
        <f>SUM(AV15:AV138)</f>
        <v>67073.036333333323</v>
      </c>
    </row>
    <row r="141" spans="2:49" ht="27.75" customHeight="1" x14ac:dyDescent="0.35">
      <c r="AV141" s="605"/>
    </row>
    <row r="142" spans="2:49" ht="39" customHeight="1" x14ac:dyDescent="0.35">
      <c r="F142" s="591"/>
      <c r="G142" s="590"/>
      <c r="H142" s="591"/>
      <c r="I142" s="590"/>
      <c r="J142" s="590"/>
      <c r="K142" s="590"/>
      <c r="L142" s="854"/>
      <c r="M142" s="854"/>
      <c r="N142" s="854"/>
      <c r="O142" s="854"/>
      <c r="P142" s="854"/>
      <c r="Q142" s="854"/>
      <c r="R142" s="854"/>
      <c r="S142" s="854"/>
      <c r="T142" s="854"/>
      <c r="U142" s="855"/>
      <c r="V142" s="855"/>
      <c r="W142" s="855"/>
      <c r="X142" s="855"/>
      <c r="Y142" s="855"/>
      <c r="Z142" s="855"/>
      <c r="AA142" s="855"/>
      <c r="AB142" s="855"/>
      <c r="AC142" s="855"/>
      <c r="AD142" s="855"/>
      <c r="AE142" s="855"/>
      <c r="AF142" s="855"/>
      <c r="AG142" s="855"/>
      <c r="AH142" s="855"/>
      <c r="AI142" s="855"/>
      <c r="AJ142" s="855"/>
      <c r="AK142" s="855"/>
      <c r="AL142" s="855"/>
      <c r="AM142" s="855"/>
      <c r="AN142" s="855"/>
      <c r="AO142" s="855"/>
      <c r="AP142" s="855"/>
      <c r="AQ142" s="600"/>
      <c r="AR142" s="23"/>
      <c r="AU142" s="599"/>
      <c r="AV142" s="604"/>
    </row>
    <row r="143" spans="2:49" ht="39" customHeight="1" x14ac:dyDescent="0.35">
      <c r="C143" s="14"/>
      <c r="D143" s="15"/>
      <c r="E143" s="596"/>
      <c r="F143" s="595"/>
      <c r="G143" s="594"/>
      <c r="H143" s="595"/>
      <c r="I143" s="594"/>
      <c r="J143" s="594"/>
      <c r="K143" s="594"/>
      <c r="L143" s="854"/>
      <c r="M143" s="854"/>
      <c r="N143" s="854"/>
      <c r="O143" s="854"/>
      <c r="P143" s="854"/>
      <c r="Q143" s="854"/>
      <c r="R143" s="854"/>
      <c r="S143" s="854"/>
      <c r="T143" s="854"/>
      <c r="U143" s="855"/>
      <c r="V143" s="855"/>
      <c r="W143" s="855"/>
      <c r="X143" s="855"/>
      <c r="Y143" s="855"/>
      <c r="Z143" s="855"/>
      <c r="AA143" s="855"/>
      <c r="AB143" s="855"/>
      <c r="AC143" s="855"/>
      <c r="AD143" s="855"/>
      <c r="AE143" s="855"/>
      <c r="AF143" s="855"/>
      <c r="AG143" s="855"/>
      <c r="AH143" s="855"/>
      <c r="AI143" s="855"/>
      <c r="AJ143" s="855"/>
      <c r="AK143" s="855"/>
      <c r="AL143" s="855"/>
      <c r="AM143" s="855"/>
      <c r="AN143" s="855"/>
      <c r="AO143" s="855"/>
      <c r="AP143" s="855"/>
      <c r="AQ143" s="600"/>
      <c r="AR143" s="23"/>
      <c r="AU143" s="599"/>
      <c r="AV143" s="603"/>
    </row>
    <row r="144" spans="2:49" ht="39" customHeight="1" x14ac:dyDescent="0.35">
      <c r="C144" s="14"/>
      <c r="D144" s="15"/>
      <c r="E144" s="596"/>
      <c r="F144" s="595"/>
      <c r="G144" s="594"/>
      <c r="H144" s="595"/>
      <c r="I144" s="594"/>
      <c r="J144" s="594"/>
      <c r="K144" s="594"/>
      <c r="L144" s="854"/>
      <c r="M144" s="854"/>
      <c r="N144" s="854"/>
      <c r="O144" s="854"/>
      <c r="P144" s="854"/>
      <c r="Q144" s="854"/>
      <c r="R144" s="854"/>
      <c r="S144" s="854"/>
      <c r="T144" s="854"/>
      <c r="U144" s="855"/>
      <c r="V144" s="855"/>
      <c r="W144" s="855"/>
      <c r="X144" s="855"/>
      <c r="Y144" s="855"/>
      <c r="Z144" s="855"/>
      <c r="AA144" s="855"/>
      <c r="AB144" s="855"/>
      <c r="AC144" s="855"/>
      <c r="AD144" s="855"/>
      <c r="AE144" s="855"/>
      <c r="AF144" s="855"/>
      <c r="AG144" s="855"/>
      <c r="AH144" s="855"/>
      <c r="AI144" s="855"/>
      <c r="AJ144" s="855"/>
      <c r="AK144" s="855"/>
      <c r="AL144" s="855"/>
      <c r="AM144" s="855"/>
      <c r="AN144" s="855"/>
      <c r="AO144" s="855"/>
      <c r="AP144" s="855"/>
      <c r="AQ144" s="600"/>
      <c r="AR144" s="23"/>
      <c r="AU144" s="599"/>
      <c r="AV144" s="593"/>
    </row>
    <row r="145" spans="3:48" ht="39" customHeight="1" x14ac:dyDescent="0.35">
      <c r="C145" s="14"/>
      <c r="D145" s="856"/>
      <c r="E145" s="856"/>
      <c r="F145" s="856"/>
      <c r="G145" s="597"/>
      <c r="H145" s="14"/>
      <c r="I145" s="597"/>
      <c r="J145" s="856"/>
      <c r="K145" s="856"/>
      <c r="L145" s="601"/>
      <c r="M145" s="601"/>
      <c r="N145" s="602"/>
      <c r="O145" s="601"/>
      <c r="P145" s="601"/>
      <c r="Q145" s="601"/>
      <c r="R145" s="601"/>
      <c r="S145" s="601"/>
      <c r="T145" s="601"/>
      <c r="U145" s="602"/>
      <c r="V145" s="601"/>
      <c r="W145" s="601"/>
      <c r="X145" s="601"/>
      <c r="Y145" s="601"/>
      <c r="Z145" s="601"/>
      <c r="AA145" s="601"/>
      <c r="AB145" s="602"/>
      <c r="AC145" s="601"/>
      <c r="AD145" s="601"/>
      <c r="AE145" s="601"/>
      <c r="AF145" s="601"/>
      <c r="AG145" s="601"/>
      <c r="AH145" s="601"/>
      <c r="AI145" s="602"/>
      <c r="AJ145" s="601"/>
      <c r="AK145" s="601"/>
      <c r="AL145" s="601"/>
      <c r="AM145" s="601"/>
      <c r="AN145" s="601"/>
      <c r="AO145" s="601"/>
      <c r="AP145" s="601"/>
      <c r="AQ145" s="600"/>
      <c r="AR145" s="23"/>
      <c r="AU145" s="599"/>
      <c r="AV145" s="593"/>
    </row>
    <row r="146" spans="3:48" ht="39" customHeight="1" x14ac:dyDescent="0.35">
      <c r="C146" s="14"/>
      <c r="D146" s="856"/>
      <c r="E146" s="856"/>
      <c r="F146" s="856"/>
      <c r="G146" s="597"/>
      <c r="H146" s="14"/>
      <c r="I146" s="597"/>
      <c r="J146" s="597"/>
      <c r="K146" s="597"/>
      <c r="L146" s="857"/>
      <c r="M146" s="857"/>
      <c r="N146" s="857"/>
      <c r="O146" s="857"/>
      <c r="P146" s="857"/>
      <c r="Q146" s="857"/>
      <c r="R146" s="857"/>
      <c r="S146" s="857"/>
      <c r="T146" s="857"/>
      <c r="U146" s="858"/>
      <c r="V146" s="858"/>
      <c r="W146" s="858"/>
      <c r="X146" s="858"/>
      <c r="Y146" s="858"/>
      <c r="Z146" s="858"/>
      <c r="AA146" s="858"/>
      <c r="AB146" s="858"/>
      <c r="AC146" s="858"/>
      <c r="AD146" s="858"/>
      <c r="AE146" s="858"/>
      <c r="AF146" s="858"/>
      <c r="AG146" s="858"/>
      <c r="AH146" s="858"/>
      <c r="AI146" s="858"/>
      <c r="AJ146" s="858"/>
      <c r="AK146" s="858"/>
      <c r="AL146" s="858"/>
      <c r="AM146" s="858"/>
      <c r="AN146" s="858"/>
      <c r="AO146" s="858"/>
      <c r="AP146" s="858"/>
      <c r="AQ146" s="598"/>
      <c r="AR146" s="23"/>
      <c r="AV146" s="593"/>
    </row>
    <row r="147" spans="3:48" ht="27.75" customHeight="1" x14ac:dyDescent="0.35">
      <c r="C147" s="14"/>
      <c r="D147" s="856"/>
      <c r="E147" s="856"/>
      <c r="F147" s="856"/>
      <c r="G147" s="597"/>
      <c r="H147" s="14"/>
      <c r="I147" s="597"/>
      <c r="J147" s="856"/>
      <c r="K147" s="856"/>
      <c r="L147" s="596"/>
      <c r="O147" s="596"/>
      <c r="P147" s="596"/>
      <c r="Q147" s="596"/>
      <c r="V147" s="596"/>
      <c r="W147" s="596"/>
      <c r="X147" s="596"/>
      <c r="AC147" s="596"/>
      <c r="AD147" s="596"/>
      <c r="AE147" s="596"/>
      <c r="AJ147" s="596"/>
      <c r="AK147" s="596"/>
      <c r="AL147" s="596"/>
      <c r="AV147" s="593"/>
    </row>
    <row r="148" spans="3:48" ht="27.75" customHeight="1" x14ac:dyDescent="0.4">
      <c r="C148" s="14"/>
      <c r="D148" s="15"/>
      <c r="E148" s="596"/>
      <c r="F148" s="595"/>
      <c r="G148" s="594"/>
      <c r="H148" s="595"/>
      <c r="I148" s="594"/>
      <c r="J148" s="594"/>
      <c r="K148" s="594"/>
      <c r="R148" s="850"/>
      <c r="S148" s="850"/>
      <c r="Y148" s="850"/>
      <c r="Z148" s="850"/>
      <c r="AF148" s="850"/>
      <c r="AG148" s="850"/>
      <c r="AM148" s="850"/>
      <c r="AN148" s="850"/>
      <c r="AV148" s="593"/>
    </row>
    <row r="149" spans="3:48" ht="27.75" customHeight="1" x14ac:dyDescent="0.35">
      <c r="C149" s="14"/>
      <c r="D149" s="15"/>
      <c r="E149" s="596"/>
      <c r="F149" s="595"/>
      <c r="G149" s="594"/>
      <c r="H149" s="595"/>
      <c r="I149" s="594"/>
      <c r="J149" s="594"/>
      <c r="K149" s="594"/>
      <c r="AV149" s="593"/>
    </row>
    <row r="150" spans="3:48" ht="27.75" customHeight="1" x14ac:dyDescent="0.35">
      <c r="F150" s="591"/>
      <c r="G150" s="590"/>
      <c r="H150" s="591"/>
      <c r="I150" s="590"/>
      <c r="J150" s="590"/>
      <c r="K150" s="590"/>
      <c r="AV150" s="593"/>
    </row>
    <row r="151" spans="3:48" ht="27.75" customHeight="1" x14ac:dyDescent="0.4">
      <c r="F151" s="591"/>
      <c r="G151" s="590"/>
      <c r="H151" s="591"/>
      <c r="I151" s="590"/>
      <c r="J151" s="590"/>
      <c r="K151" s="590"/>
      <c r="AV151" s="592"/>
    </row>
    <row r="152" spans="3:48" ht="27.75" customHeight="1" x14ac:dyDescent="0.25">
      <c r="F152" s="591"/>
      <c r="G152" s="590"/>
      <c r="H152" s="591"/>
      <c r="I152" s="590"/>
      <c r="J152" s="590"/>
      <c r="K152" s="590"/>
    </row>
    <row r="153" spans="3:48" ht="27.75" customHeight="1" x14ac:dyDescent="0.25">
      <c r="F153" s="591"/>
      <c r="G153" s="590"/>
      <c r="H153" s="591"/>
      <c r="I153" s="590"/>
      <c r="J153" s="590"/>
      <c r="K153" s="590"/>
    </row>
    <row r="154" spans="3:48" ht="27.75" customHeight="1" x14ac:dyDescent="0.25"/>
    <row r="155" spans="3:48" ht="27.75" customHeight="1" x14ac:dyDescent="0.25"/>
    <row r="156" spans="3:48" ht="27.75" customHeight="1" x14ac:dyDescent="0.25"/>
  </sheetData>
  <sheetProtection sheet="1" objects="1" scenarios="1" formatCells="0" formatColumns="0" formatRows="0"/>
  <mergeCells count="442">
    <mergeCell ref="AV33:AV35"/>
    <mergeCell ref="AT72:AT73"/>
    <mergeCell ref="AS72:AS73"/>
    <mergeCell ref="I116:I117"/>
    <mergeCell ref="I119:I120"/>
    <mergeCell ref="I124:I125"/>
    <mergeCell ref="I93:I94"/>
    <mergeCell ref="I97:I98"/>
    <mergeCell ref="I100:I101"/>
    <mergeCell ref="I103:I104"/>
    <mergeCell ref="I106:I107"/>
    <mergeCell ref="I111:I112"/>
    <mergeCell ref="AV81:AV84"/>
    <mergeCell ref="AU81:AU84"/>
    <mergeCell ref="AT81:AT84"/>
    <mergeCell ref="AU33:AU35"/>
    <mergeCell ref="AT98:AT99"/>
    <mergeCell ref="AV72:AV73"/>
    <mergeCell ref="I76:I77"/>
    <mergeCell ref="AS94:AS95"/>
    <mergeCell ref="AR94:AR95"/>
    <mergeCell ref="I91:I92"/>
    <mergeCell ref="AS65:AS66"/>
    <mergeCell ref="AV47:AV49"/>
    <mergeCell ref="C119:C123"/>
    <mergeCell ref="C114:C115"/>
    <mergeCell ref="C131:C132"/>
    <mergeCell ref="AV103:AV105"/>
    <mergeCell ref="AU103:AU105"/>
    <mergeCell ref="AV100:AV102"/>
    <mergeCell ref="AU100:AU102"/>
    <mergeCell ref="AR100:AR102"/>
    <mergeCell ref="AT100:AT102"/>
    <mergeCell ref="AR120:AR121"/>
    <mergeCell ref="AV106:AV108"/>
    <mergeCell ref="AU106:AU108"/>
    <mergeCell ref="AS106:AS108"/>
    <mergeCell ref="AT106:AT108"/>
    <mergeCell ref="AR106:AR108"/>
    <mergeCell ref="AV109:AV110"/>
    <mergeCell ref="AU109:AU110"/>
    <mergeCell ref="AS112:AS113"/>
    <mergeCell ref="AR112:AR113"/>
    <mergeCell ref="AS109:AS110"/>
    <mergeCell ref="AV117:AV118"/>
    <mergeCell ref="AU117:AU118"/>
    <mergeCell ref="AT117:AT118"/>
    <mergeCell ref="H106:H107"/>
    <mergeCell ref="F30:F35"/>
    <mergeCell ref="G30:G32"/>
    <mergeCell ref="G33:G35"/>
    <mergeCell ref="I33:I35"/>
    <mergeCell ref="AR33:AR35"/>
    <mergeCell ref="AS33:AS35"/>
    <mergeCell ref="H97:H98"/>
    <mergeCell ref="AR98:AR99"/>
    <mergeCell ref="AS98:AS99"/>
    <mergeCell ref="AR72:AR73"/>
    <mergeCell ref="G44:G46"/>
    <mergeCell ref="H44:H45"/>
    <mergeCell ref="I44:I45"/>
    <mergeCell ref="I47:I48"/>
    <mergeCell ref="I50:I51"/>
    <mergeCell ref="G64:G66"/>
    <mergeCell ref="I60:I61"/>
    <mergeCell ref="H60:H61"/>
    <mergeCell ref="I62:I63"/>
    <mergeCell ref="H62:H63"/>
    <mergeCell ref="G62:G63"/>
    <mergeCell ref="G67:G68"/>
    <mergeCell ref="H76:H77"/>
    <mergeCell ref="G76:G77"/>
    <mergeCell ref="AV30:AV32"/>
    <mergeCell ref="AS117:AS118"/>
    <mergeCell ref="AR117:AR118"/>
    <mergeCell ref="AV112:AV113"/>
    <mergeCell ref="AU112:AU113"/>
    <mergeCell ref="AT112:AT113"/>
    <mergeCell ref="AT109:AT110"/>
    <mergeCell ref="AU98:AU99"/>
    <mergeCell ref="AV98:AV99"/>
    <mergeCell ref="AV94:AV95"/>
    <mergeCell ref="AU94:AU95"/>
    <mergeCell ref="AT94:AT95"/>
    <mergeCell ref="AT103:AT105"/>
    <mergeCell ref="AS103:AS105"/>
    <mergeCell ref="AS100:AS102"/>
    <mergeCell ref="AR103:AR105"/>
    <mergeCell ref="AT68:AT69"/>
    <mergeCell ref="AT86:AT87"/>
    <mergeCell ref="AT45:AT46"/>
    <mergeCell ref="AT79:AT80"/>
    <mergeCell ref="AV45:AV46"/>
    <mergeCell ref="AU45:AU46"/>
    <mergeCell ref="AV65:AV66"/>
    <mergeCell ref="AU65:AU66"/>
    <mergeCell ref="I27:I28"/>
    <mergeCell ref="I22:I23"/>
    <mergeCell ref="AU30:AU32"/>
    <mergeCell ref="AR109:AR110"/>
    <mergeCell ref="I109:I110"/>
    <mergeCell ref="AT54:AT55"/>
    <mergeCell ref="AT89:AT90"/>
    <mergeCell ref="AV86:AV87"/>
    <mergeCell ref="AU86:AU87"/>
    <mergeCell ref="AV89:AV90"/>
    <mergeCell ref="AU89:AU90"/>
    <mergeCell ref="AV54:AV55"/>
    <mergeCell ref="AU54:AU55"/>
    <mergeCell ref="AV79:AV80"/>
    <mergeCell ref="AU79:AU80"/>
    <mergeCell ref="AU72:AU73"/>
    <mergeCell ref="AV51:AV52"/>
    <mergeCell ref="AV68:AV69"/>
    <mergeCell ref="AU68:AU69"/>
    <mergeCell ref="AV28:AV29"/>
    <mergeCell ref="AU28:AU29"/>
    <mergeCell ref="AT23:AT24"/>
    <mergeCell ref="AS23:AS24"/>
    <mergeCell ref="AR23:AR24"/>
    <mergeCell ref="AU25:AU26"/>
    <mergeCell ref="AT25:AT26"/>
    <mergeCell ref="AS25:AS26"/>
    <mergeCell ref="AR25:AR26"/>
    <mergeCell ref="AV18:AV21"/>
    <mergeCell ref="AV12:AV13"/>
    <mergeCell ref="L11:AP11"/>
    <mergeCell ref="AV16:AV17"/>
    <mergeCell ref="AU16:AU17"/>
    <mergeCell ref="AT16:AT17"/>
    <mergeCell ref="AS16:AS17"/>
    <mergeCell ref="AR16:AR17"/>
    <mergeCell ref="AV25:AV26"/>
    <mergeCell ref="AV23:AV24"/>
    <mergeCell ref="AU23:AU24"/>
    <mergeCell ref="C10:AV10"/>
    <mergeCell ref="C12:C13"/>
    <mergeCell ref="D12:D13"/>
    <mergeCell ref="E12:E13"/>
    <mergeCell ref="F12:F13"/>
    <mergeCell ref="G12:G13"/>
    <mergeCell ref="AT12:AT13"/>
    <mergeCell ref="AU12:AU13"/>
    <mergeCell ref="AT18:AT21"/>
    <mergeCell ref="AU18:AU21"/>
    <mergeCell ref="I15:I16"/>
    <mergeCell ref="C22:C26"/>
    <mergeCell ref="E22:E26"/>
    <mergeCell ref="F22:F26"/>
    <mergeCell ref="G22:G24"/>
    <mergeCell ref="AR12:AR13"/>
    <mergeCell ref="AS12:AS13"/>
    <mergeCell ref="G18:G21"/>
    <mergeCell ref="I18:I21"/>
    <mergeCell ref="AR18:AR21"/>
    <mergeCell ref="AS18:AS21"/>
    <mergeCell ref="H15:H16"/>
    <mergeCell ref="H22:H23"/>
    <mergeCell ref="I25:I26"/>
    <mergeCell ref="H25:H26"/>
    <mergeCell ref="G25:G26"/>
    <mergeCell ref="AW12:AX12"/>
    <mergeCell ref="C15:C21"/>
    <mergeCell ref="D15:D52"/>
    <mergeCell ref="E15:E21"/>
    <mergeCell ref="F15:F21"/>
    <mergeCell ref="G15:G17"/>
    <mergeCell ref="H12:H13"/>
    <mergeCell ref="I12:I13"/>
    <mergeCell ref="J12:J13"/>
    <mergeCell ref="K12:K13"/>
    <mergeCell ref="AR30:AR32"/>
    <mergeCell ref="AS30:AS32"/>
    <mergeCell ref="AT30:AT32"/>
    <mergeCell ref="I36:I37"/>
    <mergeCell ref="AT28:AT29"/>
    <mergeCell ref="AS28:AS29"/>
    <mergeCell ref="AR28:AR29"/>
    <mergeCell ref="AT33:AT35"/>
    <mergeCell ref="C44:C46"/>
    <mergeCell ref="E44:E46"/>
    <mergeCell ref="F44:F46"/>
    <mergeCell ref="I30:I31"/>
    <mergeCell ref="C27:C29"/>
    <mergeCell ref="E27:E29"/>
    <mergeCell ref="F27:F29"/>
    <mergeCell ref="G27:G29"/>
    <mergeCell ref="C30:C35"/>
    <mergeCell ref="E30:E35"/>
    <mergeCell ref="E39:E43"/>
    <mergeCell ref="F39:F43"/>
    <mergeCell ref="G39:G41"/>
    <mergeCell ref="C76:C77"/>
    <mergeCell ref="C74:C75"/>
    <mergeCell ref="C70:C71"/>
    <mergeCell ref="C50:C52"/>
    <mergeCell ref="E50:E52"/>
    <mergeCell ref="F50:F52"/>
    <mergeCell ref="G50:G52"/>
    <mergeCell ref="C53:C59"/>
    <mergeCell ref="D53:D77"/>
    <mergeCell ref="E53:E59"/>
    <mergeCell ref="F53:F59"/>
    <mergeCell ref="G53:G55"/>
    <mergeCell ref="C36:C38"/>
    <mergeCell ref="E36:E38"/>
    <mergeCell ref="F36:F38"/>
    <mergeCell ref="G36:G38"/>
    <mergeCell ref="C39:C43"/>
    <mergeCell ref="C62:C63"/>
    <mergeCell ref="C60:C61"/>
    <mergeCell ref="C67:C69"/>
    <mergeCell ref="E67:E69"/>
    <mergeCell ref="F67:F69"/>
    <mergeCell ref="C64:C66"/>
    <mergeCell ref="E64:E66"/>
    <mergeCell ref="F64:F66"/>
    <mergeCell ref="F62:F63"/>
    <mergeCell ref="E60:E61"/>
    <mergeCell ref="E62:E63"/>
    <mergeCell ref="G100:G102"/>
    <mergeCell ref="H100:H101"/>
    <mergeCell ref="G103:G105"/>
    <mergeCell ref="H103:H104"/>
    <mergeCell ref="C93:C95"/>
    <mergeCell ref="E93:E95"/>
    <mergeCell ref="F93:F95"/>
    <mergeCell ref="C106:C110"/>
    <mergeCell ref="E106:E110"/>
    <mergeCell ref="G106:G108"/>
    <mergeCell ref="C97:C99"/>
    <mergeCell ref="E97:E99"/>
    <mergeCell ref="F97:F99"/>
    <mergeCell ref="G97:G99"/>
    <mergeCell ref="F106:F110"/>
    <mergeCell ref="G93:G95"/>
    <mergeCell ref="C100:C102"/>
    <mergeCell ref="E100:E102"/>
    <mergeCell ref="F100:F102"/>
    <mergeCell ref="C103:C105"/>
    <mergeCell ref="E103:E105"/>
    <mergeCell ref="F103:F105"/>
    <mergeCell ref="H109:H110"/>
    <mergeCell ref="G109:G110"/>
    <mergeCell ref="E78:E84"/>
    <mergeCell ref="F78:F84"/>
    <mergeCell ref="G78:G80"/>
    <mergeCell ref="C85:C87"/>
    <mergeCell ref="E85:E87"/>
    <mergeCell ref="F85:F87"/>
    <mergeCell ref="G85:G87"/>
    <mergeCell ref="H135:H136"/>
    <mergeCell ref="H119:H120"/>
    <mergeCell ref="C88:C92"/>
    <mergeCell ref="E88:E92"/>
    <mergeCell ref="F88:F92"/>
    <mergeCell ref="G88:G90"/>
    <mergeCell ref="H88:H89"/>
    <mergeCell ref="H91:H92"/>
    <mergeCell ref="G91:G92"/>
    <mergeCell ref="D78:D110"/>
    <mergeCell ref="F119:F123"/>
    <mergeCell ref="C124:C128"/>
    <mergeCell ref="E124:E128"/>
    <mergeCell ref="F124:F128"/>
    <mergeCell ref="E119:E123"/>
    <mergeCell ref="C111:C113"/>
    <mergeCell ref="E111:E113"/>
    <mergeCell ref="F111:F113"/>
    <mergeCell ref="G111:G113"/>
    <mergeCell ref="C116:C118"/>
    <mergeCell ref="E116:E118"/>
    <mergeCell ref="F116:F118"/>
    <mergeCell ref="Y148:Z148"/>
    <mergeCell ref="AF148:AG148"/>
    <mergeCell ref="C140:K140"/>
    <mergeCell ref="L142:T142"/>
    <mergeCell ref="U142:AP142"/>
    <mergeCell ref="L143:T143"/>
    <mergeCell ref="U143:AP143"/>
    <mergeCell ref="L144:T144"/>
    <mergeCell ref="U144:AP144"/>
    <mergeCell ref="R148:S148"/>
    <mergeCell ref="AM148:AN148"/>
    <mergeCell ref="D145:F145"/>
    <mergeCell ref="J145:K145"/>
    <mergeCell ref="D146:F146"/>
    <mergeCell ref="L146:T146"/>
    <mergeCell ref="U146:AP146"/>
    <mergeCell ref="D147:F147"/>
    <mergeCell ref="J147:K147"/>
    <mergeCell ref="I135:I136"/>
    <mergeCell ref="H27:H28"/>
    <mergeCell ref="H30:H31"/>
    <mergeCell ref="G70:G71"/>
    <mergeCell ref="H74:H75"/>
    <mergeCell ref="H72:H73"/>
    <mergeCell ref="AS40:AS42"/>
    <mergeCell ref="AR40:AR42"/>
    <mergeCell ref="H50:H51"/>
    <mergeCell ref="I64:I65"/>
    <mergeCell ref="I67:I68"/>
    <mergeCell ref="I39:I40"/>
    <mergeCell ref="AS47:AS49"/>
    <mergeCell ref="G42:G43"/>
    <mergeCell ref="AS54:AS55"/>
    <mergeCell ref="AR54:AR55"/>
    <mergeCell ref="AR51:AR52"/>
    <mergeCell ref="AS51:AS52"/>
    <mergeCell ref="AS56:AS59"/>
    <mergeCell ref="AR56:AR59"/>
    <mergeCell ref="AS45:AS46"/>
    <mergeCell ref="AR45:AR46"/>
    <mergeCell ref="H36:H37"/>
    <mergeCell ref="H39:H40"/>
    <mergeCell ref="H33:H35"/>
    <mergeCell ref="AS81:AS84"/>
    <mergeCell ref="AR81:AR84"/>
    <mergeCell ref="AR89:AR90"/>
    <mergeCell ref="AS89:AS90"/>
    <mergeCell ref="AR79:AR80"/>
    <mergeCell ref="AS86:AS87"/>
    <mergeCell ref="AR86:AR87"/>
    <mergeCell ref="AS68:AS69"/>
    <mergeCell ref="AR68:AR69"/>
    <mergeCell ref="AS79:AS80"/>
    <mergeCell ref="H93:H94"/>
    <mergeCell ref="F72:F73"/>
    <mergeCell ref="F70:F71"/>
    <mergeCell ref="I53:I54"/>
    <mergeCell ref="I78:I79"/>
    <mergeCell ref="I85:I86"/>
    <mergeCell ref="I88:I89"/>
    <mergeCell ref="G72:G73"/>
    <mergeCell ref="H70:H71"/>
    <mergeCell ref="I74:I75"/>
    <mergeCell ref="I72:I73"/>
    <mergeCell ref="H81:H84"/>
    <mergeCell ref="I81:I84"/>
    <mergeCell ref="G56:G59"/>
    <mergeCell ref="I56:I59"/>
    <mergeCell ref="H64:H65"/>
    <mergeCell ref="G60:G61"/>
    <mergeCell ref="F60:F61"/>
    <mergeCell ref="H53:H54"/>
    <mergeCell ref="H56:H59"/>
    <mergeCell ref="G74:G75"/>
    <mergeCell ref="H67:H68"/>
    <mergeCell ref="I70:I71"/>
    <mergeCell ref="H85:H86"/>
    <mergeCell ref="AV37:AV38"/>
    <mergeCell ref="AU37:AU38"/>
    <mergeCell ref="AT37:AT38"/>
    <mergeCell ref="AS37:AS38"/>
    <mergeCell ref="AR37:AR38"/>
    <mergeCell ref="AT65:AT66"/>
    <mergeCell ref="AR65:AR66"/>
    <mergeCell ref="AV40:AV42"/>
    <mergeCell ref="AU40:AU42"/>
    <mergeCell ref="AT40:AT42"/>
    <mergeCell ref="I42:I43"/>
    <mergeCell ref="H42:H43"/>
    <mergeCell ref="AT47:AT49"/>
    <mergeCell ref="AR47:AR49"/>
    <mergeCell ref="AU51:AU52"/>
    <mergeCell ref="AT51:AT52"/>
    <mergeCell ref="AV56:AV59"/>
    <mergeCell ref="AU56:AU59"/>
    <mergeCell ref="AT56:AT59"/>
    <mergeCell ref="AU47:AU49"/>
    <mergeCell ref="H127:H128"/>
    <mergeCell ref="AV125:AV126"/>
    <mergeCell ref="AU125:AU126"/>
    <mergeCell ref="I114:I115"/>
    <mergeCell ref="H114:H115"/>
    <mergeCell ref="G114:G115"/>
    <mergeCell ref="H133:H134"/>
    <mergeCell ref="H116:H117"/>
    <mergeCell ref="H122:H123"/>
    <mergeCell ref="G122:G123"/>
    <mergeCell ref="I122:I123"/>
    <mergeCell ref="AT127:AT128"/>
    <mergeCell ref="AS127:AS128"/>
    <mergeCell ref="AV127:AV128"/>
    <mergeCell ref="AU127:AU128"/>
    <mergeCell ref="AR127:AR128"/>
    <mergeCell ref="H124:H125"/>
    <mergeCell ref="AT125:AT126"/>
    <mergeCell ref="AS125:AS126"/>
    <mergeCell ref="AR125:AR126"/>
    <mergeCell ref="AV120:AV121"/>
    <mergeCell ref="AU120:AU121"/>
    <mergeCell ref="AT120:AT121"/>
    <mergeCell ref="AS120:AS121"/>
    <mergeCell ref="E114:E115"/>
    <mergeCell ref="F114:F115"/>
    <mergeCell ref="G124:G128"/>
    <mergeCell ref="G116:G118"/>
    <mergeCell ref="G119:G121"/>
    <mergeCell ref="I133:I134"/>
    <mergeCell ref="D111:D138"/>
    <mergeCell ref="C135:C136"/>
    <mergeCell ref="F135:F136"/>
    <mergeCell ref="G135:G136"/>
    <mergeCell ref="C129:C130"/>
    <mergeCell ref="F129:F130"/>
    <mergeCell ref="G129:G130"/>
    <mergeCell ref="C137:C138"/>
    <mergeCell ref="F137:F138"/>
    <mergeCell ref="I129:I130"/>
    <mergeCell ref="F131:F132"/>
    <mergeCell ref="G131:G132"/>
    <mergeCell ref="H131:H132"/>
    <mergeCell ref="I131:I132"/>
    <mergeCell ref="I127:I128"/>
    <mergeCell ref="H137:H138"/>
    <mergeCell ref="I137:I138"/>
    <mergeCell ref="E133:E138"/>
    <mergeCell ref="C2:AV9"/>
    <mergeCell ref="B15:B138"/>
    <mergeCell ref="E129:E132"/>
    <mergeCell ref="C47:C49"/>
    <mergeCell ref="E47:E49"/>
    <mergeCell ref="F47:F49"/>
    <mergeCell ref="G47:G49"/>
    <mergeCell ref="G137:G138"/>
    <mergeCell ref="E76:E77"/>
    <mergeCell ref="F76:F77"/>
    <mergeCell ref="F74:F75"/>
    <mergeCell ref="E72:E73"/>
    <mergeCell ref="C133:C134"/>
    <mergeCell ref="F133:F134"/>
    <mergeCell ref="G133:G134"/>
    <mergeCell ref="H111:H112"/>
    <mergeCell ref="E70:E71"/>
    <mergeCell ref="E74:E75"/>
    <mergeCell ref="H47:H48"/>
    <mergeCell ref="H129:H130"/>
    <mergeCell ref="C72:C73"/>
    <mergeCell ref="G81:G84"/>
    <mergeCell ref="H78:H79"/>
    <mergeCell ref="C78:C84"/>
  </mergeCells>
  <pageMargins left="0.51181102362204722" right="0.11811023622047245" top="0.35433070866141736" bottom="0.35433070866141736" header="0.31496062992125984" footer="0.31496062992125984"/>
  <pageSetup paperSize="8" scale="29" fitToHeight="4"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M23"/>
  <sheetViews>
    <sheetView zoomScale="51" zoomScaleNormal="51" workbookViewId="0">
      <pane xSplit="4" ySplit="9" topLeftCell="X10" activePane="bottomRight" state="frozen"/>
      <selection pane="topRight" activeCell="E1" sqref="E1"/>
      <selection pane="bottomLeft" activeCell="A10" sqref="A10"/>
      <selection pane="bottomRight" activeCell="AK10" sqref="AK10:AK19"/>
    </sheetView>
  </sheetViews>
  <sheetFormatPr baseColWidth="10" defaultRowHeight="15" x14ac:dyDescent="0.25"/>
  <cols>
    <col min="2" max="2" width="23.42578125" customWidth="1"/>
    <col min="3" max="3" width="29.28515625" customWidth="1"/>
    <col min="4" max="4" width="26" customWidth="1"/>
    <col min="5" max="5" width="50" customWidth="1"/>
    <col min="6" max="6" width="43.5703125" customWidth="1"/>
    <col min="7" max="7" width="24" customWidth="1"/>
    <col min="33" max="33" width="23.28515625" hidden="1" customWidth="1"/>
    <col min="34" max="34" width="0" hidden="1" customWidth="1"/>
    <col min="35" max="35" width="19" hidden="1" customWidth="1"/>
    <col min="36" max="36" width="19.28515625" hidden="1" customWidth="1"/>
    <col min="37" max="37" width="25.140625" customWidth="1"/>
  </cols>
  <sheetData>
    <row r="1" spans="1:39" x14ac:dyDescent="0.25">
      <c r="C1" s="13"/>
      <c r="D1" s="64"/>
      <c r="G1" s="64"/>
      <c r="AG1" s="13"/>
      <c r="AH1" s="64"/>
      <c r="AI1" s="64"/>
      <c r="AJ1" s="64"/>
      <c r="AK1" s="64"/>
    </row>
    <row r="2" spans="1:39" ht="46.5" x14ac:dyDescent="0.7">
      <c r="B2" s="742" t="s">
        <v>990</v>
      </c>
      <c r="C2" s="742"/>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c r="AE2" s="742"/>
      <c r="AF2" s="742"/>
      <c r="AG2" s="742"/>
      <c r="AH2" s="742"/>
      <c r="AI2" s="742"/>
      <c r="AJ2" s="742"/>
      <c r="AK2" s="742"/>
    </row>
    <row r="3" spans="1:39" ht="26.25" x14ac:dyDescent="0.25">
      <c r="B3" s="4"/>
      <c r="C3" s="4"/>
      <c r="D3" s="52"/>
      <c r="E3" s="5"/>
      <c r="F3" s="5"/>
      <c r="G3" s="5"/>
      <c r="H3" s="4"/>
      <c r="I3" s="4"/>
      <c r="J3" s="4"/>
      <c r="K3" s="4"/>
      <c r="L3" s="4"/>
      <c r="M3" s="4"/>
      <c r="N3" s="4"/>
      <c r="O3" s="4"/>
      <c r="P3" s="4"/>
      <c r="Q3" s="4"/>
      <c r="R3" s="4"/>
      <c r="S3" s="4"/>
      <c r="T3" s="4"/>
      <c r="U3" s="4"/>
      <c r="V3" s="4"/>
      <c r="W3" s="4"/>
      <c r="X3" s="4"/>
      <c r="Y3" s="4"/>
      <c r="Z3" s="4"/>
      <c r="AA3" s="4"/>
      <c r="AB3" s="4"/>
      <c r="AC3" s="4"/>
      <c r="AD3" s="4"/>
      <c r="AE3" s="4"/>
      <c r="AF3" s="4"/>
      <c r="AG3" s="5"/>
      <c r="AH3" s="5"/>
      <c r="AI3" s="4"/>
      <c r="AJ3" s="5"/>
      <c r="AK3" s="4"/>
    </row>
    <row r="4" spans="1:39" ht="26.25" x14ac:dyDescent="0.25">
      <c r="B4" s="4"/>
      <c r="C4" s="887"/>
      <c r="D4" s="887"/>
      <c r="E4" s="887"/>
      <c r="F4" s="887"/>
      <c r="G4" s="887"/>
      <c r="H4" s="4"/>
      <c r="I4" s="4"/>
      <c r="J4" s="4"/>
      <c r="K4" s="4"/>
      <c r="L4" s="4"/>
      <c r="M4" s="4"/>
      <c r="N4" s="4"/>
      <c r="O4" s="4"/>
      <c r="P4" s="4"/>
      <c r="Q4" s="4"/>
      <c r="R4" s="4"/>
      <c r="S4" s="4"/>
      <c r="T4" s="4"/>
      <c r="U4" s="4"/>
      <c r="V4" s="4"/>
      <c r="W4" s="4"/>
      <c r="X4" s="4"/>
      <c r="Y4" s="4"/>
      <c r="Z4" s="4"/>
      <c r="AA4" s="4"/>
      <c r="AB4" s="4"/>
      <c r="AC4" s="4"/>
      <c r="AD4" s="4"/>
      <c r="AE4" s="4"/>
      <c r="AF4" s="4"/>
      <c r="AG4" s="5"/>
      <c r="AH4" s="5"/>
      <c r="AI4" s="4"/>
      <c r="AJ4" s="5"/>
      <c r="AK4" s="4"/>
    </row>
    <row r="5" spans="1:39" ht="26.25" x14ac:dyDescent="0.25">
      <c r="B5" s="4"/>
      <c r="C5" s="52"/>
      <c r="D5" s="64"/>
      <c r="F5" s="1"/>
      <c r="G5" s="2"/>
      <c r="H5" s="4"/>
      <c r="I5" s="4"/>
      <c r="J5" s="4"/>
      <c r="K5" s="4"/>
      <c r="L5" s="4"/>
      <c r="M5" s="4"/>
      <c r="N5" s="4"/>
      <c r="O5" s="4"/>
      <c r="P5" s="4"/>
      <c r="Q5" s="4"/>
      <c r="R5" s="4"/>
      <c r="S5" s="4"/>
      <c r="T5" s="4"/>
      <c r="U5" s="4"/>
      <c r="V5" s="4"/>
      <c r="W5" s="4"/>
      <c r="X5" s="4"/>
      <c r="Y5" s="4"/>
      <c r="Z5" s="4"/>
      <c r="AA5" s="4"/>
      <c r="AB5" s="4"/>
      <c r="AC5" s="4"/>
      <c r="AD5" s="4"/>
      <c r="AE5" s="4"/>
      <c r="AF5" s="4"/>
      <c r="AG5" s="5"/>
      <c r="AH5" s="5"/>
      <c r="AI5" s="4"/>
      <c r="AJ5" s="5"/>
      <c r="AK5" s="4"/>
    </row>
    <row r="6" spans="1:39" ht="23.25" x14ac:dyDescent="0.35">
      <c r="A6" s="9"/>
      <c r="B6" s="8"/>
      <c r="C6" s="8"/>
      <c r="D6" s="582"/>
      <c r="E6" s="8"/>
      <c r="F6" s="8"/>
      <c r="G6" s="11"/>
      <c r="H6" s="760" t="s">
        <v>88</v>
      </c>
      <c r="I6" s="760"/>
      <c r="J6" s="760"/>
      <c r="K6" s="760"/>
      <c r="L6" s="760"/>
      <c r="M6" s="760"/>
      <c r="N6" s="760"/>
      <c r="O6" s="760"/>
      <c r="P6" s="760"/>
      <c r="Q6" s="760"/>
      <c r="R6" s="760"/>
      <c r="S6" s="760"/>
      <c r="T6" s="760"/>
      <c r="U6" s="760"/>
      <c r="V6" s="760"/>
      <c r="W6" s="760"/>
      <c r="X6" s="760"/>
      <c r="Y6" s="760"/>
      <c r="Z6" s="760"/>
      <c r="AA6" s="760"/>
      <c r="AB6" s="760"/>
      <c r="AC6" s="760"/>
      <c r="AD6" s="760"/>
      <c r="AE6" s="760"/>
      <c r="AF6" s="48"/>
      <c r="AG6" s="8"/>
      <c r="AH6" s="8"/>
      <c r="AI6" s="16">
        <v>30</v>
      </c>
      <c r="AJ6" s="8"/>
      <c r="AK6" s="17"/>
      <c r="AL6" s="9"/>
      <c r="AM6" s="9"/>
    </row>
    <row r="7" spans="1:39" ht="33.75" x14ac:dyDescent="0.25">
      <c r="B7" s="871" t="s">
        <v>1</v>
      </c>
      <c r="C7" s="873" t="s">
        <v>2</v>
      </c>
      <c r="D7" s="871" t="s">
        <v>3</v>
      </c>
      <c r="E7" s="754" t="s">
        <v>991</v>
      </c>
      <c r="F7" s="866" t="s">
        <v>992</v>
      </c>
      <c r="G7" s="754" t="s">
        <v>993</v>
      </c>
      <c r="H7" s="587" t="s">
        <v>17</v>
      </c>
      <c r="I7" s="49" t="s">
        <v>18</v>
      </c>
      <c r="J7" s="49" t="s">
        <v>19</v>
      </c>
      <c r="K7" s="587" t="s">
        <v>20</v>
      </c>
      <c r="L7" s="587" t="s">
        <v>21</v>
      </c>
      <c r="M7" s="587" t="s">
        <v>15</v>
      </c>
      <c r="N7" s="587" t="s">
        <v>16</v>
      </c>
      <c r="O7" s="583" t="s">
        <v>17</v>
      </c>
      <c r="P7" s="49" t="s">
        <v>18</v>
      </c>
      <c r="Q7" s="49" t="s">
        <v>19</v>
      </c>
      <c r="R7" s="587" t="s">
        <v>20</v>
      </c>
      <c r="S7" s="587" t="s">
        <v>21</v>
      </c>
      <c r="T7" s="587" t="s">
        <v>15</v>
      </c>
      <c r="U7" s="587" t="s">
        <v>16</v>
      </c>
      <c r="V7" s="583" t="s">
        <v>17</v>
      </c>
      <c r="W7" s="49" t="s">
        <v>18</v>
      </c>
      <c r="X7" s="49" t="s">
        <v>19</v>
      </c>
      <c r="Y7" s="587" t="s">
        <v>20</v>
      </c>
      <c r="Z7" s="587" t="s">
        <v>21</v>
      </c>
      <c r="AA7" s="587" t="s">
        <v>15</v>
      </c>
      <c r="AB7" s="587" t="s">
        <v>16</v>
      </c>
      <c r="AC7" s="583" t="s">
        <v>17</v>
      </c>
      <c r="AD7" s="49" t="s">
        <v>18</v>
      </c>
      <c r="AE7" s="49" t="s">
        <v>19</v>
      </c>
      <c r="AF7" s="19" t="s">
        <v>4</v>
      </c>
      <c r="AG7" s="754" t="s">
        <v>22</v>
      </c>
      <c r="AH7" s="754" t="s">
        <v>23</v>
      </c>
      <c r="AI7" s="754" t="s">
        <v>5</v>
      </c>
      <c r="AJ7" s="875" t="s">
        <v>24</v>
      </c>
      <c r="AK7" s="757" t="s">
        <v>1029</v>
      </c>
      <c r="AL7" s="860"/>
      <c r="AM7" s="860"/>
    </row>
    <row r="8" spans="1:39" ht="21" x14ac:dyDescent="0.25">
      <c r="B8" s="872"/>
      <c r="C8" s="874"/>
      <c r="D8" s="872"/>
      <c r="E8" s="753"/>
      <c r="F8" s="867"/>
      <c r="G8" s="753"/>
      <c r="H8" s="588">
        <v>1</v>
      </c>
      <c r="I8" s="50">
        <v>2</v>
      </c>
      <c r="J8" s="50">
        <f t="shared" ref="J8:Q8" si="0">+I8+1</f>
        <v>3</v>
      </c>
      <c r="K8" s="588">
        <v>4</v>
      </c>
      <c r="L8" s="588">
        <f t="shared" si="0"/>
        <v>5</v>
      </c>
      <c r="M8" s="588">
        <f t="shared" si="0"/>
        <v>6</v>
      </c>
      <c r="N8" s="588">
        <f t="shared" si="0"/>
        <v>7</v>
      </c>
      <c r="O8" s="584">
        <f t="shared" si="0"/>
        <v>8</v>
      </c>
      <c r="P8" s="50">
        <f t="shared" si="0"/>
        <v>9</v>
      </c>
      <c r="Q8" s="50">
        <f t="shared" si="0"/>
        <v>10</v>
      </c>
      <c r="R8" s="588">
        <v>11</v>
      </c>
      <c r="S8" s="588">
        <f t="shared" ref="S8:X8" si="1">+R8+1</f>
        <v>12</v>
      </c>
      <c r="T8" s="588">
        <f t="shared" si="1"/>
        <v>13</v>
      </c>
      <c r="U8" s="588">
        <f t="shared" si="1"/>
        <v>14</v>
      </c>
      <c r="V8" s="584">
        <f t="shared" si="1"/>
        <v>15</v>
      </c>
      <c r="W8" s="50">
        <f t="shared" si="1"/>
        <v>16</v>
      </c>
      <c r="X8" s="50">
        <f t="shared" si="1"/>
        <v>17</v>
      </c>
      <c r="Y8" s="588">
        <v>18</v>
      </c>
      <c r="Z8" s="588">
        <f t="shared" ref="Z8:AE8" si="2">+Y8+1</f>
        <v>19</v>
      </c>
      <c r="AA8" s="588">
        <f t="shared" si="2"/>
        <v>20</v>
      </c>
      <c r="AB8" s="588">
        <f t="shared" si="2"/>
        <v>21</v>
      </c>
      <c r="AC8" s="584">
        <f t="shared" si="2"/>
        <v>22</v>
      </c>
      <c r="AD8" s="50">
        <f t="shared" si="2"/>
        <v>23</v>
      </c>
      <c r="AE8" s="50">
        <f t="shared" si="2"/>
        <v>24</v>
      </c>
      <c r="AF8" s="32" t="s">
        <v>994</v>
      </c>
      <c r="AG8" s="753"/>
      <c r="AH8" s="753"/>
      <c r="AI8" s="753"/>
      <c r="AJ8" s="876"/>
      <c r="AK8" s="758"/>
    </row>
    <row r="9" spans="1:39" ht="21" x14ac:dyDescent="0.25">
      <c r="B9" s="28"/>
      <c r="C9" s="28"/>
      <c r="D9" s="28"/>
      <c r="E9" s="28"/>
      <c r="F9" s="28"/>
      <c r="G9" s="28"/>
      <c r="H9" s="28"/>
      <c r="I9" s="635"/>
      <c r="J9" s="635"/>
      <c r="K9" s="28"/>
      <c r="L9" s="28"/>
      <c r="M9" s="28"/>
      <c r="N9" s="28"/>
      <c r="O9" s="28"/>
      <c r="P9" s="635"/>
      <c r="Q9" s="635"/>
      <c r="R9" s="28"/>
      <c r="S9" s="28"/>
      <c r="T9" s="28"/>
      <c r="U9" s="28"/>
      <c r="V9" s="28"/>
      <c r="W9" s="635"/>
      <c r="X9" s="635"/>
      <c r="Y9" s="28"/>
      <c r="Z9" s="28"/>
      <c r="AA9" s="28"/>
      <c r="AB9" s="28"/>
      <c r="AC9" s="28"/>
      <c r="AD9" s="635"/>
      <c r="AE9" s="635"/>
      <c r="AF9" s="29"/>
      <c r="AG9" s="28"/>
      <c r="AH9" s="28"/>
      <c r="AI9" s="28"/>
      <c r="AJ9" s="30"/>
      <c r="AK9" s="30"/>
    </row>
    <row r="10" spans="1:39" ht="63" x14ac:dyDescent="0.25">
      <c r="B10" s="881">
        <v>1</v>
      </c>
      <c r="C10" s="763" t="s">
        <v>995</v>
      </c>
      <c r="D10" s="329" t="s">
        <v>996</v>
      </c>
      <c r="E10" s="665" t="s">
        <v>997</v>
      </c>
      <c r="F10" s="586" t="s">
        <v>998</v>
      </c>
      <c r="G10" s="586" t="s">
        <v>999</v>
      </c>
      <c r="H10" s="329"/>
      <c r="I10" s="211"/>
      <c r="J10" s="211"/>
      <c r="K10" s="329"/>
      <c r="L10" s="329"/>
      <c r="M10" s="329"/>
      <c r="N10" s="329"/>
      <c r="O10" s="329"/>
      <c r="P10" s="211"/>
      <c r="Q10" s="211"/>
      <c r="R10" s="329"/>
      <c r="S10" s="329"/>
      <c r="T10" s="329"/>
      <c r="U10" s="329">
        <v>1</v>
      </c>
      <c r="V10" s="329"/>
      <c r="W10" s="211"/>
      <c r="X10" s="211"/>
      <c r="Y10" s="329"/>
      <c r="Z10" s="329"/>
      <c r="AA10" s="329">
        <v>1</v>
      </c>
      <c r="AB10" s="329"/>
      <c r="AC10" s="329"/>
      <c r="AD10" s="211"/>
      <c r="AE10" s="211"/>
      <c r="AF10" s="415">
        <f t="shared" ref="AF10:AF19" si="3">SUM(H10:AE10)</f>
        <v>2</v>
      </c>
      <c r="AG10" s="666">
        <v>1760</v>
      </c>
      <c r="AH10" s="667">
        <f t="shared" ref="AH10:AH19" si="4">1-(AI10/AG10)</f>
        <v>0</v>
      </c>
      <c r="AI10" s="419">
        <v>1760</v>
      </c>
      <c r="AJ10" s="419">
        <f>+AG10*AF10</f>
        <v>3520</v>
      </c>
      <c r="AK10" s="419">
        <f>+AI10*AF10</f>
        <v>3520</v>
      </c>
    </row>
    <row r="11" spans="1:39" ht="63" x14ac:dyDescent="0.25">
      <c r="B11" s="882"/>
      <c r="C11" s="883"/>
      <c r="D11" s="329" t="s">
        <v>1000</v>
      </c>
      <c r="E11" s="665" t="s">
        <v>997</v>
      </c>
      <c r="F11" s="586" t="s">
        <v>1001</v>
      </c>
      <c r="G11" s="586" t="s">
        <v>999</v>
      </c>
      <c r="H11" s="329"/>
      <c r="I11" s="211"/>
      <c r="J11" s="211"/>
      <c r="K11" s="329"/>
      <c r="L11" s="329"/>
      <c r="M11" s="329"/>
      <c r="N11" s="329"/>
      <c r="O11" s="329"/>
      <c r="P11" s="211"/>
      <c r="Q11" s="211"/>
      <c r="R11" s="329"/>
      <c r="S11" s="329"/>
      <c r="T11" s="329"/>
      <c r="U11" s="329">
        <v>1</v>
      </c>
      <c r="V11" s="329"/>
      <c r="W11" s="211"/>
      <c r="X11" s="211"/>
      <c r="Y11" s="329"/>
      <c r="Z11" s="329"/>
      <c r="AA11" s="329">
        <v>1</v>
      </c>
      <c r="AB11" s="329"/>
      <c r="AC11" s="329"/>
      <c r="AD11" s="211"/>
      <c r="AE11" s="211"/>
      <c r="AF11" s="415">
        <f t="shared" si="3"/>
        <v>2</v>
      </c>
      <c r="AG11" s="666">
        <v>1462</v>
      </c>
      <c r="AH11" s="667">
        <f t="shared" si="4"/>
        <v>0</v>
      </c>
      <c r="AI11" s="419">
        <v>1462</v>
      </c>
      <c r="AJ11" s="419">
        <f t="shared" ref="AJ11:AJ19" si="5">+AG11*AF11</f>
        <v>2924</v>
      </c>
      <c r="AK11" s="419">
        <f t="shared" ref="AK11:AK19" si="6">+AI11*AF11</f>
        <v>2924</v>
      </c>
    </row>
    <row r="12" spans="1:39" ht="63" x14ac:dyDescent="0.25">
      <c r="B12" s="882"/>
      <c r="C12" s="763" t="s">
        <v>1002</v>
      </c>
      <c r="D12" s="329" t="s">
        <v>1003</v>
      </c>
      <c r="E12" s="665" t="s">
        <v>997</v>
      </c>
      <c r="F12" s="586" t="s">
        <v>1004</v>
      </c>
      <c r="G12" s="586" t="s">
        <v>999</v>
      </c>
      <c r="H12" s="329"/>
      <c r="I12" s="211"/>
      <c r="J12" s="211"/>
      <c r="K12" s="329"/>
      <c r="L12" s="329"/>
      <c r="M12" s="329"/>
      <c r="N12" s="329"/>
      <c r="O12" s="329"/>
      <c r="P12" s="211"/>
      <c r="Q12" s="211"/>
      <c r="R12" s="329"/>
      <c r="S12" s="329"/>
      <c r="T12" s="329"/>
      <c r="U12" s="329">
        <v>1</v>
      </c>
      <c r="V12" s="329"/>
      <c r="W12" s="211"/>
      <c r="X12" s="211"/>
      <c r="Y12" s="329"/>
      <c r="Z12" s="329"/>
      <c r="AA12" s="329">
        <v>1</v>
      </c>
      <c r="AB12" s="329"/>
      <c r="AC12" s="329"/>
      <c r="AD12" s="211"/>
      <c r="AE12" s="211"/>
      <c r="AF12" s="415">
        <f t="shared" si="3"/>
        <v>2</v>
      </c>
      <c r="AG12" s="666">
        <v>1920</v>
      </c>
      <c r="AH12" s="667">
        <f t="shared" si="4"/>
        <v>7.999999999999996E-2</v>
      </c>
      <c r="AI12" s="419">
        <v>1766.4</v>
      </c>
      <c r="AJ12" s="419">
        <f t="shared" si="5"/>
        <v>3840</v>
      </c>
      <c r="AK12" s="419">
        <f t="shared" si="6"/>
        <v>3532.8</v>
      </c>
    </row>
    <row r="13" spans="1:39" ht="63" x14ac:dyDescent="0.25">
      <c r="B13" s="882"/>
      <c r="C13" s="883"/>
      <c r="D13" s="329" t="s">
        <v>1005</v>
      </c>
      <c r="E13" s="665" t="s">
        <v>997</v>
      </c>
      <c r="F13" s="586" t="s">
        <v>1006</v>
      </c>
      <c r="G13" s="586" t="s">
        <v>999</v>
      </c>
      <c r="H13" s="329"/>
      <c r="I13" s="211"/>
      <c r="J13" s="211"/>
      <c r="K13" s="329"/>
      <c r="L13" s="329"/>
      <c r="M13" s="329"/>
      <c r="N13" s="329"/>
      <c r="O13" s="329"/>
      <c r="P13" s="211"/>
      <c r="Q13" s="211"/>
      <c r="R13" s="329"/>
      <c r="S13" s="329"/>
      <c r="T13" s="329"/>
      <c r="U13" s="329">
        <v>1</v>
      </c>
      <c r="V13" s="329"/>
      <c r="W13" s="211"/>
      <c r="X13" s="211"/>
      <c r="Y13" s="329"/>
      <c r="Z13" s="329"/>
      <c r="AA13" s="329">
        <v>1</v>
      </c>
      <c r="AB13" s="329"/>
      <c r="AC13" s="329"/>
      <c r="AD13" s="211"/>
      <c r="AE13" s="211"/>
      <c r="AF13" s="415">
        <f t="shared" ref="AF13" si="7">SUM(H13:AE13)</f>
        <v>2</v>
      </c>
      <c r="AG13" s="666">
        <v>1144.3</v>
      </c>
      <c r="AH13" s="667">
        <f t="shared" si="4"/>
        <v>0</v>
      </c>
      <c r="AI13" s="666">
        <v>1144.3</v>
      </c>
      <c r="AJ13" s="419">
        <f t="shared" si="5"/>
        <v>2288.6</v>
      </c>
      <c r="AK13" s="419">
        <f t="shared" si="6"/>
        <v>2288.6</v>
      </c>
    </row>
    <row r="14" spans="1:39" ht="63" x14ac:dyDescent="0.25">
      <c r="B14" s="882"/>
      <c r="C14" s="884" t="s">
        <v>1007</v>
      </c>
      <c r="D14" s="329" t="s">
        <v>1008</v>
      </c>
      <c r="E14" s="665" t="s">
        <v>997</v>
      </c>
      <c r="F14" s="586" t="s">
        <v>1009</v>
      </c>
      <c r="G14" s="586" t="s">
        <v>999</v>
      </c>
      <c r="H14" s="329"/>
      <c r="I14" s="211"/>
      <c r="J14" s="211"/>
      <c r="K14" s="329"/>
      <c r="L14" s="329"/>
      <c r="M14" s="329"/>
      <c r="N14" s="329"/>
      <c r="O14" s="329"/>
      <c r="P14" s="211"/>
      <c r="Q14" s="211"/>
      <c r="R14" s="329"/>
      <c r="S14" s="329"/>
      <c r="T14" s="329"/>
      <c r="U14" s="329">
        <v>1</v>
      </c>
      <c r="V14" s="329"/>
      <c r="W14" s="211"/>
      <c r="X14" s="211"/>
      <c r="Y14" s="329"/>
      <c r="Z14" s="329"/>
      <c r="AA14" s="329">
        <v>1</v>
      </c>
      <c r="AB14" s="329"/>
      <c r="AC14" s="329"/>
      <c r="AD14" s="211"/>
      <c r="AE14" s="211"/>
      <c r="AF14" s="415">
        <f t="shared" si="3"/>
        <v>2</v>
      </c>
      <c r="AG14" s="666">
        <v>2580</v>
      </c>
      <c r="AH14" s="667">
        <f t="shared" si="4"/>
        <v>9.9999999999999978E-2</v>
      </c>
      <c r="AI14" s="419">
        <v>2322</v>
      </c>
      <c r="AJ14" s="419">
        <f t="shared" si="5"/>
        <v>5160</v>
      </c>
      <c r="AK14" s="419">
        <f t="shared" si="6"/>
        <v>4644</v>
      </c>
    </row>
    <row r="15" spans="1:39" ht="63" x14ac:dyDescent="0.25">
      <c r="B15" s="882"/>
      <c r="C15" s="885"/>
      <c r="D15" s="329" t="s">
        <v>1010</v>
      </c>
      <c r="E15" s="665" t="s">
        <v>997</v>
      </c>
      <c r="F15" s="586" t="s">
        <v>1011</v>
      </c>
      <c r="G15" s="586" t="s">
        <v>999</v>
      </c>
      <c r="H15" s="329"/>
      <c r="I15" s="211"/>
      <c r="J15" s="211"/>
      <c r="K15" s="329"/>
      <c r="L15" s="329"/>
      <c r="M15" s="329"/>
      <c r="N15" s="329"/>
      <c r="O15" s="329"/>
      <c r="P15" s="211"/>
      <c r="Q15" s="211"/>
      <c r="R15" s="329"/>
      <c r="S15" s="329"/>
      <c r="T15" s="329"/>
      <c r="U15" s="329">
        <v>1</v>
      </c>
      <c r="V15" s="329"/>
      <c r="W15" s="211"/>
      <c r="X15" s="211"/>
      <c r="Y15" s="329"/>
      <c r="Z15" s="329"/>
      <c r="AA15" s="329">
        <v>1</v>
      </c>
      <c r="AB15" s="329"/>
      <c r="AC15" s="329"/>
      <c r="AD15" s="211"/>
      <c r="AE15" s="211"/>
      <c r="AF15" s="415">
        <f t="shared" ref="AF15" si="8">SUM(H15:AE15)</f>
        <v>2</v>
      </c>
      <c r="AG15" s="666">
        <v>2692.8</v>
      </c>
      <c r="AH15" s="667">
        <f t="shared" si="4"/>
        <v>0</v>
      </c>
      <c r="AI15" s="666">
        <v>2692.8</v>
      </c>
      <c r="AJ15" s="419">
        <f t="shared" si="5"/>
        <v>5385.6</v>
      </c>
      <c r="AK15" s="419">
        <f t="shared" si="6"/>
        <v>5385.6</v>
      </c>
    </row>
    <row r="16" spans="1:39" ht="42" x14ac:dyDescent="0.25">
      <c r="B16" s="882"/>
      <c r="C16" s="886"/>
      <c r="D16" s="329" t="s">
        <v>1012</v>
      </c>
      <c r="E16" s="665" t="s">
        <v>1013</v>
      </c>
      <c r="F16" s="586" t="s">
        <v>1014</v>
      </c>
      <c r="G16" s="586" t="s">
        <v>999</v>
      </c>
      <c r="H16" s="329"/>
      <c r="I16" s="211"/>
      <c r="J16" s="211"/>
      <c r="K16" s="329"/>
      <c r="L16" s="329"/>
      <c r="M16" s="329"/>
      <c r="N16" s="329"/>
      <c r="O16" s="329"/>
      <c r="P16" s="211"/>
      <c r="Q16" s="211"/>
      <c r="R16" s="329"/>
      <c r="S16" s="329"/>
      <c r="T16" s="329"/>
      <c r="U16" s="329"/>
      <c r="V16" s="329"/>
      <c r="W16" s="211"/>
      <c r="X16" s="211"/>
      <c r="Y16" s="329"/>
      <c r="Z16" s="329"/>
      <c r="AA16" s="329"/>
      <c r="AB16" s="329"/>
      <c r="AC16" s="329">
        <v>1</v>
      </c>
      <c r="AD16" s="211"/>
      <c r="AE16" s="211"/>
      <c r="AF16" s="415">
        <v>1</v>
      </c>
      <c r="AG16" s="666">
        <v>882.35</v>
      </c>
      <c r="AH16" s="667">
        <v>0</v>
      </c>
      <c r="AI16" s="666">
        <v>882.35</v>
      </c>
      <c r="AJ16" s="666">
        <v>882.35</v>
      </c>
      <c r="AK16" s="666">
        <v>882.35</v>
      </c>
    </row>
    <row r="17" spans="2:37" ht="63" x14ac:dyDescent="0.25">
      <c r="B17" s="882"/>
      <c r="C17" s="763" t="s">
        <v>1015</v>
      </c>
      <c r="D17" s="329" t="s">
        <v>1016</v>
      </c>
      <c r="E17" s="665" t="s">
        <v>997</v>
      </c>
      <c r="F17" s="586" t="s">
        <v>1017</v>
      </c>
      <c r="G17" s="586" t="s">
        <v>999</v>
      </c>
      <c r="H17" s="329"/>
      <c r="I17" s="211"/>
      <c r="J17" s="211"/>
      <c r="K17" s="329"/>
      <c r="L17" s="329"/>
      <c r="M17" s="329"/>
      <c r="N17" s="329"/>
      <c r="O17" s="329"/>
      <c r="P17" s="211"/>
      <c r="Q17" s="211"/>
      <c r="R17" s="329"/>
      <c r="S17" s="329"/>
      <c r="T17" s="329"/>
      <c r="U17" s="329">
        <v>1</v>
      </c>
      <c r="V17" s="329"/>
      <c r="W17" s="211"/>
      <c r="X17" s="211"/>
      <c r="Y17" s="329"/>
      <c r="Z17" s="329"/>
      <c r="AA17" s="329">
        <v>1</v>
      </c>
      <c r="AB17" s="329"/>
      <c r="AC17" s="329"/>
      <c r="AD17" s="211"/>
      <c r="AE17" s="211"/>
      <c r="AF17" s="415">
        <f t="shared" si="3"/>
        <v>2</v>
      </c>
      <c r="AG17" s="666">
        <f>6*8*67</f>
        <v>3216</v>
      </c>
      <c r="AH17" s="667">
        <f t="shared" si="4"/>
        <v>0</v>
      </c>
      <c r="AI17" s="419">
        <f>6*8*67</f>
        <v>3216</v>
      </c>
      <c r="AJ17" s="419">
        <f t="shared" si="5"/>
        <v>6432</v>
      </c>
      <c r="AK17" s="419">
        <f t="shared" si="6"/>
        <v>6432</v>
      </c>
    </row>
    <row r="18" spans="2:37" ht="63" x14ac:dyDescent="0.25">
      <c r="B18" s="882"/>
      <c r="C18" s="883"/>
      <c r="D18" s="586" t="s">
        <v>1018</v>
      </c>
      <c r="E18" s="665" t="s">
        <v>997</v>
      </c>
      <c r="F18" s="586" t="s">
        <v>1001</v>
      </c>
      <c r="G18" s="586" t="s">
        <v>999</v>
      </c>
      <c r="H18" s="329"/>
      <c r="I18" s="211"/>
      <c r="J18" s="211"/>
      <c r="K18" s="329"/>
      <c r="L18" s="329"/>
      <c r="M18" s="329"/>
      <c r="N18" s="329"/>
      <c r="O18" s="329"/>
      <c r="P18" s="211"/>
      <c r="Q18" s="211"/>
      <c r="R18" s="329"/>
      <c r="S18" s="329"/>
      <c r="T18" s="329"/>
      <c r="U18" s="329">
        <v>1</v>
      </c>
      <c r="V18" s="329"/>
      <c r="W18" s="211"/>
      <c r="X18" s="211"/>
      <c r="Y18" s="329"/>
      <c r="Z18" s="329"/>
      <c r="AA18" s="329">
        <v>1</v>
      </c>
      <c r="AB18" s="329"/>
      <c r="AC18" s="329"/>
      <c r="AD18" s="211"/>
      <c r="AE18" s="211"/>
      <c r="AF18" s="415">
        <f t="shared" si="3"/>
        <v>2</v>
      </c>
      <c r="AG18" s="666">
        <v>1496</v>
      </c>
      <c r="AH18" s="667">
        <f t="shared" si="4"/>
        <v>0</v>
      </c>
      <c r="AI18" s="419">
        <v>1496</v>
      </c>
      <c r="AJ18" s="419">
        <f t="shared" si="5"/>
        <v>2992</v>
      </c>
      <c r="AK18" s="419">
        <f t="shared" si="6"/>
        <v>2992</v>
      </c>
    </row>
    <row r="19" spans="2:37" ht="131.25" x14ac:dyDescent="0.25">
      <c r="B19" s="882"/>
      <c r="C19" s="586" t="s">
        <v>1019</v>
      </c>
      <c r="D19" s="329" t="s">
        <v>1020</v>
      </c>
      <c r="E19" s="586" t="s">
        <v>1021</v>
      </c>
      <c r="F19" s="586" t="s">
        <v>1022</v>
      </c>
      <c r="G19" s="586" t="s">
        <v>1023</v>
      </c>
      <c r="H19" s="329"/>
      <c r="I19" s="211"/>
      <c r="J19" s="211"/>
      <c r="K19" s="329"/>
      <c r="L19" s="329"/>
      <c r="M19" s="329"/>
      <c r="N19" s="329"/>
      <c r="O19" s="329"/>
      <c r="P19" s="211"/>
      <c r="Q19" s="211"/>
      <c r="R19" s="329"/>
      <c r="S19" s="329"/>
      <c r="T19" s="329"/>
      <c r="U19" s="329"/>
      <c r="V19" s="329">
        <v>1</v>
      </c>
      <c r="W19" s="211"/>
      <c r="X19" s="211"/>
      <c r="Y19" s="329"/>
      <c r="Z19" s="329"/>
      <c r="AA19" s="329">
        <v>1</v>
      </c>
      <c r="AB19" s="329"/>
      <c r="AC19" s="329"/>
      <c r="AD19" s="211"/>
      <c r="AE19" s="211"/>
      <c r="AF19" s="415">
        <f t="shared" si="3"/>
        <v>2</v>
      </c>
      <c r="AG19" s="666">
        <v>4500</v>
      </c>
      <c r="AH19" s="667">
        <f t="shared" si="4"/>
        <v>0.15555555555555556</v>
      </c>
      <c r="AI19" s="419">
        <v>3800</v>
      </c>
      <c r="AJ19" s="419">
        <f t="shared" si="5"/>
        <v>9000</v>
      </c>
      <c r="AK19" s="419">
        <f t="shared" si="6"/>
        <v>7600</v>
      </c>
    </row>
    <row r="20" spans="2:37" ht="21" x14ac:dyDescent="0.25">
      <c r="B20" s="614"/>
      <c r="C20" s="614"/>
      <c r="D20" s="612"/>
      <c r="E20" s="612"/>
      <c r="F20" s="612"/>
      <c r="G20" s="612"/>
      <c r="AF20" s="613"/>
      <c r="AG20" s="612"/>
      <c r="AH20" s="612"/>
      <c r="AI20" s="611"/>
      <c r="AJ20" s="612"/>
      <c r="AK20" s="611"/>
    </row>
    <row r="21" spans="2:37" ht="23.25" x14ac:dyDescent="0.25">
      <c r="B21" s="851" t="s">
        <v>1024</v>
      </c>
      <c r="C21" s="852"/>
      <c r="D21" s="852"/>
      <c r="E21" s="852"/>
      <c r="F21" s="852"/>
      <c r="G21" s="852"/>
      <c r="H21" s="610">
        <f t="shared" ref="H21:AF21" si="9">SUM(H10:H19)</f>
        <v>0</v>
      </c>
      <c r="I21" s="610">
        <f t="shared" si="9"/>
        <v>0</v>
      </c>
      <c r="J21" s="610">
        <f t="shared" si="9"/>
        <v>0</v>
      </c>
      <c r="K21" s="610">
        <f t="shared" si="9"/>
        <v>0</v>
      </c>
      <c r="L21" s="610">
        <f t="shared" si="9"/>
        <v>0</v>
      </c>
      <c r="M21" s="610">
        <f t="shared" si="9"/>
        <v>0</v>
      </c>
      <c r="N21" s="610">
        <f t="shared" si="9"/>
        <v>0</v>
      </c>
      <c r="O21" s="610">
        <f t="shared" si="9"/>
        <v>0</v>
      </c>
      <c r="P21" s="610">
        <f t="shared" si="9"/>
        <v>0</v>
      </c>
      <c r="Q21" s="610">
        <f t="shared" si="9"/>
        <v>0</v>
      </c>
      <c r="R21" s="610">
        <f t="shared" si="9"/>
        <v>0</v>
      </c>
      <c r="S21" s="610">
        <f t="shared" si="9"/>
        <v>0</v>
      </c>
      <c r="T21" s="610">
        <f t="shared" si="9"/>
        <v>0</v>
      </c>
      <c r="U21" s="610">
        <f t="shared" si="9"/>
        <v>8</v>
      </c>
      <c r="V21" s="610">
        <f t="shared" si="9"/>
        <v>1</v>
      </c>
      <c r="W21" s="610">
        <f t="shared" si="9"/>
        <v>0</v>
      </c>
      <c r="X21" s="610">
        <f t="shared" si="9"/>
        <v>0</v>
      </c>
      <c r="Y21" s="610">
        <f t="shared" si="9"/>
        <v>0</v>
      </c>
      <c r="Z21" s="610">
        <f t="shared" si="9"/>
        <v>0</v>
      </c>
      <c r="AA21" s="610">
        <f t="shared" si="9"/>
        <v>9</v>
      </c>
      <c r="AB21" s="610">
        <f t="shared" si="9"/>
        <v>0</v>
      </c>
      <c r="AC21" s="610">
        <f t="shared" si="9"/>
        <v>1</v>
      </c>
      <c r="AD21" s="610">
        <f t="shared" si="9"/>
        <v>0</v>
      </c>
      <c r="AE21" s="610">
        <f t="shared" si="9"/>
        <v>0</v>
      </c>
      <c r="AF21" s="609">
        <f t="shared" si="9"/>
        <v>19</v>
      </c>
      <c r="AG21" s="608">
        <f>SUM(AG10:AG20)</f>
        <v>21653.449999999997</v>
      </c>
      <c r="AH21" s="608"/>
      <c r="AI21" s="608"/>
      <c r="AJ21" s="607">
        <f>SUM(AJ10:AJ19)</f>
        <v>42424.549999999996</v>
      </c>
      <c r="AK21" s="606">
        <f>SUM(AK10:AK19)</f>
        <v>40201.35</v>
      </c>
    </row>
    <row r="22" spans="2:37" x14ac:dyDescent="0.25">
      <c r="C22" s="13"/>
      <c r="D22" s="64"/>
      <c r="G22" s="64"/>
      <c r="AG22" s="13"/>
      <c r="AH22" s="64"/>
      <c r="AI22" s="64"/>
      <c r="AJ22" s="64"/>
      <c r="AK22" s="64"/>
    </row>
    <row r="23" spans="2:37" ht="23.25" x14ac:dyDescent="0.35">
      <c r="C23" s="13"/>
      <c r="D23" s="590"/>
      <c r="E23" s="591"/>
      <c r="F23" s="591"/>
      <c r="G23" s="590"/>
      <c r="H23" s="668"/>
      <c r="I23" s="854"/>
      <c r="J23" s="854"/>
      <c r="K23" s="854"/>
      <c r="L23" s="854"/>
      <c r="M23" s="854"/>
      <c r="N23" s="854"/>
      <c r="O23" s="854"/>
      <c r="P23" s="854"/>
      <c r="Q23" s="855"/>
      <c r="R23" s="855"/>
      <c r="S23" s="855"/>
      <c r="T23" s="855"/>
      <c r="U23" s="855"/>
      <c r="V23" s="855"/>
      <c r="W23" s="855"/>
      <c r="X23" s="855"/>
      <c r="Y23" s="855"/>
      <c r="Z23" s="855"/>
      <c r="AA23" s="855"/>
      <c r="AB23" s="855"/>
      <c r="AC23" s="855"/>
      <c r="AD23" s="855"/>
      <c r="AE23" s="855"/>
      <c r="AF23" s="600"/>
      <c r="AG23" s="23"/>
      <c r="AH23" s="64"/>
      <c r="AI23" s="64"/>
      <c r="AJ23" s="599"/>
      <c r="AK23" s="669"/>
    </row>
  </sheetData>
  <sheetProtection sheet="1" objects="1" scenarios="1" formatCells="0" formatColumns="0" formatRows="0"/>
  <mergeCells count="23">
    <mergeCell ref="AL7:AM7"/>
    <mergeCell ref="B2:AK2"/>
    <mergeCell ref="C4:G4"/>
    <mergeCell ref="H6:AE6"/>
    <mergeCell ref="B7:B8"/>
    <mergeCell ref="C7:C8"/>
    <mergeCell ref="D7:D8"/>
    <mergeCell ref="E7:E8"/>
    <mergeCell ref="F7:F8"/>
    <mergeCell ref="G7:G8"/>
    <mergeCell ref="AG7:AG8"/>
    <mergeCell ref="AH7:AH8"/>
    <mergeCell ref="AI7:AI8"/>
    <mergeCell ref="AJ7:AJ8"/>
    <mergeCell ref="AK7:AK8"/>
    <mergeCell ref="I23:P23"/>
    <mergeCell ref="Q23:AE23"/>
    <mergeCell ref="B10:B19"/>
    <mergeCell ref="C10:C11"/>
    <mergeCell ref="C12:C13"/>
    <mergeCell ref="C14:C16"/>
    <mergeCell ref="C17:C18"/>
    <mergeCell ref="B21:G2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8" tint="0.39997558519241921"/>
    <pageSetUpPr fitToPage="1"/>
  </sheetPr>
  <dimension ref="B3:AM80"/>
  <sheetViews>
    <sheetView showGridLines="0" zoomScale="55" zoomScaleNormal="55" zoomScaleSheetLayoutView="40" workbookViewId="0">
      <selection activeCell="F32" sqref="F32"/>
    </sheetView>
  </sheetViews>
  <sheetFormatPr baseColWidth="10" defaultRowHeight="15" x14ac:dyDescent="0.25"/>
  <cols>
    <col min="1" max="1" width="19.28515625" customWidth="1"/>
    <col min="2" max="2" width="8.140625" customWidth="1"/>
    <col min="3" max="3" width="11.7109375" style="64" customWidth="1"/>
    <col min="4" max="4" width="40.28515625" style="64" customWidth="1"/>
    <col min="5" max="5" width="41.28515625" customWidth="1"/>
    <col min="6" max="6" width="203.28515625" customWidth="1"/>
    <col min="195" max="196" width="46.28515625" customWidth="1"/>
    <col min="197" max="197" width="62.7109375" bestFit="1" customWidth="1"/>
    <col min="198" max="198" width="60.85546875" bestFit="1" customWidth="1"/>
    <col min="199" max="200" width="60.85546875" customWidth="1"/>
    <col min="201" max="201" width="64.42578125" bestFit="1" customWidth="1"/>
    <col min="202" max="214" width="6.7109375" customWidth="1"/>
    <col min="215" max="215" width="8" customWidth="1"/>
    <col min="216" max="216" width="6.42578125" customWidth="1"/>
    <col min="217" max="220" width="7" customWidth="1"/>
    <col min="221" max="228" width="6.7109375" customWidth="1"/>
    <col min="229" max="229" width="8" customWidth="1"/>
    <col min="230" max="230" width="6.42578125" customWidth="1"/>
    <col min="231" max="232" width="7" customWidth="1"/>
    <col min="233" max="233" width="14.140625" bestFit="1" customWidth="1"/>
    <col min="234" max="234" width="43.42578125" bestFit="1" customWidth="1"/>
    <col min="235" max="235" width="33.42578125" customWidth="1"/>
    <col min="236" max="236" width="26" customWidth="1"/>
    <col min="237" max="237" width="28.7109375" customWidth="1"/>
    <col min="238" max="238" width="24.140625" customWidth="1"/>
    <col min="239" max="239" width="29.140625" customWidth="1"/>
    <col min="240" max="240" width="21.5703125" bestFit="1" customWidth="1"/>
    <col min="241" max="241" width="25.85546875" customWidth="1"/>
    <col min="242" max="242" width="33" bestFit="1" customWidth="1"/>
    <col min="451" max="452" width="46.28515625" customWidth="1"/>
    <col min="453" max="453" width="62.7109375" bestFit="1" customWidth="1"/>
    <col min="454" max="454" width="60.85546875" bestFit="1" customWidth="1"/>
    <col min="455" max="456" width="60.85546875" customWidth="1"/>
    <col min="457" max="457" width="64.42578125" bestFit="1" customWidth="1"/>
    <col min="458" max="470" width="6.7109375" customWidth="1"/>
    <col min="471" max="471" width="8" customWidth="1"/>
    <col min="472" max="472" width="6.42578125" customWidth="1"/>
    <col min="473" max="476" width="7" customWidth="1"/>
    <col min="477" max="484" width="6.7109375" customWidth="1"/>
    <col min="485" max="485" width="8" customWidth="1"/>
    <col min="486" max="486" width="6.42578125" customWidth="1"/>
    <col min="487" max="488" width="7" customWidth="1"/>
    <col min="489" max="489" width="14.140625" bestFit="1" customWidth="1"/>
    <col min="490" max="490" width="43.42578125" bestFit="1" customWidth="1"/>
    <col min="491" max="491" width="33.42578125" customWidth="1"/>
    <col min="492" max="492" width="26" customWidth="1"/>
    <col min="493" max="493" width="28.7109375" customWidth="1"/>
    <col min="494" max="494" width="24.140625" customWidth="1"/>
    <col min="495" max="495" width="29.140625" customWidth="1"/>
    <col min="496" max="496" width="21.5703125" bestFit="1" customWidth="1"/>
    <col min="497" max="497" width="25.85546875" customWidth="1"/>
    <col min="498" max="498" width="33" bestFit="1" customWidth="1"/>
    <col min="707" max="708" width="46.28515625" customWidth="1"/>
    <col min="709" max="709" width="62.7109375" bestFit="1" customWidth="1"/>
    <col min="710" max="710" width="60.85546875" bestFit="1" customWidth="1"/>
    <col min="711" max="712" width="60.85546875" customWidth="1"/>
    <col min="713" max="713" width="64.42578125" bestFit="1" customWidth="1"/>
    <col min="714" max="726" width="6.7109375" customWidth="1"/>
    <col min="727" max="727" width="8" customWidth="1"/>
    <col min="728" max="728" width="6.42578125" customWidth="1"/>
    <col min="729" max="732" width="7" customWidth="1"/>
    <col min="733" max="740" width="6.7109375" customWidth="1"/>
    <col min="741" max="741" width="8" customWidth="1"/>
    <col min="742" max="742" width="6.42578125" customWidth="1"/>
    <col min="743" max="744" width="7" customWidth="1"/>
    <col min="745" max="745" width="14.140625" bestFit="1" customWidth="1"/>
    <col min="746" max="746" width="43.42578125" bestFit="1" customWidth="1"/>
    <col min="747" max="747" width="33.42578125" customWidth="1"/>
    <col min="748" max="748" width="26" customWidth="1"/>
    <col min="749" max="749" width="28.7109375" customWidth="1"/>
    <col min="750" max="750" width="24.140625" customWidth="1"/>
    <col min="751" max="751" width="29.140625" customWidth="1"/>
    <col min="752" max="752" width="21.5703125" bestFit="1" customWidth="1"/>
    <col min="753" max="753" width="25.85546875" customWidth="1"/>
    <col min="754" max="754" width="33" bestFit="1" customWidth="1"/>
    <col min="963" max="964" width="46.28515625" customWidth="1"/>
    <col min="965" max="965" width="62.7109375" bestFit="1" customWidth="1"/>
    <col min="966" max="966" width="60.85546875" bestFit="1" customWidth="1"/>
    <col min="967" max="968" width="60.85546875" customWidth="1"/>
    <col min="969" max="969" width="64.42578125" bestFit="1" customWidth="1"/>
    <col min="970" max="982" width="6.7109375" customWidth="1"/>
    <col min="983" max="983" width="8" customWidth="1"/>
    <col min="984" max="984" width="6.42578125" customWidth="1"/>
    <col min="985" max="988" width="7" customWidth="1"/>
    <col min="989" max="996" width="6.7109375" customWidth="1"/>
    <col min="997" max="997" width="8" customWidth="1"/>
    <col min="998" max="998" width="6.42578125" customWidth="1"/>
    <col min="999" max="1000" width="7" customWidth="1"/>
    <col min="1001" max="1001" width="14.140625" bestFit="1" customWidth="1"/>
    <col min="1002" max="1002" width="43.42578125" bestFit="1" customWidth="1"/>
    <col min="1003" max="1003" width="33.42578125" customWidth="1"/>
    <col min="1004" max="1004" width="26" customWidth="1"/>
    <col min="1005" max="1005" width="28.7109375" customWidth="1"/>
    <col min="1006" max="1006" width="24.140625" customWidth="1"/>
    <col min="1007" max="1007" width="29.140625" customWidth="1"/>
    <col min="1008" max="1008" width="21.5703125" bestFit="1" customWidth="1"/>
    <col min="1009" max="1009" width="25.85546875" customWidth="1"/>
    <col min="1010" max="1010" width="33" bestFit="1" customWidth="1"/>
    <col min="1219" max="1220" width="46.28515625" customWidth="1"/>
    <col min="1221" max="1221" width="62.7109375" bestFit="1" customWidth="1"/>
    <col min="1222" max="1222" width="60.85546875" bestFit="1" customWidth="1"/>
    <col min="1223" max="1224" width="60.85546875" customWidth="1"/>
    <col min="1225" max="1225" width="64.42578125" bestFit="1" customWidth="1"/>
    <col min="1226" max="1238" width="6.7109375" customWidth="1"/>
    <col min="1239" max="1239" width="8" customWidth="1"/>
    <col min="1240" max="1240" width="6.42578125" customWidth="1"/>
    <col min="1241" max="1244" width="7" customWidth="1"/>
    <col min="1245" max="1252" width="6.7109375" customWidth="1"/>
    <col min="1253" max="1253" width="8" customWidth="1"/>
    <col min="1254" max="1254" width="6.42578125" customWidth="1"/>
    <col min="1255" max="1256" width="7" customWidth="1"/>
    <col min="1257" max="1257" width="14.140625" bestFit="1" customWidth="1"/>
    <col min="1258" max="1258" width="43.42578125" bestFit="1" customWidth="1"/>
    <col min="1259" max="1259" width="33.42578125" customWidth="1"/>
    <col min="1260" max="1260" width="26" customWidth="1"/>
    <col min="1261" max="1261" width="28.7109375" customWidth="1"/>
    <col min="1262" max="1262" width="24.140625" customWidth="1"/>
    <col min="1263" max="1263" width="29.140625" customWidth="1"/>
    <col min="1264" max="1264" width="21.5703125" bestFit="1" customWidth="1"/>
    <col min="1265" max="1265" width="25.85546875" customWidth="1"/>
    <col min="1266" max="1266" width="33" bestFit="1" customWidth="1"/>
    <col min="1475" max="1476" width="46.28515625" customWidth="1"/>
    <col min="1477" max="1477" width="62.7109375" bestFit="1" customWidth="1"/>
    <col min="1478" max="1478" width="60.85546875" bestFit="1" customWidth="1"/>
    <col min="1479" max="1480" width="60.85546875" customWidth="1"/>
    <col min="1481" max="1481" width="64.42578125" bestFit="1" customWidth="1"/>
    <col min="1482" max="1494" width="6.7109375" customWidth="1"/>
    <col min="1495" max="1495" width="8" customWidth="1"/>
    <col min="1496" max="1496" width="6.42578125" customWidth="1"/>
    <col min="1497" max="1500" width="7" customWidth="1"/>
    <col min="1501" max="1508" width="6.7109375" customWidth="1"/>
    <col min="1509" max="1509" width="8" customWidth="1"/>
    <col min="1510" max="1510" width="6.42578125" customWidth="1"/>
    <col min="1511" max="1512" width="7" customWidth="1"/>
    <col min="1513" max="1513" width="14.140625" bestFit="1" customWidth="1"/>
    <col min="1514" max="1514" width="43.42578125" bestFit="1" customWidth="1"/>
    <col min="1515" max="1515" width="33.42578125" customWidth="1"/>
    <col min="1516" max="1516" width="26" customWidth="1"/>
    <col min="1517" max="1517" width="28.7109375" customWidth="1"/>
    <col min="1518" max="1518" width="24.140625" customWidth="1"/>
    <col min="1519" max="1519" width="29.140625" customWidth="1"/>
    <col min="1520" max="1520" width="21.5703125" bestFit="1" customWidth="1"/>
    <col min="1521" max="1521" width="25.85546875" customWidth="1"/>
    <col min="1522" max="1522" width="33" bestFit="1" customWidth="1"/>
    <col min="1731" max="1732" width="46.28515625" customWidth="1"/>
    <col min="1733" max="1733" width="62.7109375" bestFit="1" customWidth="1"/>
    <col min="1734" max="1734" width="60.85546875" bestFit="1" customWidth="1"/>
    <col min="1735" max="1736" width="60.85546875" customWidth="1"/>
    <col min="1737" max="1737" width="64.42578125" bestFit="1" customWidth="1"/>
    <col min="1738" max="1750" width="6.7109375" customWidth="1"/>
    <col min="1751" max="1751" width="8" customWidth="1"/>
    <col min="1752" max="1752" width="6.42578125" customWidth="1"/>
    <col min="1753" max="1756" width="7" customWidth="1"/>
    <col min="1757" max="1764" width="6.7109375" customWidth="1"/>
    <col min="1765" max="1765" width="8" customWidth="1"/>
    <col min="1766" max="1766" width="6.42578125" customWidth="1"/>
    <col min="1767" max="1768" width="7" customWidth="1"/>
    <col min="1769" max="1769" width="14.140625" bestFit="1" customWidth="1"/>
    <col min="1770" max="1770" width="43.42578125" bestFit="1" customWidth="1"/>
    <col min="1771" max="1771" width="33.42578125" customWidth="1"/>
    <col min="1772" max="1772" width="26" customWidth="1"/>
    <col min="1773" max="1773" width="28.7109375" customWidth="1"/>
    <col min="1774" max="1774" width="24.140625" customWidth="1"/>
    <col min="1775" max="1775" width="29.140625" customWidth="1"/>
    <col min="1776" max="1776" width="21.5703125" bestFit="1" customWidth="1"/>
    <col min="1777" max="1777" width="25.85546875" customWidth="1"/>
    <col min="1778" max="1778" width="33" bestFit="1" customWidth="1"/>
    <col min="1987" max="1988" width="46.28515625" customWidth="1"/>
    <col min="1989" max="1989" width="62.7109375" bestFit="1" customWidth="1"/>
    <col min="1990" max="1990" width="60.85546875" bestFit="1" customWidth="1"/>
    <col min="1991" max="1992" width="60.85546875" customWidth="1"/>
    <col min="1993" max="1993" width="64.42578125" bestFit="1" customWidth="1"/>
    <col min="1994" max="2006" width="6.7109375" customWidth="1"/>
    <col min="2007" max="2007" width="8" customWidth="1"/>
    <col min="2008" max="2008" width="6.42578125" customWidth="1"/>
    <col min="2009" max="2012" width="7" customWidth="1"/>
    <col min="2013" max="2020" width="6.7109375" customWidth="1"/>
    <col min="2021" max="2021" width="8" customWidth="1"/>
    <col min="2022" max="2022" width="6.42578125" customWidth="1"/>
    <col min="2023" max="2024" width="7" customWidth="1"/>
    <col min="2025" max="2025" width="14.140625" bestFit="1" customWidth="1"/>
    <col min="2026" max="2026" width="43.42578125" bestFit="1" customWidth="1"/>
    <col min="2027" max="2027" width="33.42578125" customWidth="1"/>
    <col min="2028" max="2028" width="26" customWidth="1"/>
    <col min="2029" max="2029" width="28.7109375" customWidth="1"/>
    <col min="2030" max="2030" width="24.140625" customWidth="1"/>
    <col min="2031" max="2031" width="29.140625" customWidth="1"/>
    <col min="2032" max="2032" width="21.5703125" bestFit="1" customWidth="1"/>
    <col min="2033" max="2033" width="25.85546875" customWidth="1"/>
    <col min="2034" max="2034" width="33" bestFit="1" customWidth="1"/>
    <col min="2243" max="2244" width="46.28515625" customWidth="1"/>
    <col min="2245" max="2245" width="62.7109375" bestFit="1" customWidth="1"/>
    <col min="2246" max="2246" width="60.85546875" bestFit="1" customWidth="1"/>
    <col min="2247" max="2248" width="60.85546875" customWidth="1"/>
    <col min="2249" max="2249" width="64.42578125" bestFit="1" customWidth="1"/>
    <col min="2250" max="2262" width="6.7109375" customWidth="1"/>
    <col min="2263" max="2263" width="8" customWidth="1"/>
    <col min="2264" max="2264" width="6.42578125" customWidth="1"/>
    <col min="2265" max="2268" width="7" customWidth="1"/>
    <col min="2269" max="2276" width="6.7109375" customWidth="1"/>
    <col min="2277" max="2277" width="8" customWidth="1"/>
    <col min="2278" max="2278" width="6.42578125" customWidth="1"/>
    <col min="2279" max="2280" width="7" customWidth="1"/>
    <col min="2281" max="2281" width="14.140625" bestFit="1" customWidth="1"/>
    <col min="2282" max="2282" width="43.42578125" bestFit="1" customWidth="1"/>
    <col min="2283" max="2283" width="33.42578125" customWidth="1"/>
    <col min="2284" max="2284" width="26" customWidth="1"/>
    <col min="2285" max="2285" width="28.7109375" customWidth="1"/>
    <col min="2286" max="2286" width="24.140625" customWidth="1"/>
    <col min="2287" max="2287" width="29.140625" customWidth="1"/>
    <col min="2288" max="2288" width="21.5703125" bestFit="1" customWidth="1"/>
    <col min="2289" max="2289" width="25.85546875" customWidth="1"/>
    <col min="2290" max="2290" width="33" bestFit="1" customWidth="1"/>
    <col min="2499" max="2500" width="46.28515625" customWidth="1"/>
    <col min="2501" max="2501" width="62.7109375" bestFit="1" customWidth="1"/>
    <col min="2502" max="2502" width="60.85546875" bestFit="1" customWidth="1"/>
    <col min="2503" max="2504" width="60.85546875" customWidth="1"/>
    <col min="2505" max="2505" width="64.42578125" bestFit="1" customWidth="1"/>
    <col min="2506" max="2518" width="6.7109375" customWidth="1"/>
    <col min="2519" max="2519" width="8" customWidth="1"/>
    <col min="2520" max="2520" width="6.42578125" customWidth="1"/>
    <col min="2521" max="2524" width="7" customWidth="1"/>
    <col min="2525" max="2532" width="6.7109375" customWidth="1"/>
    <col min="2533" max="2533" width="8" customWidth="1"/>
    <col min="2534" max="2534" width="6.42578125" customWidth="1"/>
    <col min="2535" max="2536" width="7" customWidth="1"/>
    <col min="2537" max="2537" width="14.140625" bestFit="1" customWidth="1"/>
    <col min="2538" max="2538" width="43.42578125" bestFit="1" customWidth="1"/>
    <col min="2539" max="2539" width="33.42578125" customWidth="1"/>
    <col min="2540" max="2540" width="26" customWidth="1"/>
    <col min="2541" max="2541" width="28.7109375" customWidth="1"/>
    <col min="2542" max="2542" width="24.140625" customWidth="1"/>
    <col min="2543" max="2543" width="29.140625" customWidth="1"/>
    <col min="2544" max="2544" width="21.5703125" bestFit="1" customWidth="1"/>
    <col min="2545" max="2545" width="25.85546875" customWidth="1"/>
    <col min="2546" max="2546" width="33" bestFit="1" customWidth="1"/>
    <col min="2755" max="2756" width="46.28515625" customWidth="1"/>
    <col min="2757" max="2757" width="62.7109375" bestFit="1" customWidth="1"/>
    <col min="2758" max="2758" width="60.85546875" bestFit="1" customWidth="1"/>
    <col min="2759" max="2760" width="60.85546875" customWidth="1"/>
    <col min="2761" max="2761" width="64.42578125" bestFit="1" customWidth="1"/>
    <col min="2762" max="2774" width="6.7109375" customWidth="1"/>
    <col min="2775" max="2775" width="8" customWidth="1"/>
    <col min="2776" max="2776" width="6.42578125" customWidth="1"/>
    <col min="2777" max="2780" width="7" customWidth="1"/>
    <col min="2781" max="2788" width="6.7109375" customWidth="1"/>
    <col min="2789" max="2789" width="8" customWidth="1"/>
    <col min="2790" max="2790" width="6.42578125" customWidth="1"/>
    <col min="2791" max="2792" width="7" customWidth="1"/>
    <col min="2793" max="2793" width="14.140625" bestFit="1" customWidth="1"/>
    <col min="2794" max="2794" width="43.42578125" bestFit="1" customWidth="1"/>
    <col min="2795" max="2795" width="33.42578125" customWidth="1"/>
    <col min="2796" max="2796" width="26" customWidth="1"/>
    <col min="2797" max="2797" width="28.7109375" customWidth="1"/>
    <col min="2798" max="2798" width="24.140625" customWidth="1"/>
    <col min="2799" max="2799" width="29.140625" customWidth="1"/>
    <col min="2800" max="2800" width="21.5703125" bestFit="1" customWidth="1"/>
    <col min="2801" max="2801" width="25.85546875" customWidth="1"/>
    <col min="2802" max="2802" width="33" bestFit="1" customWidth="1"/>
    <col min="3011" max="3012" width="46.28515625" customWidth="1"/>
    <col min="3013" max="3013" width="62.7109375" bestFit="1" customWidth="1"/>
    <col min="3014" max="3014" width="60.85546875" bestFit="1" customWidth="1"/>
    <col min="3015" max="3016" width="60.85546875" customWidth="1"/>
    <col min="3017" max="3017" width="64.42578125" bestFit="1" customWidth="1"/>
    <col min="3018" max="3030" width="6.7109375" customWidth="1"/>
    <col min="3031" max="3031" width="8" customWidth="1"/>
    <col min="3032" max="3032" width="6.42578125" customWidth="1"/>
    <col min="3033" max="3036" width="7" customWidth="1"/>
    <col min="3037" max="3044" width="6.7109375" customWidth="1"/>
    <col min="3045" max="3045" width="8" customWidth="1"/>
    <col min="3046" max="3046" width="6.42578125" customWidth="1"/>
    <col min="3047" max="3048" width="7" customWidth="1"/>
    <col min="3049" max="3049" width="14.140625" bestFit="1" customWidth="1"/>
    <col min="3050" max="3050" width="43.42578125" bestFit="1" customWidth="1"/>
    <col min="3051" max="3051" width="33.42578125" customWidth="1"/>
    <col min="3052" max="3052" width="26" customWidth="1"/>
    <col min="3053" max="3053" width="28.7109375" customWidth="1"/>
    <col min="3054" max="3054" width="24.140625" customWidth="1"/>
    <col min="3055" max="3055" width="29.140625" customWidth="1"/>
    <col min="3056" max="3056" width="21.5703125" bestFit="1" customWidth="1"/>
    <col min="3057" max="3057" width="25.85546875" customWidth="1"/>
    <col min="3058" max="3058" width="33" bestFit="1" customWidth="1"/>
    <col min="3267" max="3268" width="46.28515625" customWidth="1"/>
    <col min="3269" max="3269" width="62.7109375" bestFit="1" customWidth="1"/>
    <col min="3270" max="3270" width="60.85546875" bestFit="1" customWidth="1"/>
    <col min="3271" max="3272" width="60.85546875" customWidth="1"/>
    <col min="3273" max="3273" width="64.42578125" bestFit="1" customWidth="1"/>
    <col min="3274" max="3286" width="6.7109375" customWidth="1"/>
    <col min="3287" max="3287" width="8" customWidth="1"/>
    <col min="3288" max="3288" width="6.42578125" customWidth="1"/>
    <col min="3289" max="3292" width="7" customWidth="1"/>
    <col min="3293" max="3300" width="6.7109375" customWidth="1"/>
    <col min="3301" max="3301" width="8" customWidth="1"/>
    <col min="3302" max="3302" width="6.42578125" customWidth="1"/>
    <col min="3303" max="3304" width="7" customWidth="1"/>
    <col min="3305" max="3305" width="14.140625" bestFit="1" customWidth="1"/>
    <col min="3306" max="3306" width="43.42578125" bestFit="1" customWidth="1"/>
    <col min="3307" max="3307" width="33.42578125" customWidth="1"/>
    <col min="3308" max="3308" width="26" customWidth="1"/>
    <col min="3309" max="3309" width="28.7109375" customWidth="1"/>
    <col min="3310" max="3310" width="24.140625" customWidth="1"/>
    <col min="3311" max="3311" width="29.140625" customWidth="1"/>
    <col min="3312" max="3312" width="21.5703125" bestFit="1" customWidth="1"/>
    <col min="3313" max="3313" width="25.85546875" customWidth="1"/>
    <col min="3314" max="3314" width="33" bestFit="1" customWidth="1"/>
    <col min="3523" max="3524" width="46.28515625" customWidth="1"/>
    <col min="3525" max="3525" width="62.7109375" bestFit="1" customWidth="1"/>
    <col min="3526" max="3526" width="60.85546875" bestFit="1" customWidth="1"/>
    <col min="3527" max="3528" width="60.85546875" customWidth="1"/>
    <col min="3529" max="3529" width="64.42578125" bestFit="1" customWidth="1"/>
    <col min="3530" max="3542" width="6.7109375" customWidth="1"/>
    <col min="3543" max="3543" width="8" customWidth="1"/>
    <col min="3544" max="3544" width="6.42578125" customWidth="1"/>
    <col min="3545" max="3548" width="7" customWidth="1"/>
    <col min="3549" max="3556" width="6.7109375" customWidth="1"/>
    <col min="3557" max="3557" width="8" customWidth="1"/>
    <col min="3558" max="3558" width="6.42578125" customWidth="1"/>
    <col min="3559" max="3560" width="7" customWidth="1"/>
    <col min="3561" max="3561" width="14.140625" bestFit="1" customWidth="1"/>
    <col min="3562" max="3562" width="43.42578125" bestFit="1" customWidth="1"/>
    <col min="3563" max="3563" width="33.42578125" customWidth="1"/>
    <col min="3564" max="3564" width="26" customWidth="1"/>
    <col min="3565" max="3565" width="28.7109375" customWidth="1"/>
    <col min="3566" max="3566" width="24.140625" customWidth="1"/>
    <col min="3567" max="3567" width="29.140625" customWidth="1"/>
    <col min="3568" max="3568" width="21.5703125" bestFit="1" customWidth="1"/>
    <col min="3569" max="3569" width="25.85546875" customWidth="1"/>
    <col min="3570" max="3570" width="33" bestFit="1" customWidth="1"/>
    <col min="3779" max="3780" width="46.28515625" customWidth="1"/>
    <col min="3781" max="3781" width="62.7109375" bestFit="1" customWidth="1"/>
    <col min="3782" max="3782" width="60.85546875" bestFit="1" customWidth="1"/>
    <col min="3783" max="3784" width="60.85546875" customWidth="1"/>
    <col min="3785" max="3785" width="64.42578125" bestFit="1" customWidth="1"/>
    <col min="3786" max="3798" width="6.7109375" customWidth="1"/>
    <col min="3799" max="3799" width="8" customWidth="1"/>
    <col min="3800" max="3800" width="6.42578125" customWidth="1"/>
    <col min="3801" max="3804" width="7" customWidth="1"/>
    <col min="3805" max="3812" width="6.7109375" customWidth="1"/>
    <col min="3813" max="3813" width="8" customWidth="1"/>
    <col min="3814" max="3814" width="6.42578125" customWidth="1"/>
    <col min="3815" max="3816" width="7" customWidth="1"/>
    <col min="3817" max="3817" width="14.140625" bestFit="1" customWidth="1"/>
    <col min="3818" max="3818" width="43.42578125" bestFit="1" customWidth="1"/>
    <col min="3819" max="3819" width="33.42578125" customWidth="1"/>
    <col min="3820" max="3820" width="26" customWidth="1"/>
    <col min="3821" max="3821" width="28.7109375" customWidth="1"/>
    <col min="3822" max="3822" width="24.140625" customWidth="1"/>
    <col min="3823" max="3823" width="29.140625" customWidth="1"/>
    <col min="3824" max="3824" width="21.5703125" bestFit="1" customWidth="1"/>
    <col min="3825" max="3825" width="25.85546875" customWidth="1"/>
    <col min="3826" max="3826" width="33" bestFit="1" customWidth="1"/>
    <col min="4035" max="4036" width="46.28515625" customWidth="1"/>
    <col min="4037" max="4037" width="62.7109375" bestFit="1" customWidth="1"/>
    <col min="4038" max="4038" width="60.85546875" bestFit="1" customWidth="1"/>
    <col min="4039" max="4040" width="60.85546875" customWidth="1"/>
    <col min="4041" max="4041" width="64.42578125" bestFit="1" customWidth="1"/>
    <col min="4042" max="4054" width="6.7109375" customWidth="1"/>
    <col min="4055" max="4055" width="8" customWidth="1"/>
    <col min="4056" max="4056" width="6.42578125" customWidth="1"/>
    <col min="4057" max="4060" width="7" customWidth="1"/>
    <col min="4061" max="4068" width="6.7109375" customWidth="1"/>
    <col min="4069" max="4069" width="8" customWidth="1"/>
    <col min="4070" max="4070" width="6.42578125" customWidth="1"/>
    <col min="4071" max="4072" width="7" customWidth="1"/>
    <col min="4073" max="4073" width="14.140625" bestFit="1" customWidth="1"/>
    <col min="4074" max="4074" width="43.42578125" bestFit="1" customWidth="1"/>
    <col min="4075" max="4075" width="33.42578125" customWidth="1"/>
    <col min="4076" max="4076" width="26" customWidth="1"/>
    <col min="4077" max="4077" width="28.7109375" customWidth="1"/>
    <col min="4078" max="4078" width="24.140625" customWidth="1"/>
    <col min="4079" max="4079" width="29.140625" customWidth="1"/>
    <col min="4080" max="4080" width="21.5703125" bestFit="1" customWidth="1"/>
    <col min="4081" max="4081" width="25.85546875" customWidth="1"/>
    <col min="4082" max="4082" width="33" bestFit="1" customWidth="1"/>
    <col min="4291" max="4292" width="46.28515625" customWidth="1"/>
    <col min="4293" max="4293" width="62.7109375" bestFit="1" customWidth="1"/>
    <col min="4294" max="4294" width="60.85546875" bestFit="1" customWidth="1"/>
    <col min="4295" max="4296" width="60.85546875" customWidth="1"/>
    <col min="4297" max="4297" width="64.42578125" bestFit="1" customWidth="1"/>
    <col min="4298" max="4310" width="6.7109375" customWidth="1"/>
    <col min="4311" max="4311" width="8" customWidth="1"/>
    <col min="4312" max="4312" width="6.42578125" customWidth="1"/>
    <col min="4313" max="4316" width="7" customWidth="1"/>
    <col min="4317" max="4324" width="6.7109375" customWidth="1"/>
    <col min="4325" max="4325" width="8" customWidth="1"/>
    <col min="4326" max="4326" width="6.42578125" customWidth="1"/>
    <col min="4327" max="4328" width="7" customWidth="1"/>
    <col min="4329" max="4329" width="14.140625" bestFit="1" customWidth="1"/>
    <col min="4330" max="4330" width="43.42578125" bestFit="1" customWidth="1"/>
    <col min="4331" max="4331" width="33.42578125" customWidth="1"/>
    <col min="4332" max="4332" width="26" customWidth="1"/>
    <col min="4333" max="4333" width="28.7109375" customWidth="1"/>
    <col min="4334" max="4334" width="24.140625" customWidth="1"/>
    <col min="4335" max="4335" width="29.140625" customWidth="1"/>
    <col min="4336" max="4336" width="21.5703125" bestFit="1" customWidth="1"/>
    <col min="4337" max="4337" width="25.85546875" customWidth="1"/>
    <col min="4338" max="4338" width="33" bestFit="1" customWidth="1"/>
    <col min="4547" max="4548" width="46.28515625" customWidth="1"/>
    <col min="4549" max="4549" width="62.7109375" bestFit="1" customWidth="1"/>
    <col min="4550" max="4550" width="60.85546875" bestFit="1" customWidth="1"/>
    <col min="4551" max="4552" width="60.85546875" customWidth="1"/>
    <col min="4553" max="4553" width="64.42578125" bestFit="1" customWidth="1"/>
    <col min="4554" max="4566" width="6.7109375" customWidth="1"/>
    <col min="4567" max="4567" width="8" customWidth="1"/>
    <col min="4568" max="4568" width="6.42578125" customWidth="1"/>
    <col min="4569" max="4572" width="7" customWidth="1"/>
    <col min="4573" max="4580" width="6.7109375" customWidth="1"/>
    <col min="4581" max="4581" width="8" customWidth="1"/>
    <col min="4582" max="4582" width="6.42578125" customWidth="1"/>
    <col min="4583" max="4584" width="7" customWidth="1"/>
    <col min="4585" max="4585" width="14.140625" bestFit="1" customWidth="1"/>
    <col min="4586" max="4586" width="43.42578125" bestFit="1" customWidth="1"/>
    <col min="4587" max="4587" width="33.42578125" customWidth="1"/>
    <col min="4588" max="4588" width="26" customWidth="1"/>
    <col min="4589" max="4589" width="28.7109375" customWidth="1"/>
    <col min="4590" max="4590" width="24.140625" customWidth="1"/>
    <col min="4591" max="4591" width="29.140625" customWidth="1"/>
    <col min="4592" max="4592" width="21.5703125" bestFit="1" customWidth="1"/>
    <col min="4593" max="4593" width="25.85546875" customWidth="1"/>
    <col min="4594" max="4594" width="33" bestFit="1" customWidth="1"/>
    <col min="4803" max="4804" width="46.28515625" customWidth="1"/>
    <col min="4805" max="4805" width="62.7109375" bestFit="1" customWidth="1"/>
    <col min="4806" max="4806" width="60.85546875" bestFit="1" customWidth="1"/>
    <col min="4807" max="4808" width="60.85546875" customWidth="1"/>
    <col min="4809" max="4809" width="64.42578125" bestFit="1" customWidth="1"/>
    <col min="4810" max="4822" width="6.7109375" customWidth="1"/>
    <col min="4823" max="4823" width="8" customWidth="1"/>
    <col min="4824" max="4824" width="6.42578125" customWidth="1"/>
    <col min="4825" max="4828" width="7" customWidth="1"/>
    <col min="4829" max="4836" width="6.7109375" customWidth="1"/>
    <col min="4837" max="4837" width="8" customWidth="1"/>
    <col min="4838" max="4838" width="6.42578125" customWidth="1"/>
    <col min="4839" max="4840" width="7" customWidth="1"/>
    <col min="4841" max="4841" width="14.140625" bestFit="1" customWidth="1"/>
    <col min="4842" max="4842" width="43.42578125" bestFit="1" customWidth="1"/>
    <col min="4843" max="4843" width="33.42578125" customWidth="1"/>
    <col min="4844" max="4844" width="26" customWidth="1"/>
    <col min="4845" max="4845" width="28.7109375" customWidth="1"/>
    <col min="4846" max="4846" width="24.140625" customWidth="1"/>
    <col min="4847" max="4847" width="29.140625" customWidth="1"/>
    <col min="4848" max="4848" width="21.5703125" bestFit="1" customWidth="1"/>
    <col min="4849" max="4849" width="25.85546875" customWidth="1"/>
    <col min="4850" max="4850" width="33" bestFit="1" customWidth="1"/>
    <col min="5059" max="5060" width="46.28515625" customWidth="1"/>
    <col min="5061" max="5061" width="62.7109375" bestFit="1" customWidth="1"/>
    <col min="5062" max="5062" width="60.85546875" bestFit="1" customWidth="1"/>
    <col min="5063" max="5064" width="60.85546875" customWidth="1"/>
    <col min="5065" max="5065" width="64.42578125" bestFit="1" customWidth="1"/>
    <col min="5066" max="5078" width="6.7109375" customWidth="1"/>
    <col min="5079" max="5079" width="8" customWidth="1"/>
    <col min="5080" max="5080" width="6.42578125" customWidth="1"/>
    <col min="5081" max="5084" width="7" customWidth="1"/>
    <col min="5085" max="5092" width="6.7109375" customWidth="1"/>
    <col min="5093" max="5093" width="8" customWidth="1"/>
    <col min="5094" max="5094" width="6.42578125" customWidth="1"/>
    <col min="5095" max="5096" width="7" customWidth="1"/>
    <col min="5097" max="5097" width="14.140625" bestFit="1" customWidth="1"/>
    <col min="5098" max="5098" width="43.42578125" bestFit="1" customWidth="1"/>
    <col min="5099" max="5099" width="33.42578125" customWidth="1"/>
    <col min="5100" max="5100" width="26" customWidth="1"/>
    <col min="5101" max="5101" width="28.7109375" customWidth="1"/>
    <col min="5102" max="5102" width="24.140625" customWidth="1"/>
    <col min="5103" max="5103" width="29.140625" customWidth="1"/>
    <col min="5104" max="5104" width="21.5703125" bestFit="1" customWidth="1"/>
    <col min="5105" max="5105" width="25.85546875" customWidth="1"/>
    <col min="5106" max="5106" width="33" bestFit="1" customWidth="1"/>
    <col min="5315" max="5316" width="46.28515625" customWidth="1"/>
    <col min="5317" max="5317" width="62.7109375" bestFit="1" customWidth="1"/>
    <col min="5318" max="5318" width="60.85546875" bestFit="1" customWidth="1"/>
    <col min="5319" max="5320" width="60.85546875" customWidth="1"/>
    <col min="5321" max="5321" width="64.42578125" bestFit="1" customWidth="1"/>
    <col min="5322" max="5334" width="6.7109375" customWidth="1"/>
    <col min="5335" max="5335" width="8" customWidth="1"/>
    <col min="5336" max="5336" width="6.42578125" customWidth="1"/>
    <col min="5337" max="5340" width="7" customWidth="1"/>
    <col min="5341" max="5348" width="6.7109375" customWidth="1"/>
    <col min="5349" max="5349" width="8" customWidth="1"/>
    <col min="5350" max="5350" width="6.42578125" customWidth="1"/>
    <col min="5351" max="5352" width="7" customWidth="1"/>
    <col min="5353" max="5353" width="14.140625" bestFit="1" customWidth="1"/>
    <col min="5354" max="5354" width="43.42578125" bestFit="1" customWidth="1"/>
    <col min="5355" max="5355" width="33.42578125" customWidth="1"/>
    <col min="5356" max="5356" width="26" customWidth="1"/>
    <col min="5357" max="5357" width="28.7109375" customWidth="1"/>
    <col min="5358" max="5358" width="24.140625" customWidth="1"/>
    <col min="5359" max="5359" width="29.140625" customWidth="1"/>
    <col min="5360" max="5360" width="21.5703125" bestFit="1" customWidth="1"/>
    <col min="5361" max="5361" width="25.85546875" customWidth="1"/>
    <col min="5362" max="5362" width="33" bestFit="1" customWidth="1"/>
    <col min="5571" max="5572" width="46.28515625" customWidth="1"/>
    <col min="5573" max="5573" width="62.7109375" bestFit="1" customWidth="1"/>
    <col min="5574" max="5574" width="60.85546875" bestFit="1" customWidth="1"/>
    <col min="5575" max="5576" width="60.85546875" customWidth="1"/>
    <col min="5577" max="5577" width="64.42578125" bestFit="1" customWidth="1"/>
    <col min="5578" max="5590" width="6.7109375" customWidth="1"/>
    <col min="5591" max="5591" width="8" customWidth="1"/>
    <col min="5592" max="5592" width="6.42578125" customWidth="1"/>
    <col min="5593" max="5596" width="7" customWidth="1"/>
    <col min="5597" max="5604" width="6.7109375" customWidth="1"/>
    <col min="5605" max="5605" width="8" customWidth="1"/>
    <col min="5606" max="5606" width="6.42578125" customWidth="1"/>
    <col min="5607" max="5608" width="7" customWidth="1"/>
    <col min="5609" max="5609" width="14.140625" bestFit="1" customWidth="1"/>
    <col min="5610" max="5610" width="43.42578125" bestFit="1" customWidth="1"/>
    <col min="5611" max="5611" width="33.42578125" customWidth="1"/>
    <col min="5612" max="5612" width="26" customWidth="1"/>
    <col min="5613" max="5613" width="28.7109375" customWidth="1"/>
    <col min="5614" max="5614" width="24.140625" customWidth="1"/>
    <col min="5615" max="5615" width="29.140625" customWidth="1"/>
    <col min="5616" max="5616" width="21.5703125" bestFit="1" customWidth="1"/>
    <col min="5617" max="5617" width="25.85546875" customWidth="1"/>
    <col min="5618" max="5618" width="33" bestFit="1" customWidth="1"/>
    <col min="5827" max="5828" width="46.28515625" customWidth="1"/>
    <col min="5829" max="5829" width="62.7109375" bestFit="1" customWidth="1"/>
    <col min="5830" max="5830" width="60.85546875" bestFit="1" customWidth="1"/>
    <col min="5831" max="5832" width="60.85546875" customWidth="1"/>
    <col min="5833" max="5833" width="64.42578125" bestFit="1" customWidth="1"/>
    <col min="5834" max="5846" width="6.7109375" customWidth="1"/>
    <col min="5847" max="5847" width="8" customWidth="1"/>
    <col min="5848" max="5848" width="6.42578125" customWidth="1"/>
    <col min="5849" max="5852" width="7" customWidth="1"/>
    <col min="5853" max="5860" width="6.7109375" customWidth="1"/>
    <col min="5861" max="5861" width="8" customWidth="1"/>
    <col min="5862" max="5862" width="6.42578125" customWidth="1"/>
    <col min="5863" max="5864" width="7" customWidth="1"/>
    <col min="5865" max="5865" width="14.140625" bestFit="1" customWidth="1"/>
    <col min="5866" max="5866" width="43.42578125" bestFit="1" customWidth="1"/>
    <col min="5867" max="5867" width="33.42578125" customWidth="1"/>
    <col min="5868" max="5868" width="26" customWidth="1"/>
    <col min="5869" max="5869" width="28.7109375" customWidth="1"/>
    <col min="5870" max="5870" width="24.140625" customWidth="1"/>
    <col min="5871" max="5871" width="29.140625" customWidth="1"/>
    <col min="5872" max="5872" width="21.5703125" bestFit="1" customWidth="1"/>
    <col min="5873" max="5873" width="25.85546875" customWidth="1"/>
    <col min="5874" max="5874" width="33" bestFit="1" customWidth="1"/>
    <col min="6083" max="6084" width="46.28515625" customWidth="1"/>
    <col min="6085" max="6085" width="62.7109375" bestFit="1" customWidth="1"/>
    <col min="6086" max="6086" width="60.85546875" bestFit="1" customWidth="1"/>
    <col min="6087" max="6088" width="60.85546875" customWidth="1"/>
    <col min="6089" max="6089" width="64.42578125" bestFit="1" customWidth="1"/>
    <col min="6090" max="6102" width="6.7109375" customWidth="1"/>
    <col min="6103" max="6103" width="8" customWidth="1"/>
    <col min="6104" max="6104" width="6.42578125" customWidth="1"/>
    <col min="6105" max="6108" width="7" customWidth="1"/>
    <col min="6109" max="6116" width="6.7109375" customWidth="1"/>
    <col min="6117" max="6117" width="8" customWidth="1"/>
    <col min="6118" max="6118" width="6.42578125" customWidth="1"/>
    <col min="6119" max="6120" width="7" customWidth="1"/>
    <col min="6121" max="6121" width="14.140625" bestFit="1" customWidth="1"/>
    <col min="6122" max="6122" width="43.42578125" bestFit="1" customWidth="1"/>
    <col min="6123" max="6123" width="33.42578125" customWidth="1"/>
    <col min="6124" max="6124" width="26" customWidth="1"/>
    <col min="6125" max="6125" width="28.7109375" customWidth="1"/>
    <col min="6126" max="6126" width="24.140625" customWidth="1"/>
    <col min="6127" max="6127" width="29.140625" customWidth="1"/>
    <col min="6128" max="6128" width="21.5703125" bestFit="1" customWidth="1"/>
    <col min="6129" max="6129" width="25.85546875" customWidth="1"/>
    <col min="6130" max="6130" width="33" bestFit="1" customWidth="1"/>
    <col min="6339" max="6340" width="46.28515625" customWidth="1"/>
    <col min="6341" max="6341" width="62.7109375" bestFit="1" customWidth="1"/>
    <col min="6342" max="6342" width="60.85546875" bestFit="1" customWidth="1"/>
    <col min="6343" max="6344" width="60.85546875" customWidth="1"/>
    <col min="6345" max="6345" width="64.42578125" bestFit="1" customWidth="1"/>
    <col min="6346" max="6358" width="6.7109375" customWidth="1"/>
    <col min="6359" max="6359" width="8" customWidth="1"/>
    <col min="6360" max="6360" width="6.42578125" customWidth="1"/>
    <col min="6361" max="6364" width="7" customWidth="1"/>
    <col min="6365" max="6372" width="6.7109375" customWidth="1"/>
    <col min="6373" max="6373" width="8" customWidth="1"/>
    <col min="6374" max="6374" width="6.42578125" customWidth="1"/>
    <col min="6375" max="6376" width="7" customWidth="1"/>
    <col min="6377" max="6377" width="14.140625" bestFit="1" customWidth="1"/>
    <col min="6378" max="6378" width="43.42578125" bestFit="1" customWidth="1"/>
    <col min="6379" max="6379" width="33.42578125" customWidth="1"/>
    <col min="6380" max="6380" width="26" customWidth="1"/>
    <col min="6381" max="6381" width="28.7109375" customWidth="1"/>
    <col min="6382" max="6382" width="24.140625" customWidth="1"/>
    <col min="6383" max="6383" width="29.140625" customWidth="1"/>
    <col min="6384" max="6384" width="21.5703125" bestFit="1" customWidth="1"/>
    <col min="6385" max="6385" width="25.85546875" customWidth="1"/>
    <col min="6386" max="6386" width="33" bestFit="1" customWidth="1"/>
    <col min="6595" max="6596" width="46.28515625" customWidth="1"/>
    <col min="6597" max="6597" width="62.7109375" bestFit="1" customWidth="1"/>
    <col min="6598" max="6598" width="60.85546875" bestFit="1" customWidth="1"/>
    <col min="6599" max="6600" width="60.85546875" customWidth="1"/>
    <col min="6601" max="6601" width="64.42578125" bestFit="1" customWidth="1"/>
    <col min="6602" max="6614" width="6.7109375" customWidth="1"/>
    <col min="6615" max="6615" width="8" customWidth="1"/>
    <col min="6616" max="6616" width="6.42578125" customWidth="1"/>
    <col min="6617" max="6620" width="7" customWidth="1"/>
    <col min="6621" max="6628" width="6.7109375" customWidth="1"/>
    <col min="6629" max="6629" width="8" customWidth="1"/>
    <col min="6630" max="6630" width="6.42578125" customWidth="1"/>
    <col min="6631" max="6632" width="7" customWidth="1"/>
    <col min="6633" max="6633" width="14.140625" bestFit="1" customWidth="1"/>
    <col min="6634" max="6634" width="43.42578125" bestFit="1" customWidth="1"/>
    <col min="6635" max="6635" width="33.42578125" customWidth="1"/>
    <col min="6636" max="6636" width="26" customWidth="1"/>
    <col min="6637" max="6637" width="28.7109375" customWidth="1"/>
    <col min="6638" max="6638" width="24.140625" customWidth="1"/>
    <col min="6639" max="6639" width="29.140625" customWidth="1"/>
    <col min="6640" max="6640" width="21.5703125" bestFit="1" customWidth="1"/>
    <col min="6641" max="6641" width="25.85546875" customWidth="1"/>
    <col min="6642" max="6642" width="33" bestFit="1" customWidth="1"/>
    <col min="6851" max="6852" width="46.28515625" customWidth="1"/>
    <col min="6853" max="6853" width="62.7109375" bestFit="1" customWidth="1"/>
    <col min="6854" max="6854" width="60.85546875" bestFit="1" customWidth="1"/>
    <col min="6855" max="6856" width="60.85546875" customWidth="1"/>
    <col min="6857" max="6857" width="64.42578125" bestFit="1" customWidth="1"/>
    <col min="6858" max="6870" width="6.7109375" customWidth="1"/>
    <col min="6871" max="6871" width="8" customWidth="1"/>
    <col min="6872" max="6872" width="6.42578125" customWidth="1"/>
    <col min="6873" max="6876" width="7" customWidth="1"/>
    <col min="6877" max="6884" width="6.7109375" customWidth="1"/>
    <col min="6885" max="6885" width="8" customWidth="1"/>
    <col min="6886" max="6886" width="6.42578125" customWidth="1"/>
    <col min="6887" max="6888" width="7" customWidth="1"/>
    <col min="6889" max="6889" width="14.140625" bestFit="1" customWidth="1"/>
    <col min="6890" max="6890" width="43.42578125" bestFit="1" customWidth="1"/>
    <col min="6891" max="6891" width="33.42578125" customWidth="1"/>
    <col min="6892" max="6892" width="26" customWidth="1"/>
    <col min="6893" max="6893" width="28.7109375" customWidth="1"/>
    <col min="6894" max="6894" width="24.140625" customWidth="1"/>
    <col min="6895" max="6895" width="29.140625" customWidth="1"/>
    <col min="6896" max="6896" width="21.5703125" bestFit="1" customWidth="1"/>
    <col min="6897" max="6897" width="25.85546875" customWidth="1"/>
    <col min="6898" max="6898" width="33" bestFit="1" customWidth="1"/>
    <col min="7107" max="7108" width="46.28515625" customWidth="1"/>
    <col min="7109" max="7109" width="62.7109375" bestFit="1" customWidth="1"/>
    <col min="7110" max="7110" width="60.85546875" bestFit="1" customWidth="1"/>
    <col min="7111" max="7112" width="60.85546875" customWidth="1"/>
    <col min="7113" max="7113" width="64.42578125" bestFit="1" customWidth="1"/>
    <col min="7114" max="7126" width="6.7109375" customWidth="1"/>
    <col min="7127" max="7127" width="8" customWidth="1"/>
    <col min="7128" max="7128" width="6.42578125" customWidth="1"/>
    <col min="7129" max="7132" width="7" customWidth="1"/>
    <col min="7133" max="7140" width="6.7109375" customWidth="1"/>
    <col min="7141" max="7141" width="8" customWidth="1"/>
    <col min="7142" max="7142" width="6.42578125" customWidth="1"/>
    <col min="7143" max="7144" width="7" customWidth="1"/>
    <col min="7145" max="7145" width="14.140625" bestFit="1" customWidth="1"/>
    <col min="7146" max="7146" width="43.42578125" bestFit="1" customWidth="1"/>
    <col min="7147" max="7147" width="33.42578125" customWidth="1"/>
    <col min="7148" max="7148" width="26" customWidth="1"/>
    <col min="7149" max="7149" width="28.7109375" customWidth="1"/>
    <col min="7150" max="7150" width="24.140625" customWidth="1"/>
    <col min="7151" max="7151" width="29.140625" customWidth="1"/>
    <col min="7152" max="7152" width="21.5703125" bestFit="1" customWidth="1"/>
    <col min="7153" max="7153" width="25.85546875" customWidth="1"/>
    <col min="7154" max="7154" width="33" bestFit="1" customWidth="1"/>
    <col min="7363" max="7364" width="46.28515625" customWidth="1"/>
    <col min="7365" max="7365" width="62.7109375" bestFit="1" customWidth="1"/>
    <col min="7366" max="7366" width="60.85546875" bestFit="1" customWidth="1"/>
    <col min="7367" max="7368" width="60.85546875" customWidth="1"/>
    <col min="7369" max="7369" width="64.42578125" bestFit="1" customWidth="1"/>
    <col min="7370" max="7382" width="6.7109375" customWidth="1"/>
    <col min="7383" max="7383" width="8" customWidth="1"/>
    <col min="7384" max="7384" width="6.42578125" customWidth="1"/>
    <col min="7385" max="7388" width="7" customWidth="1"/>
    <col min="7389" max="7396" width="6.7109375" customWidth="1"/>
    <col min="7397" max="7397" width="8" customWidth="1"/>
    <col min="7398" max="7398" width="6.42578125" customWidth="1"/>
    <col min="7399" max="7400" width="7" customWidth="1"/>
    <col min="7401" max="7401" width="14.140625" bestFit="1" customWidth="1"/>
    <col min="7402" max="7402" width="43.42578125" bestFit="1" customWidth="1"/>
    <col min="7403" max="7403" width="33.42578125" customWidth="1"/>
    <col min="7404" max="7404" width="26" customWidth="1"/>
    <col min="7405" max="7405" width="28.7109375" customWidth="1"/>
    <col min="7406" max="7406" width="24.140625" customWidth="1"/>
    <col min="7407" max="7407" width="29.140625" customWidth="1"/>
    <col min="7408" max="7408" width="21.5703125" bestFit="1" customWidth="1"/>
    <col min="7409" max="7409" width="25.85546875" customWidth="1"/>
    <col min="7410" max="7410" width="33" bestFit="1" customWidth="1"/>
    <col min="7619" max="7620" width="46.28515625" customWidth="1"/>
    <col min="7621" max="7621" width="62.7109375" bestFit="1" customWidth="1"/>
    <col min="7622" max="7622" width="60.85546875" bestFit="1" customWidth="1"/>
    <col min="7623" max="7624" width="60.85546875" customWidth="1"/>
    <col min="7625" max="7625" width="64.42578125" bestFit="1" customWidth="1"/>
    <col min="7626" max="7638" width="6.7109375" customWidth="1"/>
    <col min="7639" max="7639" width="8" customWidth="1"/>
    <col min="7640" max="7640" width="6.42578125" customWidth="1"/>
    <col min="7641" max="7644" width="7" customWidth="1"/>
    <col min="7645" max="7652" width="6.7109375" customWidth="1"/>
    <col min="7653" max="7653" width="8" customWidth="1"/>
    <col min="7654" max="7654" width="6.42578125" customWidth="1"/>
    <col min="7655" max="7656" width="7" customWidth="1"/>
    <col min="7657" max="7657" width="14.140625" bestFit="1" customWidth="1"/>
    <col min="7658" max="7658" width="43.42578125" bestFit="1" customWidth="1"/>
    <col min="7659" max="7659" width="33.42578125" customWidth="1"/>
    <col min="7660" max="7660" width="26" customWidth="1"/>
    <col min="7661" max="7661" width="28.7109375" customWidth="1"/>
    <col min="7662" max="7662" width="24.140625" customWidth="1"/>
    <col min="7663" max="7663" width="29.140625" customWidth="1"/>
    <col min="7664" max="7664" width="21.5703125" bestFit="1" customWidth="1"/>
    <col min="7665" max="7665" width="25.85546875" customWidth="1"/>
    <col min="7666" max="7666" width="33" bestFit="1" customWidth="1"/>
    <col min="7875" max="7876" width="46.28515625" customWidth="1"/>
    <col min="7877" max="7877" width="62.7109375" bestFit="1" customWidth="1"/>
    <col min="7878" max="7878" width="60.85546875" bestFit="1" customWidth="1"/>
    <col min="7879" max="7880" width="60.85546875" customWidth="1"/>
    <col min="7881" max="7881" width="64.42578125" bestFit="1" customWidth="1"/>
    <col min="7882" max="7894" width="6.7109375" customWidth="1"/>
    <col min="7895" max="7895" width="8" customWidth="1"/>
    <col min="7896" max="7896" width="6.42578125" customWidth="1"/>
    <col min="7897" max="7900" width="7" customWidth="1"/>
    <col min="7901" max="7908" width="6.7109375" customWidth="1"/>
    <col min="7909" max="7909" width="8" customWidth="1"/>
    <col min="7910" max="7910" width="6.42578125" customWidth="1"/>
    <col min="7911" max="7912" width="7" customWidth="1"/>
    <col min="7913" max="7913" width="14.140625" bestFit="1" customWidth="1"/>
    <col min="7914" max="7914" width="43.42578125" bestFit="1" customWidth="1"/>
    <col min="7915" max="7915" width="33.42578125" customWidth="1"/>
    <col min="7916" max="7916" width="26" customWidth="1"/>
    <col min="7917" max="7917" width="28.7109375" customWidth="1"/>
    <col min="7918" max="7918" width="24.140625" customWidth="1"/>
    <col min="7919" max="7919" width="29.140625" customWidth="1"/>
    <col min="7920" max="7920" width="21.5703125" bestFit="1" customWidth="1"/>
    <col min="7921" max="7921" width="25.85546875" customWidth="1"/>
    <col min="7922" max="7922" width="33" bestFit="1" customWidth="1"/>
    <col min="8131" max="8132" width="46.28515625" customWidth="1"/>
    <col min="8133" max="8133" width="62.7109375" bestFit="1" customWidth="1"/>
    <col min="8134" max="8134" width="60.85546875" bestFit="1" customWidth="1"/>
    <col min="8135" max="8136" width="60.85546875" customWidth="1"/>
    <col min="8137" max="8137" width="64.42578125" bestFit="1" customWidth="1"/>
    <col min="8138" max="8150" width="6.7109375" customWidth="1"/>
    <col min="8151" max="8151" width="8" customWidth="1"/>
    <col min="8152" max="8152" width="6.42578125" customWidth="1"/>
    <col min="8153" max="8156" width="7" customWidth="1"/>
    <col min="8157" max="8164" width="6.7109375" customWidth="1"/>
    <col min="8165" max="8165" width="8" customWidth="1"/>
    <col min="8166" max="8166" width="6.42578125" customWidth="1"/>
    <col min="8167" max="8168" width="7" customWidth="1"/>
    <col min="8169" max="8169" width="14.140625" bestFit="1" customWidth="1"/>
    <col min="8170" max="8170" width="43.42578125" bestFit="1" customWidth="1"/>
    <col min="8171" max="8171" width="33.42578125" customWidth="1"/>
    <col min="8172" max="8172" width="26" customWidth="1"/>
    <col min="8173" max="8173" width="28.7109375" customWidth="1"/>
    <col min="8174" max="8174" width="24.140625" customWidth="1"/>
    <col min="8175" max="8175" width="29.140625" customWidth="1"/>
    <col min="8176" max="8176" width="21.5703125" bestFit="1" customWidth="1"/>
    <col min="8177" max="8177" width="25.85546875" customWidth="1"/>
    <col min="8178" max="8178" width="33" bestFit="1" customWidth="1"/>
    <col min="8387" max="8388" width="46.28515625" customWidth="1"/>
    <col min="8389" max="8389" width="62.7109375" bestFit="1" customWidth="1"/>
    <col min="8390" max="8390" width="60.85546875" bestFit="1" customWidth="1"/>
    <col min="8391" max="8392" width="60.85546875" customWidth="1"/>
    <col min="8393" max="8393" width="64.42578125" bestFit="1" customWidth="1"/>
    <col min="8394" max="8406" width="6.7109375" customWidth="1"/>
    <col min="8407" max="8407" width="8" customWidth="1"/>
    <col min="8408" max="8408" width="6.42578125" customWidth="1"/>
    <col min="8409" max="8412" width="7" customWidth="1"/>
    <col min="8413" max="8420" width="6.7109375" customWidth="1"/>
    <col min="8421" max="8421" width="8" customWidth="1"/>
    <col min="8422" max="8422" width="6.42578125" customWidth="1"/>
    <col min="8423" max="8424" width="7" customWidth="1"/>
    <col min="8425" max="8425" width="14.140625" bestFit="1" customWidth="1"/>
    <col min="8426" max="8426" width="43.42578125" bestFit="1" customWidth="1"/>
    <col min="8427" max="8427" width="33.42578125" customWidth="1"/>
    <col min="8428" max="8428" width="26" customWidth="1"/>
    <col min="8429" max="8429" width="28.7109375" customWidth="1"/>
    <col min="8430" max="8430" width="24.140625" customWidth="1"/>
    <col min="8431" max="8431" width="29.140625" customWidth="1"/>
    <col min="8432" max="8432" width="21.5703125" bestFit="1" customWidth="1"/>
    <col min="8433" max="8433" width="25.85546875" customWidth="1"/>
    <col min="8434" max="8434" width="33" bestFit="1" customWidth="1"/>
    <col min="8643" max="8644" width="46.28515625" customWidth="1"/>
    <col min="8645" max="8645" width="62.7109375" bestFit="1" customWidth="1"/>
    <col min="8646" max="8646" width="60.85546875" bestFit="1" customWidth="1"/>
    <col min="8647" max="8648" width="60.85546875" customWidth="1"/>
    <col min="8649" max="8649" width="64.42578125" bestFit="1" customWidth="1"/>
    <col min="8650" max="8662" width="6.7109375" customWidth="1"/>
    <col min="8663" max="8663" width="8" customWidth="1"/>
    <col min="8664" max="8664" width="6.42578125" customWidth="1"/>
    <col min="8665" max="8668" width="7" customWidth="1"/>
    <col min="8669" max="8676" width="6.7109375" customWidth="1"/>
    <col min="8677" max="8677" width="8" customWidth="1"/>
    <col min="8678" max="8678" width="6.42578125" customWidth="1"/>
    <col min="8679" max="8680" width="7" customWidth="1"/>
    <col min="8681" max="8681" width="14.140625" bestFit="1" customWidth="1"/>
    <col min="8682" max="8682" width="43.42578125" bestFit="1" customWidth="1"/>
    <col min="8683" max="8683" width="33.42578125" customWidth="1"/>
    <col min="8684" max="8684" width="26" customWidth="1"/>
    <col min="8685" max="8685" width="28.7109375" customWidth="1"/>
    <col min="8686" max="8686" width="24.140625" customWidth="1"/>
    <col min="8687" max="8687" width="29.140625" customWidth="1"/>
    <col min="8688" max="8688" width="21.5703125" bestFit="1" customWidth="1"/>
    <col min="8689" max="8689" width="25.85546875" customWidth="1"/>
    <col min="8690" max="8690" width="33" bestFit="1" customWidth="1"/>
    <col min="8899" max="8900" width="46.28515625" customWidth="1"/>
    <col min="8901" max="8901" width="62.7109375" bestFit="1" customWidth="1"/>
    <col min="8902" max="8902" width="60.85546875" bestFit="1" customWidth="1"/>
    <col min="8903" max="8904" width="60.85546875" customWidth="1"/>
    <col min="8905" max="8905" width="64.42578125" bestFit="1" customWidth="1"/>
    <col min="8906" max="8918" width="6.7109375" customWidth="1"/>
    <col min="8919" max="8919" width="8" customWidth="1"/>
    <col min="8920" max="8920" width="6.42578125" customWidth="1"/>
    <col min="8921" max="8924" width="7" customWidth="1"/>
    <col min="8925" max="8932" width="6.7109375" customWidth="1"/>
    <col min="8933" max="8933" width="8" customWidth="1"/>
    <col min="8934" max="8934" width="6.42578125" customWidth="1"/>
    <col min="8935" max="8936" width="7" customWidth="1"/>
    <col min="8937" max="8937" width="14.140625" bestFit="1" customWidth="1"/>
    <col min="8938" max="8938" width="43.42578125" bestFit="1" customWidth="1"/>
    <col min="8939" max="8939" width="33.42578125" customWidth="1"/>
    <col min="8940" max="8940" width="26" customWidth="1"/>
    <col min="8941" max="8941" width="28.7109375" customWidth="1"/>
    <col min="8942" max="8942" width="24.140625" customWidth="1"/>
    <col min="8943" max="8943" width="29.140625" customWidth="1"/>
    <col min="8944" max="8944" width="21.5703125" bestFit="1" customWidth="1"/>
    <col min="8945" max="8945" width="25.85546875" customWidth="1"/>
    <col min="8946" max="8946" width="33" bestFit="1" customWidth="1"/>
    <col min="9155" max="9156" width="46.28515625" customWidth="1"/>
    <col min="9157" max="9157" width="62.7109375" bestFit="1" customWidth="1"/>
    <col min="9158" max="9158" width="60.85546875" bestFit="1" customWidth="1"/>
    <col min="9159" max="9160" width="60.85546875" customWidth="1"/>
    <col min="9161" max="9161" width="64.42578125" bestFit="1" customWidth="1"/>
    <col min="9162" max="9174" width="6.7109375" customWidth="1"/>
    <col min="9175" max="9175" width="8" customWidth="1"/>
    <col min="9176" max="9176" width="6.42578125" customWidth="1"/>
    <col min="9177" max="9180" width="7" customWidth="1"/>
    <col min="9181" max="9188" width="6.7109375" customWidth="1"/>
    <col min="9189" max="9189" width="8" customWidth="1"/>
    <col min="9190" max="9190" width="6.42578125" customWidth="1"/>
    <col min="9191" max="9192" width="7" customWidth="1"/>
    <col min="9193" max="9193" width="14.140625" bestFit="1" customWidth="1"/>
    <col min="9194" max="9194" width="43.42578125" bestFit="1" customWidth="1"/>
    <col min="9195" max="9195" width="33.42578125" customWidth="1"/>
    <col min="9196" max="9196" width="26" customWidth="1"/>
    <col min="9197" max="9197" width="28.7109375" customWidth="1"/>
    <col min="9198" max="9198" width="24.140625" customWidth="1"/>
    <col min="9199" max="9199" width="29.140625" customWidth="1"/>
    <col min="9200" max="9200" width="21.5703125" bestFit="1" customWidth="1"/>
    <col min="9201" max="9201" width="25.85546875" customWidth="1"/>
    <col min="9202" max="9202" width="33" bestFit="1" customWidth="1"/>
    <col min="9411" max="9412" width="46.28515625" customWidth="1"/>
    <col min="9413" max="9413" width="62.7109375" bestFit="1" customWidth="1"/>
    <col min="9414" max="9414" width="60.85546875" bestFit="1" customWidth="1"/>
    <col min="9415" max="9416" width="60.85546875" customWidth="1"/>
    <col min="9417" max="9417" width="64.42578125" bestFit="1" customWidth="1"/>
    <col min="9418" max="9430" width="6.7109375" customWidth="1"/>
    <col min="9431" max="9431" width="8" customWidth="1"/>
    <col min="9432" max="9432" width="6.42578125" customWidth="1"/>
    <col min="9433" max="9436" width="7" customWidth="1"/>
    <col min="9437" max="9444" width="6.7109375" customWidth="1"/>
    <col min="9445" max="9445" width="8" customWidth="1"/>
    <col min="9446" max="9446" width="6.42578125" customWidth="1"/>
    <col min="9447" max="9448" width="7" customWidth="1"/>
    <col min="9449" max="9449" width="14.140625" bestFit="1" customWidth="1"/>
    <col min="9450" max="9450" width="43.42578125" bestFit="1" customWidth="1"/>
    <col min="9451" max="9451" width="33.42578125" customWidth="1"/>
    <col min="9452" max="9452" width="26" customWidth="1"/>
    <col min="9453" max="9453" width="28.7109375" customWidth="1"/>
    <col min="9454" max="9454" width="24.140625" customWidth="1"/>
    <col min="9455" max="9455" width="29.140625" customWidth="1"/>
    <col min="9456" max="9456" width="21.5703125" bestFit="1" customWidth="1"/>
    <col min="9457" max="9457" width="25.85546875" customWidth="1"/>
    <col min="9458" max="9458" width="33" bestFit="1" customWidth="1"/>
    <col min="9667" max="9668" width="46.28515625" customWidth="1"/>
    <col min="9669" max="9669" width="62.7109375" bestFit="1" customWidth="1"/>
    <col min="9670" max="9670" width="60.85546875" bestFit="1" customWidth="1"/>
    <col min="9671" max="9672" width="60.85546875" customWidth="1"/>
    <col min="9673" max="9673" width="64.42578125" bestFit="1" customWidth="1"/>
    <col min="9674" max="9686" width="6.7109375" customWidth="1"/>
    <col min="9687" max="9687" width="8" customWidth="1"/>
    <col min="9688" max="9688" width="6.42578125" customWidth="1"/>
    <col min="9689" max="9692" width="7" customWidth="1"/>
    <col min="9693" max="9700" width="6.7109375" customWidth="1"/>
    <col min="9701" max="9701" width="8" customWidth="1"/>
    <col min="9702" max="9702" width="6.42578125" customWidth="1"/>
    <col min="9703" max="9704" width="7" customWidth="1"/>
    <col min="9705" max="9705" width="14.140625" bestFit="1" customWidth="1"/>
    <col min="9706" max="9706" width="43.42578125" bestFit="1" customWidth="1"/>
    <col min="9707" max="9707" width="33.42578125" customWidth="1"/>
    <col min="9708" max="9708" width="26" customWidth="1"/>
    <col min="9709" max="9709" width="28.7109375" customWidth="1"/>
    <col min="9710" max="9710" width="24.140625" customWidth="1"/>
    <col min="9711" max="9711" width="29.140625" customWidth="1"/>
    <col min="9712" max="9712" width="21.5703125" bestFit="1" customWidth="1"/>
    <col min="9713" max="9713" width="25.85546875" customWidth="1"/>
    <col min="9714" max="9714" width="33" bestFit="1" customWidth="1"/>
    <col min="9923" max="9924" width="46.28515625" customWidth="1"/>
    <col min="9925" max="9925" width="62.7109375" bestFit="1" customWidth="1"/>
    <col min="9926" max="9926" width="60.85546875" bestFit="1" customWidth="1"/>
    <col min="9927" max="9928" width="60.85546875" customWidth="1"/>
    <col min="9929" max="9929" width="64.42578125" bestFit="1" customWidth="1"/>
    <col min="9930" max="9942" width="6.7109375" customWidth="1"/>
    <col min="9943" max="9943" width="8" customWidth="1"/>
    <col min="9944" max="9944" width="6.42578125" customWidth="1"/>
    <col min="9945" max="9948" width="7" customWidth="1"/>
    <col min="9949" max="9956" width="6.7109375" customWidth="1"/>
    <col min="9957" max="9957" width="8" customWidth="1"/>
    <col min="9958" max="9958" width="6.42578125" customWidth="1"/>
    <col min="9959" max="9960" width="7" customWidth="1"/>
    <col min="9961" max="9961" width="14.140625" bestFit="1" customWidth="1"/>
    <col min="9962" max="9962" width="43.42578125" bestFit="1" customWidth="1"/>
    <col min="9963" max="9963" width="33.42578125" customWidth="1"/>
    <col min="9964" max="9964" width="26" customWidth="1"/>
    <col min="9965" max="9965" width="28.7109375" customWidth="1"/>
    <col min="9966" max="9966" width="24.140625" customWidth="1"/>
    <col min="9967" max="9967" width="29.140625" customWidth="1"/>
    <col min="9968" max="9968" width="21.5703125" bestFit="1" customWidth="1"/>
    <col min="9969" max="9969" width="25.85546875" customWidth="1"/>
    <col min="9970" max="9970" width="33" bestFit="1" customWidth="1"/>
    <col min="10179" max="10180" width="46.28515625" customWidth="1"/>
    <col min="10181" max="10181" width="62.7109375" bestFit="1" customWidth="1"/>
    <col min="10182" max="10182" width="60.85546875" bestFit="1" customWidth="1"/>
    <col min="10183" max="10184" width="60.85546875" customWidth="1"/>
    <col min="10185" max="10185" width="64.42578125" bestFit="1" customWidth="1"/>
    <col min="10186" max="10198" width="6.7109375" customWidth="1"/>
    <col min="10199" max="10199" width="8" customWidth="1"/>
    <col min="10200" max="10200" width="6.42578125" customWidth="1"/>
    <col min="10201" max="10204" width="7" customWidth="1"/>
    <col min="10205" max="10212" width="6.7109375" customWidth="1"/>
    <col min="10213" max="10213" width="8" customWidth="1"/>
    <col min="10214" max="10214" width="6.42578125" customWidth="1"/>
    <col min="10215" max="10216" width="7" customWidth="1"/>
    <col min="10217" max="10217" width="14.140625" bestFit="1" customWidth="1"/>
    <col min="10218" max="10218" width="43.42578125" bestFit="1" customWidth="1"/>
    <col min="10219" max="10219" width="33.42578125" customWidth="1"/>
    <col min="10220" max="10220" width="26" customWidth="1"/>
    <col min="10221" max="10221" width="28.7109375" customWidth="1"/>
    <col min="10222" max="10222" width="24.140625" customWidth="1"/>
    <col min="10223" max="10223" width="29.140625" customWidth="1"/>
    <col min="10224" max="10224" width="21.5703125" bestFit="1" customWidth="1"/>
    <col min="10225" max="10225" width="25.85546875" customWidth="1"/>
    <col min="10226" max="10226" width="33" bestFit="1" customWidth="1"/>
    <col min="10435" max="10436" width="46.28515625" customWidth="1"/>
    <col min="10437" max="10437" width="62.7109375" bestFit="1" customWidth="1"/>
    <col min="10438" max="10438" width="60.85546875" bestFit="1" customWidth="1"/>
    <col min="10439" max="10440" width="60.85546875" customWidth="1"/>
    <col min="10441" max="10441" width="64.42578125" bestFit="1" customWidth="1"/>
    <col min="10442" max="10454" width="6.7109375" customWidth="1"/>
    <col min="10455" max="10455" width="8" customWidth="1"/>
    <col min="10456" max="10456" width="6.42578125" customWidth="1"/>
    <col min="10457" max="10460" width="7" customWidth="1"/>
    <col min="10461" max="10468" width="6.7109375" customWidth="1"/>
    <col min="10469" max="10469" width="8" customWidth="1"/>
    <col min="10470" max="10470" width="6.42578125" customWidth="1"/>
    <col min="10471" max="10472" width="7" customWidth="1"/>
    <col min="10473" max="10473" width="14.140625" bestFit="1" customWidth="1"/>
    <col min="10474" max="10474" width="43.42578125" bestFit="1" customWidth="1"/>
    <col min="10475" max="10475" width="33.42578125" customWidth="1"/>
    <col min="10476" max="10476" width="26" customWidth="1"/>
    <col min="10477" max="10477" width="28.7109375" customWidth="1"/>
    <col min="10478" max="10478" width="24.140625" customWidth="1"/>
    <col min="10479" max="10479" width="29.140625" customWidth="1"/>
    <col min="10480" max="10480" width="21.5703125" bestFit="1" customWidth="1"/>
    <col min="10481" max="10481" width="25.85546875" customWidth="1"/>
    <col min="10482" max="10482" width="33" bestFit="1" customWidth="1"/>
    <col min="10691" max="10692" width="46.28515625" customWidth="1"/>
    <col min="10693" max="10693" width="62.7109375" bestFit="1" customWidth="1"/>
    <col min="10694" max="10694" width="60.85546875" bestFit="1" customWidth="1"/>
    <col min="10695" max="10696" width="60.85546875" customWidth="1"/>
    <col min="10697" max="10697" width="64.42578125" bestFit="1" customWidth="1"/>
    <col min="10698" max="10710" width="6.7109375" customWidth="1"/>
    <col min="10711" max="10711" width="8" customWidth="1"/>
    <col min="10712" max="10712" width="6.42578125" customWidth="1"/>
    <col min="10713" max="10716" width="7" customWidth="1"/>
    <col min="10717" max="10724" width="6.7109375" customWidth="1"/>
    <col min="10725" max="10725" width="8" customWidth="1"/>
    <col min="10726" max="10726" width="6.42578125" customWidth="1"/>
    <col min="10727" max="10728" width="7" customWidth="1"/>
    <col min="10729" max="10729" width="14.140625" bestFit="1" customWidth="1"/>
    <col min="10730" max="10730" width="43.42578125" bestFit="1" customWidth="1"/>
    <col min="10731" max="10731" width="33.42578125" customWidth="1"/>
    <col min="10732" max="10732" width="26" customWidth="1"/>
    <col min="10733" max="10733" width="28.7109375" customWidth="1"/>
    <col min="10734" max="10734" width="24.140625" customWidth="1"/>
    <col min="10735" max="10735" width="29.140625" customWidth="1"/>
    <col min="10736" max="10736" width="21.5703125" bestFit="1" customWidth="1"/>
    <col min="10737" max="10737" width="25.85546875" customWidth="1"/>
    <col min="10738" max="10738" width="33" bestFit="1" customWidth="1"/>
    <col min="10947" max="10948" width="46.28515625" customWidth="1"/>
    <col min="10949" max="10949" width="62.7109375" bestFit="1" customWidth="1"/>
    <col min="10950" max="10950" width="60.85546875" bestFit="1" customWidth="1"/>
    <col min="10951" max="10952" width="60.85546875" customWidth="1"/>
    <col min="10953" max="10953" width="64.42578125" bestFit="1" customWidth="1"/>
    <col min="10954" max="10966" width="6.7109375" customWidth="1"/>
    <col min="10967" max="10967" width="8" customWidth="1"/>
    <col min="10968" max="10968" width="6.42578125" customWidth="1"/>
    <col min="10969" max="10972" width="7" customWidth="1"/>
    <col min="10973" max="10980" width="6.7109375" customWidth="1"/>
    <col min="10981" max="10981" width="8" customWidth="1"/>
    <col min="10982" max="10982" width="6.42578125" customWidth="1"/>
    <col min="10983" max="10984" width="7" customWidth="1"/>
    <col min="10985" max="10985" width="14.140625" bestFit="1" customWidth="1"/>
    <col min="10986" max="10986" width="43.42578125" bestFit="1" customWidth="1"/>
    <col min="10987" max="10987" width="33.42578125" customWidth="1"/>
    <col min="10988" max="10988" width="26" customWidth="1"/>
    <col min="10989" max="10989" width="28.7109375" customWidth="1"/>
    <col min="10990" max="10990" width="24.140625" customWidth="1"/>
    <col min="10991" max="10991" width="29.140625" customWidth="1"/>
    <col min="10992" max="10992" width="21.5703125" bestFit="1" customWidth="1"/>
    <col min="10993" max="10993" width="25.85546875" customWidth="1"/>
    <col min="10994" max="10994" width="33" bestFit="1" customWidth="1"/>
    <col min="11203" max="11204" width="46.28515625" customWidth="1"/>
    <col min="11205" max="11205" width="62.7109375" bestFit="1" customWidth="1"/>
    <col min="11206" max="11206" width="60.85546875" bestFit="1" customWidth="1"/>
    <col min="11207" max="11208" width="60.85546875" customWidth="1"/>
    <col min="11209" max="11209" width="64.42578125" bestFit="1" customWidth="1"/>
    <col min="11210" max="11222" width="6.7109375" customWidth="1"/>
    <col min="11223" max="11223" width="8" customWidth="1"/>
    <col min="11224" max="11224" width="6.42578125" customWidth="1"/>
    <col min="11225" max="11228" width="7" customWidth="1"/>
    <col min="11229" max="11236" width="6.7109375" customWidth="1"/>
    <col min="11237" max="11237" width="8" customWidth="1"/>
    <col min="11238" max="11238" width="6.42578125" customWidth="1"/>
    <col min="11239" max="11240" width="7" customWidth="1"/>
    <col min="11241" max="11241" width="14.140625" bestFit="1" customWidth="1"/>
    <col min="11242" max="11242" width="43.42578125" bestFit="1" customWidth="1"/>
    <col min="11243" max="11243" width="33.42578125" customWidth="1"/>
    <col min="11244" max="11244" width="26" customWidth="1"/>
    <col min="11245" max="11245" width="28.7109375" customWidth="1"/>
    <col min="11246" max="11246" width="24.140625" customWidth="1"/>
    <col min="11247" max="11247" width="29.140625" customWidth="1"/>
    <col min="11248" max="11248" width="21.5703125" bestFit="1" customWidth="1"/>
    <col min="11249" max="11249" width="25.85546875" customWidth="1"/>
    <col min="11250" max="11250" width="33" bestFit="1" customWidth="1"/>
    <col min="11459" max="11460" width="46.28515625" customWidth="1"/>
    <col min="11461" max="11461" width="62.7109375" bestFit="1" customWidth="1"/>
    <col min="11462" max="11462" width="60.85546875" bestFit="1" customWidth="1"/>
    <col min="11463" max="11464" width="60.85546875" customWidth="1"/>
    <col min="11465" max="11465" width="64.42578125" bestFit="1" customWidth="1"/>
    <col min="11466" max="11478" width="6.7109375" customWidth="1"/>
    <col min="11479" max="11479" width="8" customWidth="1"/>
    <col min="11480" max="11480" width="6.42578125" customWidth="1"/>
    <col min="11481" max="11484" width="7" customWidth="1"/>
    <col min="11485" max="11492" width="6.7109375" customWidth="1"/>
    <col min="11493" max="11493" width="8" customWidth="1"/>
    <col min="11494" max="11494" width="6.42578125" customWidth="1"/>
    <col min="11495" max="11496" width="7" customWidth="1"/>
    <col min="11497" max="11497" width="14.140625" bestFit="1" customWidth="1"/>
    <col min="11498" max="11498" width="43.42578125" bestFit="1" customWidth="1"/>
    <col min="11499" max="11499" width="33.42578125" customWidth="1"/>
    <col min="11500" max="11500" width="26" customWidth="1"/>
    <col min="11501" max="11501" width="28.7109375" customWidth="1"/>
    <col min="11502" max="11502" width="24.140625" customWidth="1"/>
    <col min="11503" max="11503" width="29.140625" customWidth="1"/>
    <col min="11504" max="11504" width="21.5703125" bestFit="1" customWidth="1"/>
    <col min="11505" max="11505" width="25.85546875" customWidth="1"/>
    <col min="11506" max="11506" width="33" bestFit="1" customWidth="1"/>
    <col min="11715" max="11716" width="46.28515625" customWidth="1"/>
    <col min="11717" max="11717" width="62.7109375" bestFit="1" customWidth="1"/>
    <col min="11718" max="11718" width="60.85546875" bestFit="1" customWidth="1"/>
    <col min="11719" max="11720" width="60.85546875" customWidth="1"/>
    <col min="11721" max="11721" width="64.42578125" bestFit="1" customWidth="1"/>
    <col min="11722" max="11734" width="6.7109375" customWidth="1"/>
    <col min="11735" max="11735" width="8" customWidth="1"/>
    <col min="11736" max="11736" width="6.42578125" customWidth="1"/>
    <col min="11737" max="11740" width="7" customWidth="1"/>
    <col min="11741" max="11748" width="6.7109375" customWidth="1"/>
    <col min="11749" max="11749" width="8" customWidth="1"/>
    <col min="11750" max="11750" width="6.42578125" customWidth="1"/>
    <col min="11751" max="11752" width="7" customWidth="1"/>
    <col min="11753" max="11753" width="14.140625" bestFit="1" customWidth="1"/>
    <col min="11754" max="11754" width="43.42578125" bestFit="1" customWidth="1"/>
    <col min="11755" max="11755" width="33.42578125" customWidth="1"/>
    <col min="11756" max="11756" width="26" customWidth="1"/>
    <col min="11757" max="11757" width="28.7109375" customWidth="1"/>
    <col min="11758" max="11758" width="24.140625" customWidth="1"/>
    <col min="11759" max="11759" width="29.140625" customWidth="1"/>
    <col min="11760" max="11760" width="21.5703125" bestFit="1" customWidth="1"/>
    <col min="11761" max="11761" width="25.85546875" customWidth="1"/>
    <col min="11762" max="11762" width="33" bestFit="1" customWidth="1"/>
    <col min="11971" max="11972" width="46.28515625" customWidth="1"/>
    <col min="11973" max="11973" width="62.7109375" bestFit="1" customWidth="1"/>
    <col min="11974" max="11974" width="60.85546875" bestFit="1" customWidth="1"/>
    <col min="11975" max="11976" width="60.85546875" customWidth="1"/>
    <col min="11977" max="11977" width="64.42578125" bestFit="1" customWidth="1"/>
    <col min="11978" max="11990" width="6.7109375" customWidth="1"/>
    <col min="11991" max="11991" width="8" customWidth="1"/>
    <col min="11992" max="11992" width="6.42578125" customWidth="1"/>
    <col min="11993" max="11996" width="7" customWidth="1"/>
    <col min="11997" max="12004" width="6.7109375" customWidth="1"/>
    <col min="12005" max="12005" width="8" customWidth="1"/>
    <col min="12006" max="12006" width="6.42578125" customWidth="1"/>
    <col min="12007" max="12008" width="7" customWidth="1"/>
    <col min="12009" max="12009" width="14.140625" bestFit="1" customWidth="1"/>
    <col min="12010" max="12010" width="43.42578125" bestFit="1" customWidth="1"/>
    <col min="12011" max="12011" width="33.42578125" customWidth="1"/>
    <col min="12012" max="12012" width="26" customWidth="1"/>
    <col min="12013" max="12013" width="28.7109375" customWidth="1"/>
    <col min="12014" max="12014" width="24.140625" customWidth="1"/>
    <col min="12015" max="12015" width="29.140625" customWidth="1"/>
    <col min="12016" max="12016" width="21.5703125" bestFit="1" customWidth="1"/>
    <col min="12017" max="12017" width="25.85546875" customWidth="1"/>
    <col min="12018" max="12018" width="33" bestFit="1" customWidth="1"/>
    <col min="12227" max="12228" width="46.28515625" customWidth="1"/>
    <col min="12229" max="12229" width="62.7109375" bestFit="1" customWidth="1"/>
    <col min="12230" max="12230" width="60.85546875" bestFit="1" customWidth="1"/>
    <col min="12231" max="12232" width="60.85546875" customWidth="1"/>
    <col min="12233" max="12233" width="64.42578125" bestFit="1" customWidth="1"/>
    <col min="12234" max="12246" width="6.7109375" customWidth="1"/>
    <col min="12247" max="12247" width="8" customWidth="1"/>
    <col min="12248" max="12248" width="6.42578125" customWidth="1"/>
    <col min="12249" max="12252" width="7" customWidth="1"/>
    <col min="12253" max="12260" width="6.7109375" customWidth="1"/>
    <col min="12261" max="12261" width="8" customWidth="1"/>
    <col min="12262" max="12262" width="6.42578125" customWidth="1"/>
    <col min="12263" max="12264" width="7" customWidth="1"/>
    <col min="12265" max="12265" width="14.140625" bestFit="1" customWidth="1"/>
    <col min="12266" max="12266" width="43.42578125" bestFit="1" customWidth="1"/>
    <col min="12267" max="12267" width="33.42578125" customWidth="1"/>
    <col min="12268" max="12268" width="26" customWidth="1"/>
    <col min="12269" max="12269" width="28.7109375" customWidth="1"/>
    <col min="12270" max="12270" width="24.140625" customWidth="1"/>
    <col min="12271" max="12271" width="29.140625" customWidth="1"/>
    <col min="12272" max="12272" width="21.5703125" bestFit="1" customWidth="1"/>
    <col min="12273" max="12273" width="25.85546875" customWidth="1"/>
    <col min="12274" max="12274" width="33" bestFit="1" customWidth="1"/>
    <col min="12483" max="12484" width="46.28515625" customWidth="1"/>
    <col min="12485" max="12485" width="62.7109375" bestFit="1" customWidth="1"/>
    <col min="12486" max="12486" width="60.85546875" bestFit="1" customWidth="1"/>
    <col min="12487" max="12488" width="60.85546875" customWidth="1"/>
    <col min="12489" max="12489" width="64.42578125" bestFit="1" customWidth="1"/>
    <col min="12490" max="12502" width="6.7109375" customWidth="1"/>
    <col min="12503" max="12503" width="8" customWidth="1"/>
    <col min="12504" max="12504" width="6.42578125" customWidth="1"/>
    <col min="12505" max="12508" width="7" customWidth="1"/>
    <col min="12509" max="12516" width="6.7109375" customWidth="1"/>
    <col min="12517" max="12517" width="8" customWidth="1"/>
    <col min="12518" max="12518" width="6.42578125" customWidth="1"/>
    <col min="12519" max="12520" width="7" customWidth="1"/>
    <col min="12521" max="12521" width="14.140625" bestFit="1" customWidth="1"/>
    <col min="12522" max="12522" width="43.42578125" bestFit="1" customWidth="1"/>
    <col min="12523" max="12523" width="33.42578125" customWidth="1"/>
    <col min="12524" max="12524" width="26" customWidth="1"/>
    <col min="12525" max="12525" width="28.7109375" customWidth="1"/>
    <col min="12526" max="12526" width="24.140625" customWidth="1"/>
    <col min="12527" max="12527" width="29.140625" customWidth="1"/>
    <col min="12528" max="12528" width="21.5703125" bestFit="1" customWidth="1"/>
    <col min="12529" max="12529" width="25.85546875" customWidth="1"/>
    <col min="12530" max="12530" width="33" bestFit="1" customWidth="1"/>
    <col min="12739" max="12740" width="46.28515625" customWidth="1"/>
    <col min="12741" max="12741" width="62.7109375" bestFit="1" customWidth="1"/>
    <col min="12742" max="12742" width="60.85546875" bestFit="1" customWidth="1"/>
    <col min="12743" max="12744" width="60.85546875" customWidth="1"/>
    <col min="12745" max="12745" width="64.42578125" bestFit="1" customWidth="1"/>
    <col min="12746" max="12758" width="6.7109375" customWidth="1"/>
    <col min="12759" max="12759" width="8" customWidth="1"/>
    <col min="12760" max="12760" width="6.42578125" customWidth="1"/>
    <col min="12761" max="12764" width="7" customWidth="1"/>
    <col min="12765" max="12772" width="6.7109375" customWidth="1"/>
    <col min="12773" max="12773" width="8" customWidth="1"/>
    <col min="12774" max="12774" width="6.42578125" customWidth="1"/>
    <col min="12775" max="12776" width="7" customWidth="1"/>
    <col min="12777" max="12777" width="14.140625" bestFit="1" customWidth="1"/>
    <col min="12778" max="12778" width="43.42578125" bestFit="1" customWidth="1"/>
    <col min="12779" max="12779" width="33.42578125" customWidth="1"/>
    <col min="12780" max="12780" width="26" customWidth="1"/>
    <col min="12781" max="12781" width="28.7109375" customWidth="1"/>
    <col min="12782" max="12782" width="24.140625" customWidth="1"/>
    <col min="12783" max="12783" width="29.140625" customWidth="1"/>
    <col min="12784" max="12784" width="21.5703125" bestFit="1" customWidth="1"/>
    <col min="12785" max="12785" width="25.85546875" customWidth="1"/>
    <col min="12786" max="12786" width="33" bestFit="1" customWidth="1"/>
    <col min="12995" max="12996" width="46.28515625" customWidth="1"/>
    <col min="12997" max="12997" width="62.7109375" bestFit="1" customWidth="1"/>
    <col min="12998" max="12998" width="60.85546875" bestFit="1" customWidth="1"/>
    <col min="12999" max="13000" width="60.85546875" customWidth="1"/>
    <col min="13001" max="13001" width="64.42578125" bestFit="1" customWidth="1"/>
    <col min="13002" max="13014" width="6.7109375" customWidth="1"/>
    <col min="13015" max="13015" width="8" customWidth="1"/>
    <col min="13016" max="13016" width="6.42578125" customWidth="1"/>
    <col min="13017" max="13020" width="7" customWidth="1"/>
    <col min="13021" max="13028" width="6.7109375" customWidth="1"/>
    <col min="13029" max="13029" width="8" customWidth="1"/>
    <col min="13030" max="13030" width="6.42578125" customWidth="1"/>
    <col min="13031" max="13032" width="7" customWidth="1"/>
    <col min="13033" max="13033" width="14.140625" bestFit="1" customWidth="1"/>
    <col min="13034" max="13034" width="43.42578125" bestFit="1" customWidth="1"/>
    <col min="13035" max="13035" width="33.42578125" customWidth="1"/>
    <col min="13036" max="13036" width="26" customWidth="1"/>
    <col min="13037" max="13037" width="28.7109375" customWidth="1"/>
    <col min="13038" max="13038" width="24.140625" customWidth="1"/>
    <col min="13039" max="13039" width="29.140625" customWidth="1"/>
    <col min="13040" max="13040" width="21.5703125" bestFit="1" customWidth="1"/>
    <col min="13041" max="13041" width="25.85546875" customWidth="1"/>
    <col min="13042" max="13042" width="33" bestFit="1" customWidth="1"/>
    <col min="13251" max="13252" width="46.28515625" customWidth="1"/>
    <col min="13253" max="13253" width="62.7109375" bestFit="1" customWidth="1"/>
    <col min="13254" max="13254" width="60.85546875" bestFit="1" customWidth="1"/>
    <col min="13255" max="13256" width="60.85546875" customWidth="1"/>
    <col min="13257" max="13257" width="64.42578125" bestFit="1" customWidth="1"/>
    <col min="13258" max="13270" width="6.7109375" customWidth="1"/>
    <col min="13271" max="13271" width="8" customWidth="1"/>
    <col min="13272" max="13272" width="6.42578125" customWidth="1"/>
    <col min="13273" max="13276" width="7" customWidth="1"/>
    <col min="13277" max="13284" width="6.7109375" customWidth="1"/>
    <col min="13285" max="13285" width="8" customWidth="1"/>
    <col min="13286" max="13286" width="6.42578125" customWidth="1"/>
    <col min="13287" max="13288" width="7" customWidth="1"/>
    <col min="13289" max="13289" width="14.140625" bestFit="1" customWidth="1"/>
    <col min="13290" max="13290" width="43.42578125" bestFit="1" customWidth="1"/>
    <col min="13291" max="13291" width="33.42578125" customWidth="1"/>
    <col min="13292" max="13292" width="26" customWidth="1"/>
    <col min="13293" max="13293" width="28.7109375" customWidth="1"/>
    <col min="13294" max="13294" width="24.140625" customWidth="1"/>
    <col min="13295" max="13295" width="29.140625" customWidth="1"/>
    <col min="13296" max="13296" width="21.5703125" bestFit="1" customWidth="1"/>
    <col min="13297" max="13297" width="25.85546875" customWidth="1"/>
    <col min="13298" max="13298" width="33" bestFit="1" customWidth="1"/>
    <col min="13507" max="13508" width="46.28515625" customWidth="1"/>
    <col min="13509" max="13509" width="62.7109375" bestFit="1" customWidth="1"/>
    <col min="13510" max="13510" width="60.85546875" bestFit="1" customWidth="1"/>
    <col min="13511" max="13512" width="60.85546875" customWidth="1"/>
    <col min="13513" max="13513" width="64.42578125" bestFit="1" customWidth="1"/>
    <col min="13514" max="13526" width="6.7109375" customWidth="1"/>
    <col min="13527" max="13527" width="8" customWidth="1"/>
    <col min="13528" max="13528" width="6.42578125" customWidth="1"/>
    <col min="13529" max="13532" width="7" customWidth="1"/>
    <col min="13533" max="13540" width="6.7109375" customWidth="1"/>
    <col min="13541" max="13541" width="8" customWidth="1"/>
    <col min="13542" max="13542" width="6.42578125" customWidth="1"/>
    <col min="13543" max="13544" width="7" customWidth="1"/>
    <col min="13545" max="13545" width="14.140625" bestFit="1" customWidth="1"/>
    <col min="13546" max="13546" width="43.42578125" bestFit="1" customWidth="1"/>
    <col min="13547" max="13547" width="33.42578125" customWidth="1"/>
    <col min="13548" max="13548" width="26" customWidth="1"/>
    <col min="13549" max="13549" width="28.7109375" customWidth="1"/>
    <col min="13550" max="13550" width="24.140625" customWidth="1"/>
    <col min="13551" max="13551" width="29.140625" customWidth="1"/>
    <col min="13552" max="13552" width="21.5703125" bestFit="1" customWidth="1"/>
    <col min="13553" max="13553" width="25.85546875" customWidth="1"/>
    <col min="13554" max="13554" width="33" bestFit="1" customWidth="1"/>
    <col min="13763" max="13764" width="46.28515625" customWidth="1"/>
    <col min="13765" max="13765" width="62.7109375" bestFit="1" customWidth="1"/>
    <col min="13766" max="13766" width="60.85546875" bestFit="1" customWidth="1"/>
    <col min="13767" max="13768" width="60.85546875" customWidth="1"/>
    <col min="13769" max="13769" width="64.42578125" bestFit="1" customWidth="1"/>
    <col min="13770" max="13782" width="6.7109375" customWidth="1"/>
    <col min="13783" max="13783" width="8" customWidth="1"/>
    <col min="13784" max="13784" width="6.42578125" customWidth="1"/>
    <col min="13785" max="13788" width="7" customWidth="1"/>
    <col min="13789" max="13796" width="6.7109375" customWidth="1"/>
    <col min="13797" max="13797" width="8" customWidth="1"/>
    <col min="13798" max="13798" width="6.42578125" customWidth="1"/>
    <col min="13799" max="13800" width="7" customWidth="1"/>
    <col min="13801" max="13801" width="14.140625" bestFit="1" customWidth="1"/>
    <col min="13802" max="13802" width="43.42578125" bestFit="1" customWidth="1"/>
    <col min="13803" max="13803" width="33.42578125" customWidth="1"/>
    <col min="13804" max="13804" width="26" customWidth="1"/>
    <col min="13805" max="13805" width="28.7109375" customWidth="1"/>
    <col min="13806" max="13806" width="24.140625" customWidth="1"/>
    <col min="13807" max="13807" width="29.140625" customWidth="1"/>
    <col min="13808" max="13808" width="21.5703125" bestFit="1" customWidth="1"/>
    <col min="13809" max="13809" width="25.85546875" customWidth="1"/>
    <col min="13810" max="13810" width="33" bestFit="1" customWidth="1"/>
    <col min="14019" max="14020" width="46.28515625" customWidth="1"/>
    <col min="14021" max="14021" width="62.7109375" bestFit="1" customWidth="1"/>
    <col min="14022" max="14022" width="60.85546875" bestFit="1" customWidth="1"/>
    <col min="14023" max="14024" width="60.85546875" customWidth="1"/>
    <col min="14025" max="14025" width="64.42578125" bestFit="1" customWidth="1"/>
    <col min="14026" max="14038" width="6.7109375" customWidth="1"/>
    <col min="14039" max="14039" width="8" customWidth="1"/>
    <col min="14040" max="14040" width="6.42578125" customWidth="1"/>
    <col min="14041" max="14044" width="7" customWidth="1"/>
    <col min="14045" max="14052" width="6.7109375" customWidth="1"/>
    <col min="14053" max="14053" width="8" customWidth="1"/>
    <col min="14054" max="14054" width="6.42578125" customWidth="1"/>
    <col min="14055" max="14056" width="7" customWidth="1"/>
    <col min="14057" max="14057" width="14.140625" bestFit="1" customWidth="1"/>
    <col min="14058" max="14058" width="43.42578125" bestFit="1" customWidth="1"/>
    <col min="14059" max="14059" width="33.42578125" customWidth="1"/>
    <col min="14060" max="14060" width="26" customWidth="1"/>
    <col min="14061" max="14061" width="28.7109375" customWidth="1"/>
    <col min="14062" max="14062" width="24.140625" customWidth="1"/>
    <col min="14063" max="14063" width="29.140625" customWidth="1"/>
    <col min="14064" max="14064" width="21.5703125" bestFit="1" customWidth="1"/>
    <col min="14065" max="14065" width="25.85546875" customWidth="1"/>
    <col min="14066" max="14066" width="33" bestFit="1" customWidth="1"/>
    <col min="14275" max="14276" width="46.28515625" customWidth="1"/>
    <col min="14277" max="14277" width="62.7109375" bestFit="1" customWidth="1"/>
    <col min="14278" max="14278" width="60.85546875" bestFit="1" customWidth="1"/>
    <col min="14279" max="14280" width="60.85546875" customWidth="1"/>
    <col min="14281" max="14281" width="64.42578125" bestFit="1" customWidth="1"/>
    <col min="14282" max="14294" width="6.7109375" customWidth="1"/>
    <col min="14295" max="14295" width="8" customWidth="1"/>
    <col min="14296" max="14296" width="6.42578125" customWidth="1"/>
    <col min="14297" max="14300" width="7" customWidth="1"/>
    <col min="14301" max="14308" width="6.7109375" customWidth="1"/>
    <col min="14309" max="14309" width="8" customWidth="1"/>
    <col min="14310" max="14310" width="6.42578125" customWidth="1"/>
    <col min="14311" max="14312" width="7" customWidth="1"/>
    <col min="14313" max="14313" width="14.140625" bestFit="1" customWidth="1"/>
    <col min="14314" max="14314" width="43.42578125" bestFit="1" customWidth="1"/>
    <col min="14315" max="14315" width="33.42578125" customWidth="1"/>
    <col min="14316" max="14316" width="26" customWidth="1"/>
    <col min="14317" max="14317" width="28.7109375" customWidth="1"/>
    <col min="14318" max="14318" width="24.140625" customWidth="1"/>
    <col min="14319" max="14319" width="29.140625" customWidth="1"/>
    <col min="14320" max="14320" width="21.5703125" bestFit="1" customWidth="1"/>
    <col min="14321" max="14321" width="25.85546875" customWidth="1"/>
    <col min="14322" max="14322" width="33" bestFit="1" customWidth="1"/>
    <col min="14531" max="14532" width="46.28515625" customWidth="1"/>
    <col min="14533" max="14533" width="62.7109375" bestFit="1" customWidth="1"/>
    <col min="14534" max="14534" width="60.85546875" bestFit="1" customWidth="1"/>
    <col min="14535" max="14536" width="60.85546875" customWidth="1"/>
    <col min="14537" max="14537" width="64.42578125" bestFit="1" customWidth="1"/>
    <col min="14538" max="14550" width="6.7109375" customWidth="1"/>
    <col min="14551" max="14551" width="8" customWidth="1"/>
    <col min="14552" max="14552" width="6.42578125" customWidth="1"/>
    <col min="14553" max="14556" width="7" customWidth="1"/>
    <col min="14557" max="14564" width="6.7109375" customWidth="1"/>
    <col min="14565" max="14565" width="8" customWidth="1"/>
    <col min="14566" max="14566" width="6.42578125" customWidth="1"/>
    <col min="14567" max="14568" width="7" customWidth="1"/>
    <col min="14569" max="14569" width="14.140625" bestFit="1" customWidth="1"/>
    <col min="14570" max="14570" width="43.42578125" bestFit="1" customWidth="1"/>
    <col min="14571" max="14571" width="33.42578125" customWidth="1"/>
    <col min="14572" max="14572" width="26" customWidth="1"/>
    <col min="14573" max="14573" width="28.7109375" customWidth="1"/>
    <col min="14574" max="14574" width="24.140625" customWidth="1"/>
    <col min="14575" max="14575" width="29.140625" customWidth="1"/>
    <col min="14576" max="14576" width="21.5703125" bestFit="1" customWidth="1"/>
    <col min="14577" max="14577" width="25.85546875" customWidth="1"/>
    <col min="14578" max="14578" width="33" bestFit="1" customWidth="1"/>
    <col min="14787" max="14788" width="46.28515625" customWidth="1"/>
    <col min="14789" max="14789" width="62.7109375" bestFit="1" customWidth="1"/>
    <col min="14790" max="14790" width="60.85546875" bestFit="1" customWidth="1"/>
    <col min="14791" max="14792" width="60.85546875" customWidth="1"/>
    <col min="14793" max="14793" width="64.42578125" bestFit="1" customWidth="1"/>
    <col min="14794" max="14806" width="6.7109375" customWidth="1"/>
    <col min="14807" max="14807" width="8" customWidth="1"/>
    <col min="14808" max="14808" width="6.42578125" customWidth="1"/>
    <col min="14809" max="14812" width="7" customWidth="1"/>
    <col min="14813" max="14820" width="6.7109375" customWidth="1"/>
    <col min="14821" max="14821" width="8" customWidth="1"/>
    <col min="14822" max="14822" width="6.42578125" customWidth="1"/>
    <col min="14823" max="14824" width="7" customWidth="1"/>
    <col min="14825" max="14825" width="14.140625" bestFit="1" customWidth="1"/>
    <col min="14826" max="14826" width="43.42578125" bestFit="1" customWidth="1"/>
    <col min="14827" max="14827" width="33.42578125" customWidth="1"/>
    <col min="14828" max="14828" width="26" customWidth="1"/>
    <col min="14829" max="14829" width="28.7109375" customWidth="1"/>
    <col min="14830" max="14830" width="24.140625" customWidth="1"/>
    <col min="14831" max="14831" width="29.140625" customWidth="1"/>
    <col min="14832" max="14832" width="21.5703125" bestFit="1" customWidth="1"/>
    <col min="14833" max="14833" width="25.85546875" customWidth="1"/>
    <col min="14834" max="14834" width="33" bestFit="1" customWidth="1"/>
    <col min="15043" max="15044" width="46.28515625" customWidth="1"/>
    <col min="15045" max="15045" width="62.7109375" bestFit="1" customWidth="1"/>
    <col min="15046" max="15046" width="60.85546875" bestFit="1" customWidth="1"/>
    <col min="15047" max="15048" width="60.85546875" customWidth="1"/>
    <col min="15049" max="15049" width="64.42578125" bestFit="1" customWidth="1"/>
    <col min="15050" max="15062" width="6.7109375" customWidth="1"/>
    <col min="15063" max="15063" width="8" customWidth="1"/>
    <col min="15064" max="15064" width="6.42578125" customWidth="1"/>
    <col min="15065" max="15068" width="7" customWidth="1"/>
    <col min="15069" max="15076" width="6.7109375" customWidth="1"/>
    <col min="15077" max="15077" width="8" customWidth="1"/>
    <col min="15078" max="15078" width="6.42578125" customWidth="1"/>
    <col min="15079" max="15080" width="7" customWidth="1"/>
    <col min="15081" max="15081" width="14.140625" bestFit="1" customWidth="1"/>
    <col min="15082" max="15082" width="43.42578125" bestFit="1" customWidth="1"/>
    <col min="15083" max="15083" width="33.42578125" customWidth="1"/>
    <col min="15084" max="15084" width="26" customWidth="1"/>
    <col min="15085" max="15085" width="28.7109375" customWidth="1"/>
    <col min="15086" max="15086" width="24.140625" customWidth="1"/>
    <col min="15087" max="15087" width="29.140625" customWidth="1"/>
    <col min="15088" max="15088" width="21.5703125" bestFit="1" customWidth="1"/>
    <col min="15089" max="15089" width="25.85546875" customWidth="1"/>
    <col min="15090" max="15090" width="33" bestFit="1" customWidth="1"/>
    <col min="15299" max="15300" width="46.28515625" customWidth="1"/>
    <col min="15301" max="15301" width="62.7109375" bestFit="1" customWidth="1"/>
    <col min="15302" max="15302" width="60.85546875" bestFit="1" customWidth="1"/>
    <col min="15303" max="15304" width="60.85546875" customWidth="1"/>
    <col min="15305" max="15305" width="64.42578125" bestFit="1" customWidth="1"/>
    <col min="15306" max="15318" width="6.7109375" customWidth="1"/>
    <col min="15319" max="15319" width="8" customWidth="1"/>
    <col min="15320" max="15320" width="6.42578125" customWidth="1"/>
    <col min="15321" max="15324" width="7" customWidth="1"/>
    <col min="15325" max="15332" width="6.7109375" customWidth="1"/>
    <col min="15333" max="15333" width="8" customWidth="1"/>
    <col min="15334" max="15334" width="6.42578125" customWidth="1"/>
    <col min="15335" max="15336" width="7" customWidth="1"/>
    <col min="15337" max="15337" width="14.140625" bestFit="1" customWidth="1"/>
    <col min="15338" max="15338" width="43.42578125" bestFit="1" customWidth="1"/>
    <col min="15339" max="15339" width="33.42578125" customWidth="1"/>
    <col min="15340" max="15340" width="26" customWidth="1"/>
    <col min="15341" max="15341" width="28.7109375" customWidth="1"/>
    <col min="15342" max="15342" width="24.140625" customWidth="1"/>
    <col min="15343" max="15343" width="29.140625" customWidth="1"/>
    <col min="15344" max="15344" width="21.5703125" bestFit="1" customWidth="1"/>
    <col min="15345" max="15345" width="25.85546875" customWidth="1"/>
    <col min="15346" max="15346" width="33" bestFit="1" customWidth="1"/>
    <col min="15555" max="15556" width="46.28515625" customWidth="1"/>
    <col min="15557" max="15557" width="62.7109375" bestFit="1" customWidth="1"/>
    <col min="15558" max="15558" width="60.85546875" bestFit="1" customWidth="1"/>
    <col min="15559" max="15560" width="60.85546875" customWidth="1"/>
    <col min="15561" max="15561" width="64.42578125" bestFit="1" customWidth="1"/>
    <col min="15562" max="15574" width="6.7109375" customWidth="1"/>
    <col min="15575" max="15575" width="8" customWidth="1"/>
    <col min="15576" max="15576" width="6.42578125" customWidth="1"/>
    <col min="15577" max="15580" width="7" customWidth="1"/>
    <col min="15581" max="15588" width="6.7109375" customWidth="1"/>
    <col min="15589" max="15589" width="8" customWidth="1"/>
    <col min="15590" max="15590" width="6.42578125" customWidth="1"/>
    <col min="15591" max="15592" width="7" customWidth="1"/>
    <col min="15593" max="15593" width="14.140625" bestFit="1" customWidth="1"/>
    <col min="15594" max="15594" width="43.42578125" bestFit="1" customWidth="1"/>
    <col min="15595" max="15595" width="33.42578125" customWidth="1"/>
    <col min="15596" max="15596" width="26" customWidth="1"/>
    <col min="15597" max="15597" width="28.7109375" customWidth="1"/>
    <col min="15598" max="15598" width="24.140625" customWidth="1"/>
    <col min="15599" max="15599" width="29.140625" customWidth="1"/>
    <col min="15600" max="15600" width="21.5703125" bestFit="1" customWidth="1"/>
    <col min="15601" max="15601" width="25.85546875" customWidth="1"/>
    <col min="15602" max="15602" width="33" bestFit="1" customWidth="1"/>
    <col min="15811" max="15812" width="46.28515625" customWidth="1"/>
    <col min="15813" max="15813" width="62.7109375" bestFit="1" customWidth="1"/>
    <col min="15814" max="15814" width="60.85546875" bestFit="1" customWidth="1"/>
    <col min="15815" max="15816" width="60.85546875" customWidth="1"/>
    <col min="15817" max="15817" width="64.42578125" bestFit="1" customWidth="1"/>
    <col min="15818" max="15830" width="6.7109375" customWidth="1"/>
    <col min="15831" max="15831" width="8" customWidth="1"/>
    <col min="15832" max="15832" width="6.42578125" customWidth="1"/>
    <col min="15833" max="15836" width="7" customWidth="1"/>
    <col min="15837" max="15844" width="6.7109375" customWidth="1"/>
    <col min="15845" max="15845" width="8" customWidth="1"/>
    <col min="15846" max="15846" width="6.42578125" customWidth="1"/>
    <col min="15847" max="15848" width="7" customWidth="1"/>
    <col min="15849" max="15849" width="14.140625" bestFit="1" customWidth="1"/>
    <col min="15850" max="15850" width="43.42578125" bestFit="1" customWidth="1"/>
    <col min="15851" max="15851" width="33.42578125" customWidth="1"/>
    <col min="15852" max="15852" width="26" customWidth="1"/>
    <col min="15853" max="15853" width="28.7109375" customWidth="1"/>
    <col min="15854" max="15854" width="24.140625" customWidth="1"/>
    <col min="15855" max="15855" width="29.140625" customWidth="1"/>
    <col min="15856" max="15856" width="21.5703125" bestFit="1" customWidth="1"/>
    <col min="15857" max="15857" width="25.85546875" customWidth="1"/>
    <col min="15858" max="15858" width="33" bestFit="1" customWidth="1"/>
    <col min="16067" max="16068" width="46.28515625" customWidth="1"/>
    <col min="16069" max="16069" width="62.7109375" bestFit="1" customWidth="1"/>
    <col min="16070" max="16070" width="60.85546875" bestFit="1" customWidth="1"/>
    <col min="16071" max="16072" width="60.85546875" customWidth="1"/>
    <col min="16073" max="16073" width="64.42578125" bestFit="1" customWidth="1"/>
    <col min="16074" max="16086" width="6.7109375" customWidth="1"/>
    <col min="16087" max="16087" width="8" customWidth="1"/>
    <col min="16088" max="16088" width="6.42578125" customWidth="1"/>
    <col min="16089" max="16092" width="7" customWidth="1"/>
    <col min="16093" max="16100" width="6.7109375" customWidth="1"/>
    <col min="16101" max="16101" width="8" customWidth="1"/>
    <col min="16102" max="16102" width="6.42578125" customWidth="1"/>
    <col min="16103" max="16104" width="7" customWidth="1"/>
    <col min="16105" max="16105" width="14.140625" bestFit="1" customWidth="1"/>
    <col min="16106" max="16106" width="43.42578125" bestFit="1" customWidth="1"/>
    <col min="16107" max="16107" width="33.42578125" customWidth="1"/>
    <col min="16108" max="16108" width="26" customWidth="1"/>
    <col min="16109" max="16109" width="28.7109375" customWidth="1"/>
    <col min="16110" max="16110" width="24.140625" customWidth="1"/>
    <col min="16111" max="16111" width="29.140625" customWidth="1"/>
    <col min="16112" max="16112" width="21.5703125" bestFit="1" customWidth="1"/>
    <col min="16113" max="16113" width="25.85546875" customWidth="1"/>
    <col min="16114" max="16114" width="33" bestFit="1" customWidth="1"/>
  </cols>
  <sheetData>
    <row r="3" spans="3:39" ht="46.5" x14ac:dyDescent="0.7">
      <c r="C3" s="889" t="s">
        <v>775</v>
      </c>
      <c r="D3" s="890"/>
      <c r="E3" s="890"/>
      <c r="F3" s="891"/>
    </row>
    <row r="4" spans="3:39" ht="3.75" customHeight="1" x14ac:dyDescent="0.25">
      <c r="C4" s="4"/>
      <c r="D4" s="4"/>
      <c r="E4" s="52"/>
      <c r="F4" s="52"/>
    </row>
    <row r="5" spans="3:39" s="347" customFormat="1" ht="54" customHeight="1" x14ac:dyDescent="0.25">
      <c r="C5" s="357" t="s">
        <v>1</v>
      </c>
      <c r="D5" s="358" t="s">
        <v>59</v>
      </c>
      <c r="E5" s="358" t="s">
        <v>3</v>
      </c>
      <c r="F5" s="359" t="s">
        <v>776</v>
      </c>
    </row>
    <row r="6" spans="3:39" ht="7.5" customHeight="1" x14ac:dyDescent="0.25">
      <c r="C6" s="170"/>
      <c r="D6" s="170"/>
      <c r="E6" s="170"/>
      <c r="F6" s="170"/>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row>
    <row r="7" spans="3:39" ht="74.25" customHeight="1" x14ac:dyDescent="0.25">
      <c r="C7" s="348">
        <v>1</v>
      </c>
      <c r="D7" s="740" t="s">
        <v>603</v>
      </c>
      <c r="E7" s="335" t="s">
        <v>629</v>
      </c>
      <c r="F7" s="351" t="s">
        <v>787</v>
      </c>
    </row>
    <row r="8" spans="3:39" ht="21" x14ac:dyDescent="0.25">
      <c r="C8" s="349">
        <v>2</v>
      </c>
      <c r="D8" s="741"/>
      <c r="E8" s="721" t="s">
        <v>670</v>
      </c>
      <c r="F8" s="351" t="s">
        <v>705</v>
      </c>
    </row>
    <row r="9" spans="3:39" ht="42" x14ac:dyDescent="0.25">
      <c r="C9" s="349">
        <v>3</v>
      </c>
      <c r="D9" s="741"/>
      <c r="E9" s="721"/>
      <c r="F9" s="351" t="s">
        <v>792</v>
      </c>
    </row>
    <row r="10" spans="3:39" ht="21" x14ac:dyDescent="0.25">
      <c r="C10" s="349">
        <v>4</v>
      </c>
      <c r="D10" s="741"/>
      <c r="E10" s="721"/>
      <c r="F10" s="351" t="s">
        <v>793</v>
      </c>
    </row>
    <row r="11" spans="3:39" ht="42" x14ac:dyDescent="0.25">
      <c r="C11" s="349">
        <v>5</v>
      </c>
      <c r="D11" s="741"/>
      <c r="E11" s="721"/>
      <c r="F11" s="351" t="s">
        <v>794</v>
      </c>
    </row>
    <row r="12" spans="3:39" ht="21" x14ac:dyDescent="0.25">
      <c r="C12" s="349">
        <v>6</v>
      </c>
      <c r="D12" s="741"/>
      <c r="E12" s="721"/>
      <c r="F12" s="351" t="s">
        <v>796</v>
      </c>
    </row>
    <row r="13" spans="3:39" ht="23.25" x14ac:dyDescent="0.25">
      <c r="C13" s="349">
        <v>7</v>
      </c>
      <c r="D13" s="741"/>
      <c r="E13" s="721"/>
      <c r="F13" s="360" t="s">
        <v>795</v>
      </c>
    </row>
    <row r="14" spans="3:39" ht="33" customHeight="1" x14ac:dyDescent="0.25">
      <c r="C14" s="349">
        <v>8</v>
      </c>
      <c r="D14" s="741"/>
      <c r="E14" s="721"/>
      <c r="F14" s="351" t="s">
        <v>800</v>
      </c>
    </row>
    <row r="15" spans="3:39" ht="33" customHeight="1" x14ac:dyDescent="0.25">
      <c r="C15" s="349">
        <v>9</v>
      </c>
      <c r="D15" s="741"/>
      <c r="E15" s="721"/>
      <c r="F15" s="351" t="s">
        <v>797</v>
      </c>
    </row>
    <row r="16" spans="3:39" ht="48.75" customHeight="1" x14ac:dyDescent="0.25">
      <c r="C16" s="349">
        <v>10</v>
      </c>
      <c r="D16" s="741"/>
      <c r="E16" s="721"/>
      <c r="F16" s="351" t="s">
        <v>799</v>
      </c>
    </row>
    <row r="17" spans="3:6" ht="21" x14ac:dyDescent="0.25">
      <c r="C17" s="349">
        <v>11</v>
      </c>
      <c r="D17" s="741"/>
      <c r="E17" s="721"/>
      <c r="F17" s="351" t="s">
        <v>798</v>
      </c>
    </row>
    <row r="18" spans="3:6" ht="69.75" customHeight="1" x14ac:dyDescent="0.25">
      <c r="C18" s="349">
        <v>12</v>
      </c>
      <c r="D18" s="741"/>
      <c r="E18" s="333" t="s">
        <v>604</v>
      </c>
      <c r="F18" s="351" t="s">
        <v>758</v>
      </c>
    </row>
    <row r="19" spans="3:6" ht="75.75" customHeight="1" x14ac:dyDescent="0.25">
      <c r="C19" s="349">
        <v>13</v>
      </c>
      <c r="D19" s="741"/>
      <c r="E19" s="333" t="s">
        <v>605</v>
      </c>
      <c r="F19" s="351" t="s">
        <v>787</v>
      </c>
    </row>
    <row r="20" spans="3:6" ht="72.75" customHeight="1" x14ac:dyDescent="0.25">
      <c r="C20" s="349">
        <v>14</v>
      </c>
      <c r="D20" s="741"/>
      <c r="E20" s="333" t="s">
        <v>606</v>
      </c>
      <c r="F20" s="351" t="s">
        <v>787</v>
      </c>
    </row>
    <row r="21" spans="3:6" ht="72.75" customHeight="1" x14ac:dyDescent="0.25">
      <c r="C21" s="349">
        <v>15</v>
      </c>
      <c r="D21" s="741"/>
      <c r="E21" s="333" t="s">
        <v>607</v>
      </c>
      <c r="F21" s="351" t="s">
        <v>787</v>
      </c>
    </row>
    <row r="22" spans="3:6" ht="67.5" customHeight="1" x14ac:dyDescent="0.25">
      <c r="C22" s="349">
        <v>16</v>
      </c>
      <c r="D22" s="741"/>
      <c r="E22" s="333" t="s">
        <v>608</v>
      </c>
      <c r="F22" s="351" t="s">
        <v>787</v>
      </c>
    </row>
    <row r="23" spans="3:6" ht="160.5" customHeight="1" x14ac:dyDescent="0.25">
      <c r="C23" s="349">
        <v>17</v>
      </c>
      <c r="D23" s="741"/>
      <c r="E23" s="332" t="s">
        <v>609</v>
      </c>
      <c r="F23" s="351" t="s">
        <v>790</v>
      </c>
    </row>
    <row r="24" spans="3:6" ht="150" customHeight="1" x14ac:dyDescent="0.25">
      <c r="C24" s="349">
        <v>18</v>
      </c>
      <c r="D24" s="741"/>
      <c r="E24" s="333" t="s">
        <v>610</v>
      </c>
      <c r="F24" s="351" t="s">
        <v>801</v>
      </c>
    </row>
    <row r="25" spans="3:6" ht="204.75" customHeight="1" x14ac:dyDescent="0.25">
      <c r="C25" s="349">
        <v>19</v>
      </c>
      <c r="D25" s="741"/>
      <c r="E25" s="332" t="s">
        <v>611</v>
      </c>
      <c r="F25" s="352" t="s">
        <v>706</v>
      </c>
    </row>
    <row r="26" spans="3:6" ht="69.75" customHeight="1" x14ac:dyDescent="0.25">
      <c r="C26" s="349">
        <v>20</v>
      </c>
      <c r="D26" s="741"/>
      <c r="E26" s="332" t="s">
        <v>613</v>
      </c>
      <c r="F26" s="331"/>
    </row>
    <row r="27" spans="3:6" ht="67.5" customHeight="1" x14ac:dyDescent="0.25">
      <c r="C27" s="349">
        <v>21</v>
      </c>
      <c r="D27" s="741"/>
      <c r="E27" s="333" t="s">
        <v>614</v>
      </c>
      <c r="F27" s="351" t="s">
        <v>762</v>
      </c>
    </row>
    <row r="28" spans="3:6" ht="69.75" customHeight="1" x14ac:dyDescent="0.25">
      <c r="C28" s="349">
        <v>22</v>
      </c>
      <c r="D28" s="741"/>
      <c r="E28" s="333" t="s">
        <v>615</v>
      </c>
      <c r="F28" s="351" t="s">
        <v>791</v>
      </c>
    </row>
    <row r="29" spans="3:6" ht="72" customHeight="1" x14ac:dyDescent="0.25">
      <c r="C29" s="349">
        <v>23</v>
      </c>
      <c r="D29" s="741"/>
      <c r="E29" s="333" t="s">
        <v>630</v>
      </c>
      <c r="F29" s="351" t="s">
        <v>760</v>
      </c>
    </row>
    <row r="30" spans="3:6" ht="114.75" customHeight="1" x14ac:dyDescent="0.25">
      <c r="C30" s="349">
        <v>24</v>
      </c>
      <c r="D30" s="741"/>
      <c r="E30" s="332" t="s">
        <v>616</v>
      </c>
      <c r="F30" s="351" t="s">
        <v>788</v>
      </c>
    </row>
    <row r="31" spans="3:6" ht="63" customHeight="1" x14ac:dyDescent="0.25">
      <c r="C31" s="349">
        <v>25</v>
      </c>
      <c r="D31" s="741"/>
      <c r="E31" s="333" t="s">
        <v>617</v>
      </c>
      <c r="F31" s="351" t="s">
        <v>789</v>
      </c>
    </row>
    <row r="32" spans="3:6" ht="129" customHeight="1" x14ac:dyDescent="0.25">
      <c r="C32" s="349">
        <v>26</v>
      </c>
      <c r="D32" s="741"/>
      <c r="E32" s="333" t="s">
        <v>618</v>
      </c>
      <c r="F32" s="351" t="s">
        <v>814</v>
      </c>
    </row>
    <row r="33" spans="3:6" ht="61.5" customHeight="1" x14ac:dyDescent="0.25">
      <c r="C33" s="349">
        <v>27</v>
      </c>
      <c r="D33" s="741"/>
      <c r="E33" s="333" t="s">
        <v>631</v>
      </c>
      <c r="F33" s="351" t="s">
        <v>761</v>
      </c>
    </row>
    <row r="34" spans="3:6" ht="67.5" customHeight="1" x14ac:dyDescent="0.25">
      <c r="C34" s="349">
        <v>28</v>
      </c>
      <c r="D34" s="741"/>
      <c r="E34" s="333" t="s">
        <v>624</v>
      </c>
      <c r="F34" s="352" t="s">
        <v>759</v>
      </c>
    </row>
    <row r="35" spans="3:6" ht="100.5" customHeight="1" x14ac:dyDescent="0.25">
      <c r="C35" s="349">
        <v>29</v>
      </c>
      <c r="D35" s="741"/>
      <c r="E35" s="333" t="s">
        <v>626</v>
      </c>
      <c r="F35" s="352" t="s">
        <v>757</v>
      </c>
    </row>
    <row r="36" spans="3:6" ht="94.5" customHeight="1" x14ac:dyDescent="0.25">
      <c r="C36" s="349">
        <v>30</v>
      </c>
      <c r="D36" s="770"/>
      <c r="E36" s="333" t="s">
        <v>627</v>
      </c>
      <c r="F36" s="352" t="s">
        <v>681</v>
      </c>
    </row>
    <row r="37" spans="3:6" ht="24.75" customHeight="1" x14ac:dyDescent="0.25">
      <c r="C37" s="349">
        <v>31</v>
      </c>
      <c r="D37" s="738" t="s">
        <v>347</v>
      </c>
      <c r="E37" s="333" t="s">
        <v>778</v>
      </c>
      <c r="F37" s="859" t="s">
        <v>779</v>
      </c>
    </row>
    <row r="38" spans="3:6" ht="24.75" customHeight="1" x14ac:dyDescent="0.25">
      <c r="C38" s="349">
        <v>32</v>
      </c>
      <c r="D38" s="738"/>
      <c r="E38" s="333" t="s">
        <v>770</v>
      </c>
      <c r="F38" s="859"/>
    </row>
    <row r="39" spans="3:6" ht="24.75" customHeight="1" x14ac:dyDescent="0.25">
      <c r="C39" s="349">
        <v>33</v>
      </c>
      <c r="D39" s="738"/>
      <c r="E39" s="333" t="s">
        <v>769</v>
      </c>
      <c r="F39" s="859" t="s">
        <v>781</v>
      </c>
    </row>
    <row r="40" spans="3:6" ht="24.75" customHeight="1" x14ac:dyDescent="0.25">
      <c r="C40" s="349">
        <v>34</v>
      </c>
      <c r="D40" s="738"/>
      <c r="E40" s="333" t="s">
        <v>780</v>
      </c>
      <c r="F40" s="859"/>
    </row>
    <row r="41" spans="3:6" ht="39.75" customHeight="1" x14ac:dyDescent="0.25">
      <c r="C41" s="349">
        <v>35</v>
      </c>
      <c r="D41" s="738"/>
      <c r="E41" s="333" t="s">
        <v>752</v>
      </c>
      <c r="F41" s="351" t="s">
        <v>810</v>
      </c>
    </row>
    <row r="42" spans="3:6" ht="39.75" customHeight="1" x14ac:dyDescent="0.25">
      <c r="C42" s="349">
        <v>36</v>
      </c>
      <c r="D42" s="330" t="s">
        <v>81</v>
      </c>
      <c r="E42" s="333" t="s">
        <v>355</v>
      </c>
      <c r="F42" s="351" t="s">
        <v>811</v>
      </c>
    </row>
    <row r="43" spans="3:6" ht="39.75" customHeight="1" x14ac:dyDescent="0.25">
      <c r="C43" s="349">
        <v>37</v>
      </c>
      <c r="D43" s="330" t="s">
        <v>420</v>
      </c>
      <c r="E43" s="333" t="s">
        <v>748</v>
      </c>
      <c r="F43" s="351" t="s">
        <v>812</v>
      </c>
    </row>
    <row r="44" spans="3:6" ht="39.75" customHeight="1" x14ac:dyDescent="0.25">
      <c r="C44" s="349">
        <v>38</v>
      </c>
      <c r="D44" s="330" t="s">
        <v>83</v>
      </c>
      <c r="E44" s="333" t="s">
        <v>352</v>
      </c>
      <c r="F44" s="351" t="s">
        <v>813</v>
      </c>
    </row>
    <row r="45" spans="3:6" ht="39.75" customHeight="1" x14ac:dyDescent="0.25">
      <c r="C45" s="349">
        <v>39</v>
      </c>
      <c r="D45" s="330" t="s">
        <v>374</v>
      </c>
      <c r="E45" s="333" t="s">
        <v>753</v>
      </c>
      <c r="F45" s="351" t="s">
        <v>809</v>
      </c>
    </row>
    <row r="46" spans="3:6" ht="39.75" customHeight="1" x14ac:dyDescent="0.25">
      <c r="C46" s="349">
        <v>40</v>
      </c>
      <c r="D46" s="738" t="s">
        <v>76</v>
      </c>
      <c r="E46" s="333" t="s">
        <v>765</v>
      </c>
      <c r="F46" s="351" t="s">
        <v>806</v>
      </c>
    </row>
    <row r="47" spans="3:6" ht="51.75" customHeight="1" x14ac:dyDescent="0.25">
      <c r="C47" s="349">
        <v>41</v>
      </c>
      <c r="D47" s="738"/>
      <c r="E47" s="333" t="s">
        <v>782</v>
      </c>
      <c r="F47" s="351" t="s">
        <v>805</v>
      </c>
    </row>
    <row r="48" spans="3:6" ht="39.75" customHeight="1" x14ac:dyDescent="0.25">
      <c r="C48" s="349">
        <v>42</v>
      </c>
      <c r="D48" s="738"/>
      <c r="E48" s="333" t="s">
        <v>766</v>
      </c>
      <c r="F48" s="351" t="s">
        <v>803</v>
      </c>
    </row>
    <row r="49" spans="2:6" ht="39.75" customHeight="1" x14ac:dyDescent="0.25">
      <c r="C49" s="349">
        <v>43</v>
      </c>
      <c r="D49" s="738"/>
      <c r="E49" s="333" t="s">
        <v>783</v>
      </c>
      <c r="F49" s="351" t="s">
        <v>807</v>
      </c>
    </row>
    <row r="50" spans="2:6" ht="39.75" customHeight="1" x14ac:dyDescent="0.25">
      <c r="C50" s="349">
        <v>44</v>
      </c>
      <c r="D50" s="738"/>
      <c r="E50" s="333" t="s">
        <v>772</v>
      </c>
      <c r="F50" s="351" t="s">
        <v>806</v>
      </c>
    </row>
    <row r="51" spans="2:6" ht="39.75" customHeight="1" x14ac:dyDescent="0.25">
      <c r="C51" s="349">
        <v>45</v>
      </c>
      <c r="D51" s="738"/>
      <c r="E51" s="333" t="s">
        <v>784</v>
      </c>
      <c r="F51" s="351" t="s">
        <v>808</v>
      </c>
    </row>
    <row r="52" spans="2:6" ht="39.75" customHeight="1" x14ac:dyDescent="0.25">
      <c r="C52" s="349">
        <v>46</v>
      </c>
      <c r="D52" s="738"/>
      <c r="E52" s="333" t="s">
        <v>593</v>
      </c>
      <c r="F52" s="361" t="s">
        <v>804</v>
      </c>
    </row>
    <row r="53" spans="2:6" ht="73.5" customHeight="1" x14ac:dyDescent="0.25">
      <c r="C53" s="349">
        <v>47</v>
      </c>
      <c r="D53" s="330" t="s">
        <v>786</v>
      </c>
      <c r="E53" s="333" t="s">
        <v>785</v>
      </c>
      <c r="F53" s="351" t="s">
        <v>802</v>
      </c>
    </row>
    <row r="54" spans="2:6" ht="43.5" customHeight="1" x14ac:dyDescent="0.25">
      <c r="B54" s="892" t="s">
        <v>398</v>
      </c>
      <c r="C54" s="888">
        <v>48</v>
      </c>
      <c r="D54" s="738" t="s">
        <v>38</v>
      </c>
      <c r="E54" s="333" t="s">
        <v>646</v>
      </c>
      <c r="F54" s="352" t="s">
        <v>693</v>
      </c>
    </row>
    <row r="55" spans="2:6" ht="21" x14ac:dyDescent="0.25">
      <c r="B55" s="893"/>
      <c r="C55" s="888"/>
      <c r="D55" s="738"/>
      <c r="E55" s="333" t="s">
        <v>680</v>
      </c>
      <c r="F55" s="352" t="s">
        <v>703</v>
      </c>
    </row>
    <row r="56" spans="2:6" ht="56.25" customHeight="1" x14ac:dyDescent="0.25">
      <c r="B56" s="893"/>
      <c r="C56" s="349">
        <v>49</v>
      </c>
      <c r="D56" s="738" t="s">
        <v>276</v>
      </c>
      <c r="E56" s="333" t="s">
        <v>409</v>
      </c>
      <c r="F56" s="352" t="s">
        <v>684</v>
      </c>
    </row>
    <row r="57" spans="2:6" ht="63.75" customHeight="1" x14ac:dyDescent="0.25">
      <c r="B57" s="893"/>
      <c r="C57" s="349">
        <v>50</v>
      </c>
      <c r="D57" s="738"/>
      <c r="E57" s="333" t="s">
        <v>408</v>
      </c>
      <c r="F57" s="352" t="s">
        <v>683</v>
      </c>
    </row>
    <row r="58" spans="2:6" ht="34.5" customHeight="1" x14ac:dyDescent="0.25">
      <c r="B58" s="893"/>
      <c r="C58" s="349">
        <v>51</v>
      </c>
      <c r="D58" s="738" t="s">
        <v>37</v>
      </c>
      <c r="E58" s="333" t="s">
        <v>647</v>
      </c>
      <c r="F58" s="353" t="s">
        <v>777</v>
      </c>
    </row>
    <row r="59" spans="2:6" ht="29.25" customHeight="1" x14ac:dyDescent="0.25">
      <c r="B59" s="893"/>
      <c r="C59" s="349">
        <v>52</v>
      </c>
      <c r="D59" s="738"/>
      <c r="E59" s="333" t="s">
        <v>91</v>
      </c>
      <c r="F59" s="352" t="s">
        <v>685</v>
      </c>
    </row>
    <row r="60" spans="2:6" ht="150.75" customHeight="1" x14ac:dyDescent="0.25">
      <c r="B60" s="893"/>
      <c r="C60" s="349">
        <v>53</v>
      </c>
      <c r="D60" s="330" t="s">
        <v>107</v>
      </c>
      <c r="E60" s="333" t="s">
        <v>651</v>
      </c>
      <c r="F60" s="352" t="s">
        <v>694</v>
      </c>
    </row>
    <row r="61" spans="2:6" ht="51" customHeight="1" x14ac:dyDescent="0.25">
      <c r="B61" s="893"/>
      <c r="C61" s="349">
        <v>54</v>
      </c>
      <c r="D61" s="738" t="s">
        <v>75</v>
      </c>
      <c r="E61" s="333" t="s">
        <v>405</v>
      </c>
      <c r="F61" s="352" t="s">
        <v>688</v>
      </c>
    </row>
    <row r="62" spans="2:6" ht="30" customHeight="1" x14ac:dyDescent="0.25">
      <c r="B62" s="893"/>
      <c r="C62" s="349">
        <v>55</v>
      </c>
      <c r="D62" s="738"/>
      <c r="E62" s="333" t="s">
        <v>655</v>
      </c>
      <c r="F62" s="354" t="s">
        <v>686</v>
      </c>
    </row>
    <row r="63" spans="2:6" ht="46.5" customHeight="1" x14ac:dyDescent="0.25">
      <c r="B63" s="893"/>
      <c r="C63" s="349">
        <v>56</v>
      </c>
      <c r="D63" s="330" t="s">
        <v>84</v>
      </c>
      <c r="E63" s="333" t="s">
        <v>418</v>
      </c>
      <c r="F63" s="352" t="s">
        <v>692</v>
      </c>
    </row>
    <row r="64" spans="2:6" ht="62.25" customHeight="1" x14ac:dyDescent="0.25">
      <c r="B64" s="893"/>
      <c r="C64" s="349">
        <v>57</v>
      </c>
      <c r="D64" s="330" t="s">
        <v>362</v>
      </c>
      <c r="E64" s="333" t="s">
        <v>421</v>
      </c>
      <c r="F64" s="352" t="s">
        <v>696</v>
      </c>
    </row>
    <row r="65" spans="2:6" ht="52.5" customHeight="1" x14ac:dyDescent="0.25">
      <c r="B65" s="893"/>
      <c r="C65" s="349">
        <v>58</v>
      </c>
      <c r="D65" s="330" t="s">
        <v>374</v>
      </c>
      <c r="E65" s="333" t="s">
        <v>654</v>
      </c>
      <c r="F65" s="352" t="s">
        <v>691</v>
      </c>
    </row>
    <row r="66" spans="2:6" ht="29.25" customHeight="1" x14ac:dyDescent="0.25">
      <c r="B66" s="893"/>
      <c r="C66" s="349">
        <v>59</v>
      </c>
      <c r="D66" s="738" t="s">
        <v>330</v>
      </c>
      <c r="E66" s="333" t="s">
        <v>412</v>
      </c>
      <c r="F66" s="352" t="s">
        <v>687</v>
      </c>
    </row>
    <row r="67" spans="2:6" ht="56.25" customHeight="1" x14ac:dyDescent="0.25">
      <c r="B67" s="893"/>
      <c r="C67" s="349">
        <v>60</v>
      </c>
      <c r="D67" s="738"/>
      <c r="E67" s="333" t="s">
        <v>644</v>
      </c>
      <c r="F67" s="352" t="s">
        <v>690</v>
      </c>
    </row>
    <row r="68" spans="2:6" ht="35.25" customHeight="1" x14ac:dyDescent="0.25">
      <c r="B68" s="893"/>
      <c r="C68" s="349">
        <v>61</v>
      </c>
      <c r="D68" s="330" t="s">
        <v>48</v>
      </c>
      <c r="E68" s="333" t="s">
        <v>52</v>
      </c>
      <c r="F68" s="352" t="s">
        <v>695</v>
      </c>
    </row>
    <row r="69" spans="2:6" ht="35.25" customHeight="1" x14ac:dyDescent="0.25">
      <c r="B69" s="893"/>
      <c r="C69" s="349">
        <v>62</v>
      </c>
      <c r="D69" s="330" t="s">
        <v>394</v>
      </c>
      <c r="E69" s="333" t="s">
        <v>407</v>
      </c>
      <c r="F69" s="352" t="s">
        <v>756</v>
      </c>
    </row>
    <row r="70" spans="2:6" ht="35.25" customHeight="1" x14ac:dyDescent="0.25">
      <c r="B70" s="893"/>
      <c r="C70" s="349">
        <v>63</v>
      </c>
      <c r="D70" s="738" t="s">
        <v>77</v>
      </c>
      <c r="E70" s="333" t="s">
        <v>241</v>
      </c>
      <c r="F70" s="352" t="s">
        <v>697</v>
      </c>
    </row>
    <row r="71" spans="2:6" ht="134.25" customHeight="1" x14ac:dyDescent="0.25">
      <c r="B71" s="893"/>
      <c r="C71" s="349">
        <v>64</v>
      </c>
      <c r="D71" s="738"/>
      <c r="E71" s="333" t="s">
        <v>90</v>
      </c>
      <c r="F71" s="352" t="s">
        <v>702</v>
      </c>
    </row>
    <row r="72" spans="2:6" ht="21" x14ac:dyDescent="0.25">
      <c r="B72" s="893"/>
      <c r="C72" s="349">
        <v>65</v>
      </c>
      <c r="D72" s="738"/>
      <c r="E72" s="333" t="s">
        <v>650</v>
      </c>
      <c r="F72" s="352" t="s">
        <v>698</v>
      </c>
    </row>
    <row r="73" spans="2:6" ht="39" customHeight="1" x14ac:dyDescent="0.25">
      <c r="B73" s="893"/>
      <c r="C73" s="349">
        <v>66</v>
      </c>
      <c r="D73" s="330" t="s">
        <v>83</v>
      </c>
      <c r="E73" s="333" t="s">
        <v>410</v>
      </c>
      <c r="F73" s="352" t="s">
        <v>689</v>
      </c>
    </row>
    <row r="74" spans="2:6" ht="42.75" customHeight="1" x14ac:dyDescent="0.25">
      <c r="B74" s="893"/>
      <c r="C74" s="349">
        <v>67</v>
      </c>
      <c r="D74" s="330" t="s">
        <v>76</v>
      </c>
      <c r="E74" s="333" t="s">
        <v>406</v>
      </c>
      <c r="F74" s="355" t="s">
        <v>682</v>
      </c>
    </row>
    <row r="75" spans="2:6" ht="42.75" customHeight="1" x14ac:dyDescent="0.25">
      <c r="B75" s="893"/>
      <c r="C75" s="349">
        <v>68</v>
      </c>
      <c r="D75" s="330" t="s">
        <v>81</v>
      </c>
      <c r="E75" s="333" t="s">
        <v>660</v>
      </c>
      <c r="F75" s="352" t="s">
        <v>704</v>
      </c>
    </row>
    <row r="76" spans="2:6" ht="336" customHeight="1" x14ac:dyDescent="0.25">
      <c r="B76" s="893"/>
      <c r="C76" s="349">
        <v>69</v>
      </c>
      <c r="D76" s="330" t="s">
        <v>339</v>
      </c>
      <c r="E76" s="333" t="s">
        <v>645</v>
      </c>
      <c r="F76" s="352" t="s">
        <v>700</v>
      </c>
    </row>
    <row r="77" spans="2:6" ht="55.5" customHeight="1" x14ac:dyDescent="0.25">
      <c r="B77" s="893"/>
      <c r="C77" s="349">
        <v>70</v>
      </c>
      <c r="D77" s="330" t="s">
        <v>287</v>
      </c>
      <c r="E77" s="333" t="s">
        <v>648</v>
      </c>
      <c r="F77" s="352" t="s">
        <v>699</v>
      </c>
    </row>
    <row r="78" spans="2:6" ht="38.25" customHeight="1" x14ac:dyDescent="0.25">
      <c r="B78" s="894"/>
      <c r="C78" s="350">
        <v>71</v>
      </c>
      <c r="D78" s="266" t="s">
        <v>665</v>
      </c>
      <c r="E78" s="334" t="s">
        <v>649</v>
      </c>
      <c r="F78" s="356" t="s">
        <v>701</v>
      </c>
    </row>
    <row r="79" spans="2:6" ht="6" customHeight="1" x14ac:dyDescent="0.25">
      <c r="C79" s="75"/>
      <c r="D79" s="75"/>
      <c r="E79" s="76"/>
      <c r="F79" s="76"/>
    </row>
    <row r="80" spans="2:6" ht="36" customHeight="1" x14ac:dyDescent="0.25">
      <c r="D80" s="736"/>
      <c r="E80" s="736"/>
      <c r="F80" s="736"/>
    </row>
  </sheetData>
  <mergeCells count="16">
    <mergeCell ref="D80:F80"/>
    <mergeCell ref="C54:C55"/>
    <mergeCell ref="E8:E17"/>
    <mergeCell ref="C3:F3"/>
    <mergeCell ref="B54:B78"/>
    <mergeCell ref="D54:D55"/>
    <mergeCell ref="D70:D72"/>
    <mergeCell ref="D56:D57"/>
    <mergeCell ref="D58:D59"/>
    <mergeCell ref="D61:D62"/>
    <mergeCell ref="D66:D67"/>
    <mergeCell ref="D37:D41"/>
    <mergeCell ref="F37:F38"/>
    <mergeCell ref="F39:F40"/>
    <mergeCell ref="D46:D52"/>
    <mergeCell ref="D7:D36"/>
  </mergeCells>
  <pageMargins left="0" right="0" top="0" bottom="0" header="0.31496062992125984" footer="0.31496062992125984"/>
  <pageSetup paperSize="8" scale="30" fitToWidth="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N25"/>
  <sheetViews>
    <sheetView showGridLines="0" showRowColHeaders="0" zoomScale="80" zoomScaleNormal="80" workbookViewId="0">
      <selection activeCell="N7" sqref="N7:N16"/>
    </sheetView>
  </sheetViews>
  <sheetFormatPr baseColWidth="10" defaultRowHeight="15" x14ac:dyDescent="0.25"/>
  <cols>
    <col min="1" max="1" width="4.42578125" style="248" customWidth="1"/>
    <col min="2" max="2" width="19" style="248" customWidth="1"/>
    <col min="3" max="3" width="21.85546875" style="248" customWidth="1"/>
    <col min="4" max="4" width="12.42578125" style="248" bestFit="1" customWidth="1"/>
    <col min="5" max="5" width="21.85546875" style="248" customWidth="1"/>
    <col min="6" max="6" width="12.42578125" style="248" bestFit="1" customWidth="1"/>
    <col min="7" max="7" width="21.85546875" style="248" customWidth="1"/>
    <col min="8" max="8" width="12.42578125" style="248" bestFit="1" customWidth="1"/>
    <col min="9" max="9" width="0.85546875" style="248" customWidth="1"/>
    <col min="10" max="10" width="9.140625" style="248" customWidth="1"/>
    <col min="11" max="11" width="0.85546875" style="248" customWidth="1"/>
    <col min="12" max="12" width="20.85546875" style="248" bestFit="1" customWidth="1"/>
    <col min="13" max="13" width="0.85546875" style="248" customWidth="1"/>
    <col min="14" max="14" width="9.140625" style="248" customWidth="1"/>
    <col min="15" max="15" width="0.85546875" style="248" customWidth="1"/>
    <col min="16" max="16" width="11.42578125" style="248"/>
    <col min="17" max="17" width="0.85546875" style="248" customWidth="1"/>
    <col min="18" max="38" width="3" style="249" customWidth="1"/>
    <col min="39" max="16384" width="11.42578125" style="248"/>
  </cols>
  <sheetData>
    <row r="1" spans="1:40" x14ac:dyDescent="0.25">
      <c r="A1" s="247"/>
      <c r="B1" s="247"/>
    </row>
    <row r="2" spans="1:40" x14ac:dyDescent="0.25">
      <c r="R2" s="897"/>
      <c r="S2" s="897"/>
      <c r="T2" s="897"/>
      <c r="U2" s="897"/>
      <c r="V2" s="897"/>
      <c r="W2" s="897"/>
      <c r="X2" s="897"/>
      <c r="Y2" s="897"/>
      <c r="Z2" s="897"/>
      <c r="AA2" s="897"/>
      <c r="AB2" s="897"/>
      <c r="AC2" s="897"/>
      <c r="AD2" s="897"/>
      <c r="AE2" s="897"/>
      <c r="AF2" s="897"/>
      <c r="AG2" s="897"/>
      <c r="AH2" s="897"/>
      <c r="AI2" s="897"/>
      <c r="AJ2" s="897"/>
      <c r="AK2" s="897"/>
      <c r="AL2" s="897"/>
      <c r="AM2" s="898"/>
      <c r="AN2" s="898"/>
    </row>
    <row r="3" spans="1:40" ht="31.5" customHeight="1" x14ac:dyDescent="0.25">
      <c r="B3" s="899" t="s">
        <v>707</v>
      </c>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899"/>
      <c r="AJ3" s="899"/>
      <c r="AK3" s="899"/>
      <c r="AL3" s="899"/>
    </row>
    <row r="5" spans="1:40" x14ac:dyDescent="0.25">
      <c r="A5" s="247"/>
      <c r="B5" s="247"/>
      <c r="R5" s="250" t="s">
        <v>17</v>
      </c>
      <c r="S5" s="250" t="s">
        <v>18</v>
      </c>
      <c r="T5" s="250" t="s">
        <v>19</v>
      </c>
      <c r="U5" s="250" t="s">
        <v>20</v>
      </c>
      <c r="V5" s="250" t="s">
        <v>21</v>
      </c>
      <c r="W5" s="250" t="s">
        <v>15</v>
      </c>
      <c r="X5" s="250" t="s">
        <v>16</v>
      </c>
      <c r="Y5" s="250" t="s">
        <v>17</v>
      </c>
      <c r="Z5" s="250" t="s">
        <v>18</v>
      </c>
      <c r="AA5" s="250" t="s">
        <v>19</v>
      </c>
      <c r="AB5" s="250" t="s">
        <v>20</v>
      </c>
      <c r="AC5" s="250" t="s">
        <v>708</v>
      </c>
      <c r="AD5" s="250" t="s">
        <v>15</v>
      </c>
      <c r="AE5" s="250" t="s">
        <v>16</v>
      </c>
      <c r="AF5" s="250" t="s">
        <v>17</v>
      </c>
      <c r="AG5" s="250" t="s">
        <v>18</v>
      </c>
      <c r="AH5" s="250" t="s">
        <v>19</v>
      </c>
      <c r="AI5" s="250" t="s">
        <v>20</v>
      </c>
      <c r="AJ5" s="250" t="s">
        <v>21</v>
      </c>
      <c r="AK5" s="250" t="s">
        <v>15</v>
      </c>
      <c r="AL5" s="250" t="s">
        <v>16</v>
      </c>
    </row>
    <row r="6" spans="1:40" ht="27.75" customHeight="1" x14ac:dyDescent="0.25">
      <c r="A6" s="251"/>
      <c r="B6" s="252"/>
      <c r="C6" s="900" t="s">
        <v>62</v>
      </c>
      <c r="D6" s="901"/>
      <c r="E6" s="901" t="s">
        <v>63</v>
      </c>
      <c r="F6" s="901"/>
      <c r="G6" s="901" t="s">
        <v>64</v>
      </c>
      <c r="H6" s="901"/>
      <c r="I6" s="253"/>
      <c r="J6" s="254" t="s">
        <v>709</v>
      </c>
      <c r="K6" s="253"/>
      <c r="L6" s="254" t="s">
        <v>710</v>
      </c>
      <c r="M6" s="253"/>
      <c r="N6" s="254" t="s">
        <v>73</v>
      </c>
      <c r="O6" s="253"/>
      <c r="P6" s="254" t="s">
        <v>711</v>
      </c>
      <c r="R6" s="250">
        <v>15</v>
      </c>
      <c r="S6" s="250">
        <f t="shared" ref="S6:AL6" si="0">+R6+1</f>
        <v>16</v>
      </c>
      <c r="T6" s="250">
        <f t="shared" si="0"/>
        <v>17</v>
      </c>
      <c r="U6" s="250">
        <f t="shared" si="0"/>
        <v>18</v>
      </c>
      <c r="V6" s="250">
        <f t="shared" si="0"/>
        <v>19</v>
      </c>
      <c r="W6" s="250">
        <f t="shared" si="0"/>
        <v>20</v>
      </c>
      <c r="X6" s="250">
        <f t="shared" si="0"/>
        <v>21</v>
      </c>
      <c r="Y6" s="250">
        <f t="shared" si="0"/>
        <v>22</v>
      </c>
      <c r="Z6" s="250">
        <f t="shared" si="0"/>
        <v>23</v>
      </c>
      <c r="AA6" s="250">
        <f t="shared" si="0"/>
        <v>24</v>
      </c>
      <c r="AB6" s="250">
        <f t="shared" si="0"/>
        <v>25</v>
      </c>
      <c r="AC6" s="250">
        <f t="shared" si="0"/>
        <v>26</v>
      </c>
      <c r="AD6" s="250">
        <f t="shared" si="0"/>
        <v>27</v>
      </c>
      <c r="AE6" s="250">
        <f t="shared" si="0"/>
        <v>28</v>
      </c>
      <c r="AF6" s="250">
        <f t="shared" si="0"/>
        <v>29</v>
      </c>
      <c r="AG6" s="250">
        <f t="shared" si="0"/>
        <v>30</v>
      </c>
      <c r="AH6" s="250">
        <v>1</v>
      </c>
      <c r="AI6" s="250">
        <f t="shared" si="0"/>
        <v>2</v>
      </c>
      <c r="AJ6" s="250">
        <f t="shared" si="0"/>
        <v>3</v>
      </c>
      <c r="AK6" s="250">
        <f t="shared" si="0"/>
        <v>4</v>
      </c>
      <c r="AL6" s="250">
        <f t="shared" si="0"/>
        <v>5</v>
      </c>
    </row>
    <row r="7" spans="1:40" x14ac:dyDescent="0.25">
      <c r="B7" s="255"/>
      <c r="C7" s="256" t="s">
        <v>712</v>
      </c>
      <c r="D7" s="257" t="s">
        <v>713</v>
      </c>
      <c r="E7" s="257" t="s">
        <v>712</v>
      </c>
      <c r="F7" s="257" t="s">
        <v>713</v>
      </c>
      <c r="G7" s="257" t="s">
        <v>712</v>
      </c>
      <c r="H7" s="257" t="s">
        <v>713</v>
      </c>
      <c r="J7" s="902">
        <v>178</v>
      </c>
      <c r="L7" s="904">
        <f>+N7/3</f>
        <v>1246</v>
      </c>
      <c r="N7" s="904">
        <v>3738</v>
      </c>
      <c r="P7" s="906">
        <v>11400</v>
      </c>
      <c r="R7" s="895" t="s">
        <v>173</v>
      </c>
      <c r="S7" s="895" t="s">
        <v>173</v>
      </c>
      <c r="T7" s="895" t="s">
        <v>173</v>
      </c>
      <c r="U7" s="895" t="s">
        <v>173</v>
      </c>
      <c r="V7" s="895" t="s">
        <v>173</v>
      </c>
      <c r="W7" s="895" t="s">
        <v>173</v>
      </c>
      <c r="X7" s="895" t="s">
        <v>173</v>
      </c>
      <c r="Y7" s="895" t="s">
        <v>173</v>
      </c>
      <c r="Z7" s="895" t="s">
        <v>173</v>
      </c>
      <c r="AA7" s="895" t="s">
        <v>173</v>
      </c>
      <c r="AB7" s="895" t="s">
        <v>173</v>
      </c>
      <c r="AC7" s="895" t="s">
        <v>173</v>
      </c>
      <c r="AD7" s="895" t="s">
        <v>173</v>
      </c>
      <c r="AE7" s="895" t="s">
        <v>173</v>
      </c>
      <c r="AF7" s="895" t="s">
        <v>173</v>
      </c>
      <c r="AG7" s="895" t="s">
        <v>173</v>
      </c>
      <c r="AH7" s="895" t="s">
        <v>173</v>
      </c>
      <c r="AI7" s="895" t="s">
        <v>173</v>
      </c>
      <c r="AJ7" s="895" t="s">
        <v>173</v>
      </c>
      <c r="AK7" s="895" t="s">
        <v>173</v>
      </c>
      <c r="AL7" s="895" t="s">
        <v>173</v>
      </c>
    </row>
    <row r="8" spans="1:40" x14ac:dyDescent="0.25">
      <c r="B8" s="255"/>
      <c r="C8" s="258" t="s">
        <v>714</v>
      </c>
      <c r="D8" s="248">
        <v>10</v>
      </c>
      <c r="E8" s="248" t="s">
        <v>715</v>
      </c>
      <c r="F8" s="248">
        <v>12</v>
      </c>
      <c r="G8" s="248" t="s">
        <v>716</v>
      </c>
      <c r="H8" s="248">
        <v>16</v>
      </c>
      <c r="J8" s="902"/>
      <c r="L8" s="904"/>
      <c r="N8" s="904"/>
      <c r="P8" s="906"/>
      <c r="R8" s="895"/>
      <c r="S8" s="895"/>
      <c r="T8" s="895"/>
      <c r="U8" s="895"/>
      <c r="V8" s="895"/>
      <c r="W8" s="895"/>
      <c r="X8" s="895"/>
      <c r="Y8" s="895"/>
      <c r="Z8" s="895"/>
      <c r="AA8" s="895"/>
      <c r="AB8" s="895"/>
      <c r="AC8" s="895"/>
      <c r="AD8" s="895"/>
      <c r="AE8" s="895"/>
      <c r="AF8" s="895"/>
      <c r="AG8" s="895"/>
      <c r="AH8" s="895"/>
      <c r="AI8" s="895"/>
      <c r="AJ8" s="895"/>
      <c r="AK8" s="895"/>
      <c r="AL8" s="895"/>
    </row>
    <row r="9" spans="1:40" x14ac:dyDescent="0.25">
      <c r="B9" s="255"/>
      <c r="C9" s="258" t="s">
        <v>717</v>
      </c>
      <c r="D9" s="248">
        <v>15</v>
      </c>
      <c r="E9" s="248" t="s">
        <v>718</v>
      </c>
      <c r="F9" s="248">
        <v>10</v>
      </c>
      <c r="G9" s="248" t="s">
        <v>719</v>
      </c>
      <c r="H9" s="248">
        <v>10</v>
      </c>
      <c r="J9" s="902"/>
      <c r="L9" s="904"/>
      <c r="N9" s="904"/>
      <c r="P9" s="906"/>
      <c r="R9" s="895"/>
      <c r="S9" s="895"/>
      <c r="T9" s="895"/>
      <c r="U9" s="895"/>
      <c r="V9" s="895"/>
      <c r="W9" s="895"/>
      <c r="X9" s="895"/>
      <c r="Y9" s="895"/>
      <c r="Z9" s="895"/>
      <c r="AA9" s="895"/>
      <c r="AB9" s="895"/>
      <c r="AC9" s="895"/>
      <c r="AD9" s="895"/>
      <c r="AE9" s="895"/>
      <c r="AF9" s="895"/>
      <c r="AG9" s="895"/>
      <c r="AH9" s="895"/>
      <c r="AI9" s="895"/>
      <c r="AJ9" s="895"/>
      <c r="AK9" s="895"/>
      <c r="AL9" s="895"/>
    </row>
    <row r="10" spans="1:40" x14ac:dyDescent="0.25">
      <c r="B10" s="255"/>
      <c r="C10" s="258" t="s">
        <v>720</v>
      </c>
      <c r="D10" s="248">
        <v>8</v>
      </c>
      <c r="E10" s="248" t="s">
        <v>721</v>
      </c>
      <c r="F10" s="248">
        <v>10</v>
      </c>
      <c r="J10" s="902"/>
      <c r="L10" s="904"/>
      <c r="N10" s="904"/>
      <c r="P10" s="906"/>
      <c r="R10" s="895"/>
      <c r="S10" s="895"/>
      <c r="T10" s="895"/>
      <c r="U10" s="895"/>
      <c r="V10" s="895"/>
      <c r="W10" s="895"/>
      <c r="X10" s="895"/>
      <c r="Y10" s="895"/>
      <c r="Z10" s="895"/>
      <c r="AA10" s="895"/>
      <c r="AB10" s="895"/>
      <c r="AC10" s="895"/>
      <c r="AD10" s="895"/>
      <c r="AE10" s="895"/>
      <c r="AF10" s="895"/>
      <c r="AG10" s="895"/>
      <c r="AH10" s="895"/>
      <c r="AI10" s="895"/>
      <c r="AJ10" s="895"/>
      <c r="AK10" s="895"/>
      <c r="AL10" s="895"/>
    </row>
    <row r="11" spans="1:40" x14ac:dyDescent="0.25">
      <c r="B11" s="255"/>
      <c r="C11" s="910" t="s">
        <v>722</v>
      </c>
      <c r="D11" s="911"/>
      <c r="E11" s="911" t="s">
        <v>722</v>
      </c>
      <c r="F11" s="911"/>
      <c r="G11" s="911" t="s">
        <v>722</v>
      </c>
      <c r="H11" s="911"/>
      <c r="J11" s="902"/>
      <c r="L11" s="904"/>
      <c r="N11" s="904"/>
      <c r="P11" s="906"/>
      <c r="R11" s="895"/>
      <c r="S11" s="895"/>
      <c r="T11" s="895"/>
      <c r="U11" s="895"/>
      <c r="V11" s="895"/>
      <c r="W11" s="895"/>
      <c r="X11" s="895"/>
      <c r="Y11" s="895"/>
      <c r="Z11" s="895"/>
      <c r="AA11" s="895"/>
      <c r="AB11" s="895"/>
      <c r="AC11" s="895"/>
      <c r="AD11" s="895"/>
      <c r="AE11" s="895"/>
      <c r="AF11" s="895"/>
      <c r="AG11" s="895"/>
      <c r="AH11" s="895"/>
      <c r="AI11" s="895"/>
      <c r="AJ11" s="895"/>
      <c r="AK11" s="895"/>
      <c r="AL11" s="895"/>
    </row>
    <row r="12" spans="1:40" x14ac:dyDescent="0.25">
      <c r="B12" s="255"/>
      <c r="C12" s="258" t="s">
        <v>723</v>
      </c>
      <c r="D12" s="248">
        <v>4</v>
      </c>
      <c r="E12" s="248" t="s">
        <v>724</v>
      </c>
      <c r="F12" s="248">
        <v>6</v>
      </c>
      <c r="G12" s="248" t="s">
        <v>725</v>
      </c>
      <c r="H12" s="248">
        <v>6</v>
      </c>
      <c r="J12" s="902"/>
      <c r="L12" s="904"/>
      <c r="N12" s="904"/>
      <c r="P12" s="906"/>
      <c r="R12" s="895"/>
      <c r="S12" s="895"/>
      <c r="T12" s="895"/>
      <c r="U12" s="895"/>
      <c r="V12" s="895"/>
      <c r="W12" s="895"/>
      <c r="X12" s="895"/>
      <c r="Y12" s="895"/>
      <c r="Z12" s="895"/>
      <c r="AA12" s="895"/>
      <c r="AB12" s="895"/>
      <c r="AC12" s="895"/>
      <c r="AD12" s="895"/>
      <c r="AE12" s="895"/>
      <c r="AF12" s="895"/>
      <c r="AG12" s="895"/>
      <c r="AH12" s="895"/>
      <c r="AI12" s="895"/>
      <c r="AJ12" s="895"/>
      <c r="AK12" s="895"/>
      <c r="AL12" s="895"/>
    </row>
    <row r="13" spans="1:40" x14ac:dyDescent="0.25">
      <c r="B13" s="255"/>
      <c r="C13" s="258" t="s">
        <v>726</v>
      </c>
      <c r="D13" s="248">
        <v>5</v>
      </c>
      <c r="E13" s="248" t="s">
        <v>727</v>
      </c>
      <c r="F13" s="248">
        <v>6</v>
      </c>
      <c r="G13" s="248" t="s">
        <v>728</v>
      </c>
      <c r="H13" s="248">
        <v>4</v>
      </c>
      <c r="J13" s="902"/>
      <c r="L13" s="904"/>
      <c r="N13" s="904"/>
      <c r="P13" s="906"/>
      <c r="R13" s="895"/>
      <c r="S13" s="895"/>
      <c r="T13" s="895"/>
      <c r="U13" s="895"/>
      <c r="V13" s="895"/>
      <c r="W13" s="895"/>
      <c r="X13" s="895"/>
      <c r="Y13" s="895"/>
      <c r="Z13" s="895"/>
      <c r="AA13" s="895"/>
      <c r="AB13" s="895"/>
      <c r="AC13" s="895"/>
      <c r="AD13" s="895"/>
      <c r="AE13" s="895"/>
      <c r="AF13" s="895"/>
      <c r="AG13" s="895"/>
      <c r="AH13" s="895"/>
      <c r="AI13" s="895"/>
      <c r="AJ13" s="895"/>
      <c r="AK13" s="895"/>
      <c r="AL13" s="895"/>
    </row>
    <row r="14" spans="1:40" x14ac:dyDescent="0.25">
      <c r="B14" s="255"/>
      <c r="C14" s="258" t="s">
        <v>729</v>
      </c>
      <c r="D14" s="248">
        <v>4</v>
      </c>
      <c r="E14" s="248" t="s">
        <v>730</v>
      </c>
      <c r="F14" s="248">
        <v>4</v>
      </c>
      <c r="G14" s="248" t="s">
        <v>731</v>
      </c>
      <c r="H14" s="248">
        <v>8</v>
      </c>
      <c r="J14" s="902"/>
      <c r="L14" s="904"/>
      <c r="N14" s="904"/>
      <c r="P14" s="906"/>
      <c r="R14" s="895"/>
      <c r="S14" s="895"/>
      <c r="T14" s="895"/>
      <c r="U14" s="895"/>
      <c r="V14" s="895"/>
      <c r="W14" s="895"/>
      <c r="X14" s="895"/>
      <c r="Y14" s="895"/>
      <c r="Z14" s="895"/>
      <c r="AA14" s="895"/>
      <c r="AB14" s="895"/>
      <c r="AC14" s="895"/>
      <c r="AD14" s="895"/>
      <c r="AE14" s="895"/>
      <c r="AF14" s="895"/>
      <c r="AG14" s="895"/>
      <c r="AH14" s="895"/>
      <c r="AI14" s="895"/>
      <c r="AJ14" s="895"/>
      <c r="AK14" s="895"/>
      <c r="AL14" s="895"/>
    </row>
    <row r="15" spans="1:40" x14ac:dyDescent="0.25">
      <c r="B15" s="255"/>
      <c r="C15" s="258" t="s">
        <v>732</v>
      </c>
      <c r="D15" s="248">
        <v>6</v>
      </c>
      <c r="E15" s="248" t="s">
        <v>733</v>
      </c>
      <c r="F15" s="248">
        <v>6</v>
      </c>
      <c r="G15" s="248" t="s">
        <v>734</v>
      </c>
      <c r="H15" s="248">
        <v>4</v>
      </c>
      <c r="J15" s="902"/>
      <c r="L15" s="904"/>
      <c r="N15" s="904"/>
      <c r="P15" s="906"/>
      <c r="R15" s="895"/>
      <c r="S15" s="895"/>
      <c r="T15" s="895"/>
      <c r="U15" s="895"/>
      <c r="V15" s="895"/>
      <c r="W15" s="895"/>
      <c r="X15" s="895"/>
      <c r="Y15" s="895"/>
      <c r="Z15" s="895"/>
      <c r="AA15" s="895"/>
      <c r="AB15" s="895"/>
      <c r="AC15" s="895"/>
      <c r="AD15" s="895"/>
      <c r="AE15" s="895"/>
      <c r="AF15" s="895"/>
      <c r="AG15" s="895"/>
      <c r="AH15" s="895"/>
      <c r="AI15" s="895"/>
      <c r="AJ15" s="895"/>
      <c r="AK15" s="895"/>
      <c r="AL15" s="895"/>
    </row>
    <row r="16" spans="1:40" x14ac:dyDescent="0.25">
      <c r="B16" s="259"/>
      <c r="C16" s="260" t="s">
        <v>735</v>
      </c>
      <c r="D16" s="261">
        <v>6</v>
      </c>
      <c r="E16" s="261" t="s">
        <v>736</v>
      </c>
      <c r="F16" s="261">
        <v>8</v>
      </c>
      <c r="G16" s="261" t="s">
        <v>737</v>
      </c>
      <c r="H16" s="261">
        <v>10</v>
      </c>
      <c r="I16" s="253"/>
      <c r="J16" s="903"/>
      <c r="K16" s="253"/>
      <c r="L16" s="905"/>
      <c r="M16" s="253"/>
      <c r="N16" s="905"/>
      <c r="O16" s="253"/>
      <c r="P16" s="907"/>
      <c r="R16" s="896"/>
      <c r="S16" s="896"/>
      <c r="T16" s="896"/>
      <c r="U16" s="896"/>
      <c r="V16" s="896"/>
      <c r="W16" s="896"/>
      <c r="X16" s="896"/>
      <c r="Y16" s="896"/>
      <c r="Z16" s="896"/>
      <c r="AA16" s="896"/>
      <c r="AB16" s="896"/>
      <c r="AC16" s="896"/>
      <c r="AD16" s="896"/>
      <c r="AE16" s="896"/>
      <c r="AF16" s="896"/>
      <c r="AG16" s="896"/>
      <c r="AH16" s="896"/>
      <c r="AI16" s="896"/>
      <c r="AJ16" s="896"/>
      <c r="AK16" s="896"/>
      <c r="AL16" s="896"/>
    </row>
    <row r="18" spans="2:38" ht="30" x14ac:dyDescent="0.25">
      <c r="B18" s="262"/>
      <c r="C18" s="900" t="s">
        <v>62</v>
      </c>
      <c r="D18" s="901"/>
      <c r="E18" s="901" t="s">
        <v>63</v>
      </c>
      <c r="F18" s="901"/>
      <c r="G18" s="901" t="s">
        <v>64</v>
      </c>
      <c r="H18" s="912"/>
      <c r="J18" s="254" t="s">
        <v>709</v>
      </c>
      <c r="K18" s="253"/>
      <c r="L18" s="254" t="s">
        <v>73</v>
      </c>
      <c r="M18" s="253"/>
      <c r="N18" s="254" t="s">
        <v>73</v>
      </c>
      <c r="O18" s="253"/>
      <c r="P18" s="254" t="s">
        <v>711</v>
      </c>
      <c r="R18" s="250">
        <v>15</v>
      </c>
      <c r="S18" s="250">
        <f t="shared" ref="S18:AL18" si="1">+R18+1</f>
        <v>16</v>
      </c>
      <c r="T18" s="250">
        <f t="shared" si="1"/>
        <v>17</v>
      </c>
      <c r="U18" s="250">
        <f t="shared" si="1"/>
        <v>18</v>
      </c>
      <c r="V18" s="250">
        <f t="shared" si="1"/>
        <v>19</v>
      </c>
      <c r="W18" s="250">
        <f t="shared" si="1"/>
        <v>20</v>
      </c>
      <c r="X18" s="250">
        <f t="shared" si="1"/>
        <v>21</v>
      </c>
      <c r="Y18" s="250">
        <f t="shared" si="1"/>
        <v>22</v>
      </c>
      <c r="Z18" s="250">
        <f t="shared" si="1"/>
        <v>23</v>
      </c>
      <c r="AA18" s="250">
        <f t="shared" si="1"/>
        <v>24</v>
      </c>
      <c r="AB18" s="250">
        <f t="shared" si="1"/>
        <v>25</v>
      </c>
      <c r="AC18" s="250">
        <f t="shared" si="1"/>
        <v>26</v>
      </c>
      <c r="AD18" s="250">
        <f t="shared" si="1"/>
        <v>27</v>
      </c>
      <c r="AE18" s="250">
        <f t="shared" si="1"/>
        <v>28</v>
      </c>
      <c r="AF18" s="250">
        <f t="shared" si="1"/>
        <v>29</v>
      </c>
      <c r="AG18" s="250">
        <f t="shared" si="1"/>
        <v>30</v>
      </c>
      <c r="AH18" s="250">
        <v>1</v>
      </c>
      <c r="AI18" s="250">
        <f t="shared" si="1"/>
        <v>2</v>
      </c>
      <c r="AJ18" s="250">
        <f t="shared" si="1"/>
        <v>3</v>
      </c>
      <c r="AK18" s="250">
        <f t="shared" si="1"/>
        <v>4</v>
      </c>
      <c r="AL18" s="250">
        <f t="shared" si="1"/>
        <v>5</v>
      </c>
    </row>
    <row r="19" spans="2:38" x14ac:dyDescent="0.25">
      <c r="B19" s="255"/>
      <c r="C19" s="256" t="s">
        <v>712</v>
      </c>
      <c r="D19" s="257" t="s">
        <v>713</v>
      </c>
      <c r="E19" s="257" t="s">
        <v>712</v>
      </c>
      <c r="F19" s="257" t="s">
        <v>713</v>
      </c>
      <c r="G19" s="257" t="s">
        <v>712</v>
      </c>
      <c r="H19" s="257" t="s">
        <v>713</v>
      </c>
      <c r="J19" s="902">
        <v>12</v>
      </c>
      <c r="L19" s="904">
        <f>+N19/3</f>
        <v>397.33333333333331</v>
      </c>
      <c r="N19" s="904">
        <f>1120+72</f>
        <v>1192</v>
      </c>
      <c r="P19" s="904">
        <v>3800</v>
      </c>
      <c r="R19" s="908" t="s">
        <v>173</v>
      </c>
      <c r="S19" s="908" t="s">
        <v>173</v>
      </c>
      <c r="T19" s="908" t="s">
        <v>173</v>
      </c>
      <c r="U19" s="908" t="s">
        <v>173</v>
      </c>
      <c r="V19" s="908" t="s">
        <v>173</v>
      </c>
      <c r="W19" s="908" t="s">
        <v>173</v>
      </c>
      <c r="X19" s="908" t="s">
        <v>173</v>
      </c>
      <c r="Y19" s="908" t="s">
        <v>173</v>
      </c>
      <c r="Z19" s="908" t="s">
        <v>173</v>
      </c>
      <c r="AA19" s="908" t="s">
        <v>173</v>
      </c>
      <c r="AB19" s="908" t="s">
        <v>173</v>
      </c>
      <c r="AC19" s="908" t="s">
        <v>173</v>
      </c>
      <c r="AD19" s="908" t="s">
        <v>173</v>
      </c>
      <c r="AE19" s="908" t="s">
        <v>173</v>
      </c>
      <c r="AF19" s="908" t="s">
        <v>173</v>
      </c>
      <c r="AG19" s="908" t="s">
        <v>173</v>
      </c>
      <c r="AH19" s="908" t="s">
        <v>173</v>
      </c>
      <c r="AI19" s="908" t="s">
        <v>173</v>
      </c>
      <c r="AJ19" s="908" t="s">
        <v>173</v>
      </c>
      <c r="AK19" s="908" t="s">
        <v>173</v>
      </c>
      <c r="AL19" s="908" t="s">
        <v>173</v>
      </c>
    </row>
    <row r="20" spans="2:38" x14ac:dyDescent="0.25">
      <c r="B20" s="255"/>
      <c r="C20" s="913" t="s">
        <v>738</v>
      </c>
      <c r="D20" s="898">
        <v>10</v>
      </c>
      <c r="E20" s="898" t="s">
        <v>738</v>
      </c>
      <c r="F20" s="898">
        <v>10</v>
      </c>
      <c r="G20" s="898" t="s">
        <v>738</v>
      </c>
      <c r="H20" s="914">
        <v>10</v>
      </c>
      <c r="J20" s="902"/>
      <c r="L20" s="904"/>
      <c r="N20" s="904"/>
      <c r="P20" s="904"/>
      <c r="R20" s="908"/>
      <c r="S20" s="908"/>
      <c r="T20" s="908"/>
      <c r="U20" s="908"/>
      <c r="V20" s="908"/>
      <c r="W20" s="908"/>
      <c r="X20" s="908"/>
      <c r="Y20" s="908"/>
      <c r="Z20" s="908"/>
      <c r="AA20" s="908"/>
      <c r="AB20" s="908"/>
      <c r="AC20" s="908"/>
      <c r="AD20" s="908"/>
      <c r="AE20" s="908"/>
      <c r="AF20" s="908"/>
      <c r="AG20" s="908"/>
      <c r="AH20" s="908"/>
      <c r="AI20" s="908"/>
      <c r="AJ20" s="908"/>
      <c r="AK20" s="908"/>
      <c r="AL20" s="908"/>
    </row>
    <row r="21" spans="2:38" x14ac:dyDescent="0.25">
      <c r="B21" s="255"/>
      <c r="C21" s="913"/>
      <c r="D21" s="898"/>
      <c r="E21" s="898"/>
      <c r="F21" s="898"/>
      <c r="G21" s="898"/>
      <c r="H21" s="914"/>
      <c r="J21" s="902"/>
      <c r="L21" s="904"/>
      <c r="N21" s="904"/>
      <c r="P21" s="904"/>
      <c r="R21" s="908"/>
      <c r="S21" s="908"/>
      <c r="T21" s="908"/>
      <c r="U21" s="908"/>
      <c r="V21" s="908"/>
      <c r="W21" s="908"/>
      <c r="X21" s="908"/>
      <c r="Y21" s="908"/>
      <c r="Z21" s="908"/>
      <c r="AA21" s="908"/>
      <c r="AB21" s="908"/>
      <c r="AC21" s="908"/>
      <c r="AD21" s="908"/>
      <c r="AE21" s="908"/>
      <c r="AF21" s="908"/>
      <c r="AG21" s="908"/>
      <c r="AH21" s="908"/>
      <c r="AI21" s="908"/>
      <c r="AJ21" s="908"/>
      <c r="AK21" s="908"/>
      <c r="AL21" s="908"/>
    </row>
    <row r="22" spans="2:38" x14ac:dyDescent="0.25">
      <c r="B22" s="255"/>
      <c r="C22" s="913"/>
      <c r="D22" s="898"/>
      <c r="E22" s="898"/>
      <c r="F22" s="898"/>
      <c r="G22" s="898"/>
      <c r="H22" s="914"/>
      <c r="J22" s="902"/>
      <c r="L22" s="904"/>
      <c r="N22" s="904"/>
      <c r="P22" s="904"/>
      <c r="R22" s="908"/>
      <c r="S22" s="908"/>
      <c r="T22" s="908"/>
      <c r="U22" s="908"/>
      <c r="V22" s="908"/>
      <c r="W22" s="908"/>
      <c r="X22" s="908"/>
      <c r="Y22" s="908"/>
      <c r="Z22" s="908"/>
      <c r="AA22" s="908"/>
      <c r="AB22" s="908"/>
      <c r="AC22" s="908"/>
      <c r="AD22" s="908"/>
      <c r="AE22" s="908"/>
      <c r="AF22" s="908"/>
      <c r="AG22" s="908"/>
      <c r="AH22" s="908"/>
      <c r="AI22" s="908"/>
      <c r="AJ22" s="908"/>
      <c r="AK22" s="908"/>
      <c r="AL22" s="908"/>
    </row>
    <row r="23" spans="2:38" x14ac:dyDescent="0.25">
      <c r="B23" s="255"/>
      <c r="C23" s="910" t="s">
        <v>722</v>
      </c>
      <c r="D23" s="911"/>
      <c r="E23" s="911" t="s">
        <v>722</v>
      </c>
      <c r="F23" s="911"/>
      <c r="G23" s="911" t="s">
        <v>722</v>
      </c>
      <c r="H23" s="915"/>
      <c r="J23" s="902"/>
      <c r="L23" s="904"/>
      <c r="N23" s="904"/>
      <c r="P23" s="904"/>
      <c r="R23" s="908"/>
      <c r="S23" s="908"/>
      <c r="T23" s="908"/>
      <c r="U23" s="908"/>
      <c r="V23" s="908"/>
      <c r="W23" s="908"/>
      <c r="X23" s="908"/>
      <c r="Y23" s="908"/>
      <c r="Z23" s="908"/>
      <c r="AA23" s="908"/>
      <c r="AB23" s="908"/>
      <c r="AC23" s="908"/>
      <c r="AD23" s="908"/>
      <c r="AE23" s="908"/>
      <c r="AF23" s="908"/>
      <c r="AG23" s="908"/>
      <c r="AH23" s="908"/>
      <c r="AI23" s="908"/>
      <c r="AJ23" s="908"/>
      <c r="AK23" s="908"/>
      <c r="AL23" s="908"/>
    </row>
    <row r="24" spans="2:38" x14ac:dyDescent="0.25">
      <c r="B24" s="255"/>
      <c r="C24" s="258" t="s">
        <v>739</v>
      </c>
      <c r="D24" s="248">
        <v>2</v>
      </c>
      <c r="E24" s="248" t="s">
        <v>739</v>
      </c>
      <c r="F24" s="248">
        <v>2</v>
      </c>
      <c r="G24" s="248" t="s">
        <v>739</v>
      </c>
      <c r="H24" s="253">
        <v>2</v>
      </c>
      <c r="J24" s="902"/>
      <c r="L24" s="904"/>
      <c r="N24" s="904"/>
      <c r="P24" s="904"/>
      <c r="R24" s="908"/>
      <c r="S24" s="908"/>
      <c r="T24" s="908"/>
      <c r="U24" s="908"/>
      <c r="V24" s="908"/>
      <c r="W24" s="908"/>
      <c r="X24" s="908"/>
      <c r="Y24" s="908"/>
      <c r="Z24" s="908"/>
      <c r="AA24" s="908"/>
      <c r="AB24" s="908"/>
      <c r="AC24" s="908"/>
      <c r="AD24" s="908"/>
      <c r="AE24" s="908"/>
      <c r="AF24" s="908"/>
      <c r="AG24" s="908"/>
      <c r="AH24" s="908"/>
      <c r="AI24" s="908"/>
      <c r="AJ24" s="908"/>
      <c r="AK24" s="908"/>
      <c r="AL24" s="908"/>
    </row>
    <row r="25" spans="2:38" x14ac:dyDescent="0.25">
      <c r="B25" s="259"/>
      <c r="C25" s="260" t="s">
        <v>740</v>
      </c>
      <c r="D25" s="261">
        <v>2</v>
      </c>
      <c r="E25" s="261" t="s">
        <v>740</v>
      </c>
      <c r="F25" s="261">
        <v>2</v>
      </c>
      <c r="G25" s="261" t="s">
        <v>740</v>
      </c>
      <c r="H25" s="263">
        <v>2</v>
      </c>
      <c r="J25" s="903"/>
      <c r="L25" s="905"/>
      <c r="N25" s="905"/>
      <c r="P25" s="905"/>
      <c r="R25" s="909"/>
      <c r="S25" s="909"/>
      <c r="T25" s="909"/>
      <c r="U25" s="909"/>
      <c r="V25" s="909"/>
      <c r="W25" s="909"/>
      <c r="X25" s="909"/>
      <c r="Y25" s="909"/>
      <c r="Z25" s="909"/>
      <c r="AA25" s="909"/>
      <c r="AB25" s="909"/>
      <c r="AC25" s="909"/>
      <c r="AD25" s="909"/>
      <c r="AE25" s="909"/>
      <c r="AF25" s="909"/>
      <c r="AG25" s="909"/>
      <c r="AH25" s="909"/>
      <c r="AI25" s="909"/>
      <c r="AJ25" s="909"/>
      <c r="AK25" s="909"/>
      <c r="AL25" s="909"/>
    </row>
  </sheetData>
  <mergeCells count="73">
    <mergeCell ref="AL19:AL25"/>
    <mergeCell ref="C20:C22"/>
    <mergeCell ref="D20:D22"/>
    <mergeCell ref="E20:E22"/>
    <mergeCell ref="F20:F22"/>
    <mergeCell ref="G20:G22"/>
    <mergeCell ref="H20:H22"/>
    <mergeCell ref="C23:D23"/>
    <mergeCell ref="E23:F23"/>
    <mergeCell ref="G23:H23"/>
    <mergeCell ref="AF19:AF25"/>
    <mergeCell ref="AG19:AG25"/>
    <mergeCell ref="AH19:AH25"/>
    <mergeCell ref="AI19:AI25"/>
    <mergeCell ref="AJ19:AJ25"/>
    <mergeCell ref="AK19:AK25"/>
    <mergeCell ref="AE19:AE25"/>
    <mergeCell ref="T19:T25"/>
    <mergeCell ref="U19:U25"/>
    <mergeCell ref="V19:V25"/>
    <mergeCell ref="W19:W25"/>
    <mergeCell ref="X19:X25"/>
    <mergeCell ref="Y19:Y25"/>
    <mergeCell ref="Z19:Z25"/>
    <mergeCell ref="AA19:AA25"/>
    <mergeCell ref="AB19:AB25"/>
    <mergeCell ref="AC19:AC25"/>
    <mergeCell ref="AD19:AD25"/>
    <mergeCell ref="J19:J25"/>
    <mergeCell ref="L19:L25"/>
    <mergeCell ref="N19:N25"/>
    <mergeCell ref="P19:P25"/>
    <mergeCell ref="R19:R25"/>
    <mergeCell ref="S19:S25"/>
    <mergeCell ref="AL7:AL16"/>
    <mergeCell ref="C11:D11"/>
    <mergeCell ref="E11:F11"/>
    <mergeCell ref="G11:H11"/>
    <mergeCell ref="C18:D18"/>
    <mergeCell ref="E18:F18"/>
    <mergeCell ref="G18:H18"/>
    <mergeCell ref="AF7:AF16"/>
    <mergeCell ref="AG7:AG16"/>
    <mergeCell ref="AH7:AH16"/>
    <mergeCell ref="AI7:AI16"/>
    <mergeCell ref="AJ7:AJ16"/>
    <mergeCell ref="AK7:AK16"/>
    <mergeCell ref="Z7:Z16"/>
    <mergeCell ref="AA7:AA16"/>
    <mergeCell ref="AD7:AD16"/>
    <mergeCell ref="AE7:AE16"/>
    <mergeCell ref="T7:T16"/>
    <mergeCell ref="U7:U16"/>
    <mergeCell ref="V7:V16"/>
    <mergeCell ref="W7:W16"/>
    <mergeCell ref="X7:X16"/>
    <mergeCell ref="Y7:Y16"/>
    <mergeCell ref="S7:S16"/>
    <mergeCell ref="R2:X2"/>
    <mergeCell ref="Y2:AE2"/>
    <mergeCell ref="AF2:AL2"/>
    <mergeCell ref="AM2:AN2"/>
    <mergeCell ref="B3:AL3"/>
    <mergeCell ref="C6:D6"/>
    <mergeCell ref="E6:F6"/>
    <mergeCell ref="G6:H6"/>
    <mergeCell ref="J7:J16"/>
    <mergeCell ref="L7:L16"/>
    <mergeCell ref="N7:N16"/>
    <mergeCell ref="P7:P16"/>
    <mergeCell ref="R7:R16"/>
    <mergeCell ref="AB7:AB16"/>
    <mergeCell ref="AC7:AC1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8" tint="0.39997558519241921"/>
    <pageSetUpPr fitToPage="1"/>
  </sheetPr>
  <dimension ref="B3:BP102"/>
  <sheetViews>
    <sheetView showGridLines="0" showRowColHeaders="0" zoomScale="55" zoomScaleNormal="55" zoomScaleSheetLayoutView="40" workbookViewId="0">
      <pane xSplit="8" ySplit="9" topLeftCell="I24" activePane="bottomRight" state="frozen"/>
      <selection activeCell="J11" sqref="H11:W94"/>
      <selection pane="topRight" activeCell="J11" sqref="H11:W94"/>
      <selection pane="bottomLeft" activeCell="J11" sqref="H11:W94"/>
      <selection pane="bottomRight" activeCell="J11" sqref="H11:W94"/>
    </sheetView>
  </sheetViews>
  <sheetFormatPr baseColWidth="10" defaultRowHeight="15" x14ac:dyDescent="0.25"/>
  <cols>
    <col min="1" max="1" width="4.28515625" customWidth="1"/>
    <col min="2" max="2" width="9.42578125" customWidth="1"/>
    <col min="3" max="3" width="6.85546875" customWidth="1"/>
    <col min="4" max="4" width="27" style="64" customWidth="1"/>
    <col min="5" max="5" width="39.42578125" customWidth="1"/>
    <col min="6" max="6" width="18.7109375" style="64" customWidth="1"/>
    <col min="7" max="7" width="37.7109375" customWidth="1"/>
    <col min="8" max="8" width="6.5703125" style="64" customWidth="1"/>
    <col min="9" max="9" width="17.28515625" customWidth="1"/>
    <col min="10" max="19" width="6.28515625" customWidth="1"/>
    <col min="20" max="20" width="15.5703125" bestFit="1" customWidth="1"/>
    <col min="21" max="21" width="17.85546875" style="13" customWidth="1"/>
    <col min="22" max="22" width="12.140625" customWidth="1"/>
    <col min="23" max="23" width="14.42578125" customWidth="1"/>
    <col min="24" max="24" width="18.5703125" customWidth="1"/>
    <col min="25" max="25" width="20.28515625" customWidth="1"/>
    <col min="224" max="225" width="46.28515625" customWidth="1"/>
    <col min="226" max="226" width="62.7109375" bestFit="1" customWidth="1"/>
    <col min="227" max="227" width="60.85546875" bestFit="1" customWidth="1"/>
    <col min="228" max="229" width="60.85546875" customWidth="1"/>
    <col min="230" max="230" width="64.42578125" bestFit="1" customWidth="1"/>
    <col min="231" max="243" width="6.7109375" customWidth="1"/>
    <col min="244" max="244" width="8" customWidth="1"/>
    <col min="245" max="245" width="6.42578125" customWidth="1"/>
    <col min="246" max="249" width="7" customWidth="1"/>
    <col min="250" max="257" width="6.7109375" customWidth="1"/>
    <col min="258" max="258" width="8" customWidth="1"/>
    <col min="259" max="259" width="6.42578125" customWidth="1"/>
    <col min="260" max="261" width="7" customWidth="1"/>
    <col min="262" max="262" width="14.140625" bestFit="1" customWidth="1"/>
    <col min="263" max="263" width="43.42578125" bestFit="1" customWidth="1"/>
    <col min="264" max="264" width="33.42578125" customWidth="1"/>
    <col min="265" max="265" width="26" customWidth="1"/>
    <col min="266" max="266" width="28.7109375" customWidth="1"/>
    <col min="267" max="267" width="24.140625" customWidth="1"/>
    <col min="268" max="268" width="29.140625" customWidth="1"/>
    <col min="269" max="269" width="21.5703125" bestFit="1" customWidth="1"/>
    <col min="270" max="270" width="25.85546875" customWidth="1"/>
    <col min="271" max="271" width="33" bestFit="1" customWidth="1"/>
    <col min="480" max="481" width="46.28515625" customWidth="1"/>
    <col min="482" max="482" width="62.7109375" bestFit="1" customWidth="1"/>
    <col min="483" max="483" width="60.85546875" bestFit="1" customWidth="1"/>
    <col min="484" max="485" width="60.85546875" customWidth="1"/>
    <col min="486" max="486" width="64.42578125" bestFit="1" customWidth="1"/>
    <col min="487" max="499" width="6.7109375" customWidth="1"/>
    <col min="500" max="500" width="8" customWidth="1"/>
    <col min="501" max="501" width="6.42578125" customWidth="1"/>
    <col min="502" max="505" width="7" customWidth="1"/>
    <col min="506" max="513" width="6.7109375" customWidth="1"/>
    <col min="514" max="514" width="8" customWidth="1"/>
    <col min="515" max="515" width="6.42578125" customWidth="1"/>
    <col min="516" max="517" width="7" customWidth="1"/>
    <col min="518" max="518" width="14.140625" bestFit="1" customWidth="1"/>
    <col min="519" max="519" width="43.42578125" bestFit="1" customWidth="1"/>
    <col min="520" max="520" width="33.42578125" customWidth="1"/>
    <col min="521" max="521" width="26" customWidth="1"/>
    <col min="522" max="522" width="28.7109375" customWidth="1"/>
    <col min="523" max="523" width="24.140625" customWidth="1"/>
    <col min="524" max="524" width="29.140625" customWidth="1"/>
    <col min="525" max="525" width="21.5703125" bestFit="1" customWidth="1"/>
    <col min="526" max="526" width="25.85546875" customWidth="1"/>
    <col min="527" max="527" width="33" bestFit="1" customWidth="1"/>
    <col min="736" max="737" width="46.28515625" customWidth="1"/>
    <col min="738" max="738" width="62.7109375" bestFit="1" customWidth="1"/>
    <col min="739" max="739" width="60.85546875" bestFit="1" customWidth="1"/>
    <col min="740" max="741" width="60.85546875" customWidth="1"/>
    <col min="742" max="742" width="64.42578125" bestFit="1" customWidth="1"/>
    <col min="743" max="755" width="6.7109375" customWidth="1"/>
    <col min="756" max="756" width="8" customWidth="1"/>
    <col min="757" max="757" width="6.42578125" customWidth="1"/>
    <col min="758" max="761" width="7" customWidth="1"/>
    <col min="762" max="769" width="6.7109375" customWidth="1"/>
    <col min="770" max="770" width="8" customWidth="1"/>
    <col min="771" max="771" width="6.42578125" customWidth="1"/>
    <col min="772" max="773" width="7" customWidth="1"/>
    <col min="774" max="774" width="14.140625" bestFit="1" customWidth="1"/>
    <col min="775" max="775" width="43.42578125" bestFit="1" customWidth="1"/>
    <col min="776" max="776" width="33.42578125" customWidth="1"/>
    <col min="777" max="777" width="26" customWidth="1"/>
    <col min="778" max="778" width="28.7109375" customWidth="1"/>
    <col min="779" max="779" width="24.140625" customWidth="1"/>
    <col min="780" max="780" width="29.140625" customWidth="1"/>
    <col min="781" max="781" width="21.5703125" bestFit="1" customWidth="1"/>
    <col min="782" max="782" width="25.85546875" customWidth="1"/>
    <col min="783" max="783" width="33" bestFit="1" customWidth="1"/>
    <col min="992" max="993" width="46.28515625" customWidth="1"/>
    <col min="994" max="994" width="62.7109375" bestFit="1" customWidth="1"/>
    <col min="995" max="995" width="60.85546875" bestFit="1" customWidth="1"/>
    <col min="996" max="997" width="60.85546875" customWidth="1"/>
    <col min="998" max="998" width="64.42578125" bestFit="1" customWidth="1"/>
    <col min="999" max="1011" width="6.7109375" customWidth="1"/>
    <col min="1012" max="1012" width="8" customWidth="1"/>
    <col min="1013" max="1013" width="6.42578125" customWidth="1"/>
    <col min="1014" max="1017" width="7" customWidth="1"/>
    <col min="1018" max="1025" width="6.7109375" customWidth="1"/>
    <col min="1026" max="1026" width="8" customWidth="1"/>
    <col min="1027" max="1027" width="6.42578125" customWidth="1"/>
    <col min="1028" max="1029" width="7" customWidth="1"/>
    <col min="1030" max="1030" width="14.140625" bestFit="1" customWidth="1"/>
    <col min="1031" max="1031" width="43.42578125" bestFit="1" customWidth="1"/>
    <col min="1032" max="1032" width="33.42578125" customWidth="1"/>
    <col min="1033" max="1033" width="26" customWidth="1"/>
    <col min="1034" max="1034" width="28.7109375" customWidth="1"/>
    <col min="1035" max="1035" width="24.140625" customWidth="1"/>
    <col min="1036" max="1036" width="29.140625" customWidth="1"/>
    <col min="1037" max="1037" width="21.5703125" bestFit="1" customWidth="1"/>
    <col min="1038" max="1038" width="25.85546875" customWidth="1"/>
    <col min="1039" max="1039" width="33" bestFit="1" customWidth="1"/>
    <col min="1248" max="1249" width="46.28515625" customWidth="1"/>
    <col min="1250" max="1250" width="62.7109375" bestFit="1" customWidth="1"/>
    <col min="1251" max="1251" width="60.85546875" bestFit="1" customWidth="1"/>
    <col min="1252" max="1253" width="60.85546875" customWidth="1"/>
    <col min="1254" max="1254" width="64.42578125" bestFit="1" customWidth="1"/>
    <col min="1255" max="1267" width="6.7109375" customWidth="1"/>
    <col min="1268" max="1268" width="8" customWidth="1"/>
    <col min="1269" max="1269" width="6.42578125" customWidth="1"/>
    <col min="1270" max="1273" width="7" customWidth="1"/>
    <col min="1274" max="1281" width="6.7109375" customWidth="1"/>
    <col min="1282" max="1282" width="8" customWidth="1"/>
    <col min="1283" max="1283" width="6.42578125" customWidth="1"/>
    <col min="1284" max="1285" width="7" customWidth="1"/>
    <col min="1286" max="1286" width="14.140625" bestFit="1" customWidth="1"/>
    <col min="1287" max="1287" width="43.42578125" bestFit="1" customWidth="1"/>
    <col min="1288" max="1288" width="33.42578125" customWidth="1"/>
    <col min="1289" max="1289" width="26" customWidth="1"/>
    <col min="1290" max="1290" width="28.7109375" customWidth="1"/>
    <col min="1291" max="1291" width="24.140625" customWidth="1"/>
    <col min="1292" max="1292" width="29.140625" customWidth="1"/>
    <col min="1293" max="1293" width="21.5703125" bestFit="1" customWidth="1"/>
    <col min="1294" max="1294" width="25.85546875" customWidth="1"/>
    <col min="1295" max="1295" width="33" bestFit="1" customWidth="1"/>
    <col min="1504" max="1505" width="46.28515625" customWidth="1"/>
    <col min="1506" max="1506" width="62.7109375" bestFit="1" customWidth="1"/>
    <col min="1507" max="1507" width="60.85546875" bestFit="1" customWidth="1"/>
    <col min="1508" max="1509" width="60.85546875" customWidth="1"/>
    <col min="1510" max="1510" width="64.42578125" bestFit="1" customWidth="1"/>
    <col min="1511" max="1523" width="6.7109375" customWidth="1"/>
    <col min="1524" max="1524" width="8" customWidth="1"/>
    <col min="1525" max="1525" width="6.42578125" customWidth="1"/>
    <col min="1526" max="1529" width="7" customWidth="1"/>
    <col min="1530" max="1537" width="6.7109375" customWidth="1"/>
    <col min="1538" max="1538" width="8" customWidth="1"/>
    <col min="1539" max="1539" width="6.42578125" customWidth="1"/>
    <col min="1540" max="1541" width="7" customWidth="1"/>
    <col min="1542" max="1542" width="14.140625" bestFit="1" customWidth="1"/>
    <col min="1543" max="1543" width="43.42578125" bestFit="1" customWidth="1"/>
    <col min="1544" max="1544" width="33.42578125" customWidth="1"/>
    <col min="1545" max="1545" width="26" customWidth="1"/>
    <col min="1546" max="1546" width="28.7109375" customWidth="1"/>
    <col min="1547" max="1547" width="24.140625" customWidth="1"/>
    <col min="1548" max="1548" width="29.140625" customWidth="1"/>
    <col min="1549" max="1549" width="21.5703125" bestFit="1" customWidth="1"/>
    <col min="1550" max="1550" width="25.85546875" customWidth="1"/>
    <col min="1551" max="1551" width="33" bestFit="1" customWidth="1"/>
    <col min="1760" max="1761" width="46.28515625" customWidth="1"/>
    <col min="1762" max="1762" width="62.7109375" bestFit="1" customWidth="1"/>
    <col min="1763" max="1763" width="60.85546875" bestFit="1" customWidth="1"/>
    <col min="1764" max="1765" width="60.85546875" customWidth="1"/>
    <col min="1766" max="1766" width="64.42578125" bestFit="1" customWidth="1"/>
    <col min="1767" max="1779" width="6.7109375" customWidth="1"/>
    <col min="1780" max="1780" width="8" customWidth="1"/>
    <col min="1781" max="1781" width="6.42578125" customWidth="1"/>
    <col min="1782" max="1785" width="7" customWidth="1"/>
    <col min="1786" max="1793" width="6.7109375" customWidth="1"/>
    <col min="1794" max="1794" width="8" customWidth="1"/>
    <col min="1795" max="1795" width="6.42578125" customWidth="1"/>
    <col min="1796" max="1797" width="7" customWidth="1"/>
    <col min="1798" max="1798" width="14.140625" bestFit="1" customWidth="1"/>
    <col min="1799" max="1799" width="43.42578125" bestFit="1" customWidth="1"/>
    <col min="1800" max="1800" width="33.42578125" customWidth="1"/>
    <col min="1801" max="1801" width="26" customWidth="1"/>
    <col min="1802" max="1802" width="28.7109375" customWidth="1"/>
    <col min="1803" max="1803" width="24.140625" customWidth="1"/>
    <col min="1804" max="1804" width="29.140625" customWidth="1"/>
    <col min="1805" max="1805" width="21.5703125" bestFit="1" customWidth="1"/>
    <col min="1806" max="1806" width="25.85546875" customWidth="1"/>
    <col min="1807" max="1807" width="33" bestFit="1" customWidth="1"/>
    <col min="2016" max="2017" width="46.28515625" customWidth="1"/>
    <col min="2018" max="2018" width="62.7109375" bestFit="1" customWidth="1"/>
    <col min="2019" max="2019" width="60.85546875" bestFit="1" customWidth="1"/>
    <col min="2020" max="2021" width="60.85546875" customWidth="1"/>
    <col min="2022" max="2022" width="64.42578125" bestFit="1" customWidth="1"/>
    <col min="2023" max="2035" width="6.7109375" customWidth="1"/>
    <col min="2036" max="2036" width="8" customWidth="1"/>
    <col min="2037" max="2037" width="6.42578125" customWidth="1"/>
    <col min="2038" max="2041" width="7" customWidth="1"/>
    <col min="2042" max="2049" width="6.7109375" customWidth="1"/>
    <col min="2050" max="2050" width="8" customWidth="1"/>
    <col min="2051" max="2051" width="6.42578125" customWidth="1"/>
    <col min="2052" max="2053" width="7" customWidth="1"/>
    <col min="2054" max="2054" width="14.140625" bestFit="1" customWidth="1"/>
    <col min="2055" max="2055" width="43.42578125" bestFit="1" customWidth="1"/>
    <col min="2056" max="2056" width="33.42578125" customWidth="1"/>
    <col min="2057" max="2057" width="26" customWidth="1"/>
    <col min="2058" max="2058" width="28.7109375" customWidth="1"/>
    <col min="2059" max="2059" width="24.140625" customWidth="1"/>
    <col min="2060" max="2060" width="29.140625" customWidth="1"/>
    <col min="2061" max="2061" width="21.5703125" bestFit="1" customWidth="1"/>
    <col min="2062" max="2062" width="25.85546875" customWidth="1"/>
    <col min="2063" max="2063" width="33" bestFit="1" customWidth="1"/>
    <col min="2272" max="2273" width="46.28515625" customWidth="1"/>
    <col min="2274" max="2274" width="62.7109375" bestFit="1" customWidth="1"/>
    <col min="2275" max="2275" width="60.85546875" bestFit="1" customWidth="1"/>
    <col min="2276" max="2277" width="60.85546875" customWidth="1"/>
    <col min="2278" max="2278" width="64.42578125" bestFit="1" customWidth="1"/>
    <col min="2279" max="2291" width="6.7109375" customWidth="1"/>
    <col min="2292" max="2292" width="8" customWidth="1"/>
    <col min="2293" max="2293" width="6.42578125" customWidth="1"/>
    <col min="2294" max="2297" width="7" customWidth="1"/>
    <col min="2298" max="2305" width="6.7109375" customWidth="1"/>
    <col min="2306" max="2306" width="8" customWidth="1"/>
    <col min="2307" max="2307" width="6.42578125" customWidth="1"/>
    <col min="2308" max="2309" width="7" customWidth="1"/>
    <col min="2310" max="2310" width="14.140625" bestFit="1" customWidth="1"/>
    <col min="2311" max="2311" width="43.42578125" bestFit="1" customWidth="1"/>
    <col min="2312" max="2312" width="33.42578125" customWidth="1"/>
    <col min="2313" max="2313" width="26" customWidth="1"/>
    <col min="2314" max="2314" width="28.7109375" customWidth="1"/>
    <col min="2315" max="2315" width="24.140625" customWidth="1"/>
    <col min="2316" max="2316" width="29.140625" customWidth="1"/>
    <col min="2317" max="2317" width="21.5703125" bestFit="1" customWidth="1"/>
    <col min="2318" max="2318" width="25.85546875" customWidth="1"/>
    <col min="2319" max="2319" width="33" bestFit="1" customWidth="1"/>
    <col min="2528" max="2529" width="46.28515625" customWidth="1"/>
    <col min="2530" max="2530" width="62.7109375" bestFit="1" customWidth="1"/>
    <col min="2531" max="2531" width="60.85546875" bestFit="1" customWidth="1"/>
    <col min="2532" max="2533" width="60.85546875" customWidth="1"/>
    <col min="2534" max="2534" width="64.42578125" bestFit="1" customWidth="1"/>
    <col min="2535" max="2547" width="6.7109375" customWidth="1"/>
    <col min="2548" max="2548" width="8" customWidth="1"/>
    <col min="2549" max="2549" width="6.42578125" customWidth="1"/>
    <col min="2550" max="2553" width="7" customWidth="1"/>
    <col min="2554" max="2561" width="6.7109375" customWidth="1"/>
    <col min="2562" max="2562" width="8" customWidth="1"/>
    <col min="2563" max="2563" width="6.42578125" customWidth="1"/>
    <col min="2564" max="2565" width="7" customWidth="1"/>
    <col min="2566" max="2566" width="14.140625" bestFit="1" customWidth="1"/>
    <col min="2567" max="2567" width="43.42578125" bestFit="1" customWidth="1"/>
    <col min="2568" max="2568" width="33.42578125" customWidth="1"/>
    <col min="2569" max="2569" width="26" customWidth="1"/>
    <col min="2570" max="2570" width="28.7109375" customWidth="1"/>
    <col min="2571" max="2571" width="24.140625" customWidth="1"/>
    <col min="2572" max="2572" width="29.140625" customWidth="1"/>
    <col min="2573" max="2573" width="21.5703125" bestFit="1" customWidth="1"/>
    <col min="2574" max="2574" width="25.85546875" customWidth="1"/>
    <col min="2575" max="2575" width="33" bestFit="1" customWidth="1"/>
    <col min="2784" max="2785" width="46.28515625" customWidth="1"/>
    <col min="2786" max="2786" width="62.7109375" bestFit="1" customWidth="1"/>
    <col min="2787" max="2787" width="60.85546875" bestFit="1" customWidth="1"/>
    <col min="2788" max="2789" width="60.85546875" customWidth="1"/>
    <col min="2790" max="2790" width="64.42578125" bestFit="1" customWidth="1"/>
    <col min="2791" max="2803" width="6.7109375" customWidth="1"/>
    <col min="2804" max="2804" width="8" customWidth="1"/>
    <col min="2805" max="2805" width="6.42578125" customWidth="1"/>
    <col min="2806" max="2809" width="7" customWidth="1"/>
    <col min="2810" max="2817" width="6.7109375" customWidth="1"/>
    <col min="2818" max="2818" width="8" customWidth="1"/>
    <col min="2819" max="2819" width="6.42578125" customWidth="1"/>
    <col min="2820" max="2821" width="7" customWidth="1"/>
    <col min="2822" max="2822" width="14.140625" bestFit="1" customWidth="1"/>
    <col min="2823" max="2823" width="43.42578125" bestFit="1" customWidth="1"/>
    <col min="2824" max="2824" width="33.42578125" customWidth="1"/>
    <col min="2825" max="2825" width="26" customWidth="1"/>
    <col min="2826" max="2826" width="28.7109375" customWidth="1"/>
    <col min="2827" max="2827" width="24.140625" customWidth="1"/>
    <col min="2828" max="2828" width="29.140625" customWidth="1"/>
    <col min="2829" max="2829" width="21.5703125" bestFit="1" customWidth="1"/>
    <col min="2830" max="2830" width="25.85546875" customWidth="1"/>
    <col min="2831" max="2831" width="33" bestFit="1" customWidth="1"/>
    <col min="3040" max="3041" width="46.28515625" customWidth="1"/>
    <col min="3042" max="3042" width="62.7109375" bestFit="1" customWidth="1"/>
    <col min="3043" max="3043" width="60.85546875" bestFit="1" customWidth="1"/>
    <col min="3044" max="3045" width="60.85546875" customWidth="1"/>
    <col min="3046" max="3046" width="64.42578125" bestFit="1" customWidth="1"/>
    <col min="3047" max="3059" width="6.7109375" customWidth="1"/>
    <col min="3060" max="3060" width="8" customWidth="1"/>
    <col min="3061" max="3061" width="6.42578125" customWidth="1"/>
    <col min="3062" max="3065" width="7" customWidth="1"/>
    <col min="3066" max="3073" width="6.7109375" customWidth="1"/>
    <col min="3074" max="3074" width="8" customWidth="1"/>
    <col min="3075" max="3075" width="6.42578125" customWidth="1"/>
    <col min="3076" max="3077" width="7" customWidth="1"/>
    <col min="3078" max="3078" width="14.140625" bestFit="1" customWidth="1"/>
    <col min="3079" max="3079" width="43.42578125" bestFit="1" customWidth="1"/>
    <col min="3080" max="3080" width="33.42578125" customWidth="1"/>
    <col min="3081" max="3081" width="26" customWidth="1"/>
    <col min="3082" max="3082" width="28.7109375" customWidth="1"/>
    <col min="3083" max="3083" width="24.140625" customWidth="1"/>
    <col min="3084" max="3084" width="29.140625" customWidth="1"/>
    <col min="3085" max="3085" width="21.5703125" bestFit="1" customWidth="1"/>
    <col min="3086" max="3086" width="25.85546875" customWidth="1"/>
    <col min="3087" max="3087" width="33" bestFit="1" customWidth="1"/>
    <col min="3296" max="3297" width="46.28515625" customWidth="1"/>
    <col min="3298" max="3298" width="62.7109375" bestFit="1" customWidth="1"/>
    <col min="3299" max="3299" width="60.85546875" bestFit="1" customWidth="1"/>
    <col min="3300" max="3301" width="60.85546875" customWidth="1"/>
    <col min="3302" max="3302" width="64.42578125" bestFit="1" customWidth="1"/>
    <col min="3303" max="3315" width="6.7109375" customWidth="1"/>
    <col min="3316" max="3316" width="8" customWidth="1"/>
    <col min="3317" max="3317" width="6.42578125" customWidth="1"/>
    <col min="3318" max="3321" width="7" customWidth="1"/>
    <col min="3322" max="3329" width="6.7109375" customWidth="1"/>
    <col min="3330" max="3330" width="8" customWidth="1"/>
    <col min="3331" max="3331" width="6.42578125" customWidth="1"/>
    <col min="3332" max="3333" width="7" customWidth="1"/>
    <col min="3334" max="3334" width="14.140625" bestFit="1" customWidth="1"/>
    <col min="3335" max="3335" width="43.42578125" bestFit="1" customWidth="1"/>
    <col min="3336" max="3336" width="33.42578125" customWidth="1"/>
    <col min="3337" max="3337" width="26" customWidth="1"/>
    <col min="3338" max="3338" width="28.7109375" customWidth="1"/>
    <col min="3339" max="3339" width="24.140625" customWidth="1"/>
    <col min="3340" max="3340" width="29.140625" customWidth="1"/>
    <col min="3341" max="3341" width="21.5703125" bestFit="1" customWidth="1"/>
    <col min="3342" max="3342" width="25.85546875" customWidth="1"/>
    <col min="3343" max="3343" width="33" bestFit="1" customWidth="1"/>
    <col min="3552" max="3553" width="46.28515625" customWidth="1"/>
    <col min="3554" max="3554" width="62.7109375" bestFit="1" customWidth="1"/>
    <col min="3555" max="3555" width="60.85546875" bestFit="1" customWidth="1"/>
    <col min="3556" max="3557" width="60.85546875" customWidth="1"/>
    <col min="3558" max="3558" width="64.42578125" bestFit="1" customWidth="1"/>
    <col min="3559" max="3571" width="6.7109375" customWidth="1"/>
    <col min="3572" max="3572" width="8" customWidth="1"/>
    <col min="3573" max="3573" width="6.42578125" customWidth="1"/>
    <col min="3574" max="3577" width="7" customWidth="1"/>
    <col min="3578" max="3585" width="6.7109375" customWidth="1"/>
    <col min="3586" max="3586" width="8" customWidth="1"/>
    <col min="3587" max="3587" width="6.42578125" customWidth="1"/>
    <col min="3588" max="3589" width="7" customWidth="1"/>
    <col min="3590" max="3590" width="14.140625" bestFit="1" customWidth="1"/>
    <col min="3591" max="3591" width="43.42578125" bestFit="1" customWidth="1"/>
    <col min="3592" max="3592" width="33.42578125" customWidth="1"/>
    <col min="3593" max="3593" width="26" customWidth="1"/>
    <col min="3594" max="3594" width="28.7109375" customWidth="1"/>
    <col min="3595" max="3595" width="24.140625" customWidth="1"/>
    <col min="3596" max="3596" width="29.140625" customWidth="1"/>
    <col min="3597" max="3597" width="21.5703125" bestFit="1" customWidth="1"/>
    <col min="3598" max="3598" width="25.85546875" customWidth="1"/>
    <col min="3599" max="3599" width="33" bestFit="1" customWidth="1"/>
    <col min="3808" max="3809" width="46.28515625" customWidth="1"/>
    <col min="3810" max="3810" width="62.7109375" bestFit="1" customWidth="1"/>
    <col min="3811" max="3811" width="60.85546875" bestFit="1" customWidth="1"/>
    <col min="3812" max="3813" width="60.85546875" customWidth="1"/>
    <col min="3814" max="3814" width="64.42578125" bestFit="1" customWidth="1"/>
    <col min="3815" max="3827" width="6.7109375" customWidth="1"/>
    <col min="3828" max="3828" width="8" customWidth="1"/>
    <col min="3829" max="3829" width="6.42578125" customWidth="1"/>
    <col min="3830" max="3833" width="7" customWidth="1"/>
    <col min="3834" max="3841" width="6.7109375" customWidth="1"/>
    <col min="3842" max="3842" width="8" customWidth="1"/>
    <col min="3843" max="3843" width="6.42578125" customWidth="1"/>
    <col min="3844" max="3845" width="7" customWidth="1"/>
    <col min="3846" max="3846" width="14.140625" bestFit="1" customWidth="1"/>
    <col min="3847" max="3847" width="43.42578125" bestFit="1" customWidth="1"/>
    <col min="3848" max="3848" width="33.42578125" customWidth="1"/>
    <col min="3849" max="3849" width="26" customWidth="1"/>
    <col min="3850" max="3850" width="28.7109375" customWidth="1"/>
    <col min="3851" max="3851" width="24.140625" customWidth="1"/>
    <col min="3852" max="3852" width="29.140625" customWidth="1"/>
    <col min="3853" max="3853" width="21.5703125" bestFit="1" customWidth="1"/>
    <col min="3854" max="3854" width="25.85546875" customWidth="1"/>
    <col min="3855" max="3855" width="33" bestFit="1" customWidth="1"/>
    <col min="4064" max="4065" width="46.28515625" customWidth="1"/>
    <col min="4066" max="4066" width="62.7109375" bestFit="1" customWidth="1"/>
    <col min="4067" max="4067" width="60.85546875" bestFit="1" customWidth="1"/>
    <col min="4068" max="4069" width="60.85546875" customWidth="1"/>
    <col min="4070" max="4070" width="64.42578125" bestFit="1" customWidth="1"/>
    <col min="4071" max="4083" width="6.7109375" customWidth="1"/>
    <col min="4084" max="4084" width="8" customWidth="1"/>
    <col min="4085" max="4085" width="6.42578125" customWidth="1"/>
    <col min="4086" max="4089" width="7" customWidth="1"/>
    <col min="4090" max="4097" width="6.7109375" customWidth="1"/>
    <col min="4098" max="4098" width="8" customWidth="1"/>
    <col min="4099" max="4099" width="6.42578125" customWidth="1"/>
    <col min="4100" max="4101" width="7" customWidth="1"/>
    <col min="4102" max="4102" width="14.140625" bestFit="1" customWidth="1"/>
    <col min="4103" max="4103" width="43.42578125" bestFit="1" customWidth="1"/>
    <col min="4104" max="4104" width="33.42578125" customWidth="1"/>
    <col min="4105" max="4105" width="26" customWidth="1"/>
    <col min="4106" max="4106" width="28.7109375" customWidth="1"/>
    <col min="4107" max="4107" width="24.140625" customWidth="1"/>
    <col min="4108" max="4108" width="29.140625" customWidth="1"/>
    <col min="4109" max="4109" width="21.5703125" bestFit="1" customWidth="1"/>
    <col min="4110" max="4110" width="25.85546875" customWidth="1"/>
    <col min="4111" max="4111" width="33" bestFit="1" customWidth="1"/>
    <col min="4320" max="4321" width="46.28515625" customWidth="1"/>
    <col min="4322" max="4322" width="62.7109375" bestFit="1" customWidth="1"/>
    <col min="4323" max="4323" width="60.85546875" bestFit="1" customWidth="1"/>
    <col min="4324" max="4325" width="60.85546875" customWidth="1"/>
    <col min="4326" max="4326" width="64.42578125" bestFit="1" customWidth="1"/>
    <col min="4327" max="4339" width="6.7109375" customWidth="1"/>
    <col min="4340" max="4340" width="8" customWidth="1"/>
    <col min="4341" max="4341" width="6.42578125" customWidth="1"/>
    <col min="4342" max="4345" width="7" customWidth="1"/>
    <col min="4346" max="4353" width="6.7109375" customWidth="1"/>
    <col min="4354" max="4354" width="8" customWidth="1"/>
    <col min="4355" max="4355" width="6.42578125" customWidth="1"/>
    <col min="4356" max="4357" width="7" customWidth="1"/>
    <col min="4358" max="4358" width="14.140625" bestFit="1" customWidth="1"/>
    <col min="4359" max="4359" width="43.42578125" bestFit="1" customWidth="1"/>
    <col min="4360" max="4360" width="33.42578125" customWidth="1"/>
    <col min="4361" max="4361" width="26" customWidth="1"/>
    <col min="4362" max="4362" width="28.7109375" customWidth="1"/>
    <col min="4363" max="4363" width="24.140625" customWidth="1"/>
    <col min="4364" max="4364" width="29.140625" customWidth="1"/>
    <col min="4365" max="4365" width="21.5703125" bestFit="1" customWidth="1"/>
    <col min="4366" max="4366" width="25.85546875" customWidth="1"/>
    <col min="4367" max="4367" width="33" bestFit="1" customWidth="1"/>
    <col min="4576" max="4577" width="46.28515625" customWidth="1"/>
    <col min="4578" max="4578" width="62.7109375" bestFit="1" customWidth="1"/>
    <col min="4579" max="4579" width="60.85546875" bestFit="1" customWidth="1"/>
    <col min="4580" max="4581" width="60.85546875" customWidth="1"/>
    <col min="4582" max="4582" width="64.42578125" bestFit="1" customWidth="1"/>
    <col min="4583" max="4595" width="6.7109375" customWidth="1"/>
    <col min="4596" max="4596" width="8" customWidth="1"/>
    <col min="4597" max="4597" width="6.42578125" customWidth="1"/>
    <col min="4598" max="4601" width="7" customWidth="1"/>
    <col min="4602" max="4609" width="6.7109375" customWidth="1"/>
    <col min="4610" max="4610" width="8" customWidth="1"/>
    <col min="4611" max="4611" width="6.42578125" customWidth="1"/>
    <col min="4612" max="4613" width="7" customWidth="1"/>
    <col min="4614" max="4614" width="14.140625" bestFit="1" customWidth="1"/>
    <col min="4615" max="4615" width="43.42578125" bestFit="1" customWidth="1"/>
    <col min="4616" max="4616" width="33.42578125" customWidth="1"/>
    <col min="4617" max="4617" width="26" customWidth="1"/>
    <col min="4618" max="4618" width="28.7109375" customWidth="1"/>
    <col min="4619" max="4619" width="24.140625" customWidth="1"/>
    <col min="4620" max="4620" width="29.140625" customWidth="1"/>
    <col min="4621" max="4621" width="21.5703125" bestFit="1" customWidth="1"/>
    <col min="4622" max="4622" width="25.85546875" customWidth="1"/>
    <col min="4623" max="4623" width="33" bestFit="1" customWidth="1"/>
    <col min="4832" max="4833" width="46.28515625" customWidth="1"/>
    <col min="4834" max="4834" width="62.7109375" bestFit="1" customWidth="1"/>
    <col min="4835" max="4835" width="60.85546875" bestFit="1" customWidth="1"/>
    <col min="4836" max="4837" width="60.85546875" customWidth="1"/>
    <col min="4838" max="4838" width="64.42578125" bestFit="1" customWidth="1"/>
    <col min="4839" max="4851" width="6.7109375" customWidth="1"/>
    <col min="4852" max="4852" width="8" customWidth="1"/>
    <col min="4853" max="4853" width="6.42578125" customWidth="1"/>
    <col min="4854" max="4857" width="7" customWidth="1"/>
    <col min="4858" max="4865" width="6.7109375" customWidth="1"/>
    <col min="4866" max="4866" width="8" customWidth="1"/>
    <col min="4867" max="4867" width="6.42578125" customWidth="1"/>
    <col min="4868" max="4869" width="7" customWidth="1"/>
    <col min="4870" max="4870" width="14.140625" bestFit="1" customWidth="1"/>
    <col min="4871" max="4871" width="43.42578125" bestFit="1" customWidth="1"/>
    <col min="4872" max="4872" width="33.42578125" customWidth="1"/>
    <col min="4873" max="4873" width="26" customWidth="1"/>
    <col min="4874" max="4874" width="28.7109375" customWidth="1"/>
    <col min="4875" max="4875" width="24.140625" customWidth="1"/>
    <col min="4876" max="4876" width="29.140625" customWidth="1"/>
    <col min="4877" max="4877" width="21.5703125" bestFit="1" customWidth="1"/>
    <col min="4878" max="4878" width="25.85546875" customWidth="1"/>
    <col min="4879" max="4879" width="33" bestFit="1" customWidth="1"/>
    <col min="5088" max="5089" width="46.28515625" customWidth="1"/>
    <col min="5090" max="5090" width="62.7109375" bestFit="1" customWidth="1"/>
    <col min="5091" max="5091" width="60.85546875" bestFit="1" customWidth="1"/>
    <col min="5092" max="5093" width="60.85546875" customWidth="1"/>
    <col min="5094" max="5094" width="64.42578125" bestFit="1" customWidth="1"/>
    <col min="5095" max="5107" width="6.7109375" customWidth="1"/>
    <col min="5108" max="5108" width="8" customWidth="1"/>
    <col min="5109" max="5109" width="6.42578125" customWidth="1"/>
    <col min="5110" max="5113" width="7" customWidth="1"/>
    <col min="5114" max="5121" width="6.7109375" customWidth="1"/>
    <col min="5122" max="5122" width="8" customWidth="1"/>
    <col min="5123" max="5123" width="6.42578125" customWidth="1"/>
    <col min="5124" max="5125" width="7" customWidth="1"/>
    <col min="5126" max="5126" width="14.140625" bestFit="1" customWidth="1"/>
    <col min="5127" max="5127" width="43.42578125" bestFit="1" customWidth="1"/>
    <col min="5128" max="5128" width="33.42578125" customWidth="1"/>
    <col min="5129" max="5129" width="26" customWidth="1"/>
    <col min="5130" max="5130" width="28.7109375" customWidth="1"/>
    <col min="5131" max="5131" width="24.140625" customWidth="1"/>
    <col min="5132" max="5132" width="29.140625" customWidth="1"/>
    <col min="5133" max="5133" width="21.5703125" bestFit="1" customWidth="1"/>
    <col min="5134" max="5134" width="25.85546875" customWidth="1"/>
    <col min="5135" max="5135" width="33" bestFit="1" customWidth="1"/>
    <col min="5344" max="5345" width="46.28515625" customWidth="1"/>
    <col min="5346" max="5346" width="62.7109375" bestFit="1" customWidth="1"/>
    <col min="5347" max="5347" width="60.85546875" bestFit="1" customWidth="1"/>
    <col min="5348" max="5349" width="60.85546875" customWidth="1"/>
    <col min="5350" max="5350" width="64.42578125" bestFit="1" customWidth="1"/>
    <col min="5351" max="5363" width="6.7109375" customWidth="1"/>
    <col min="5364" max="5364" width="8" customWidth="1"/>
    <col min="5365" max="5365" width="6.42578125" customWidth="1"/>
    <col min="5366" max="5369" width="7" customWidth="1"/>
    <col min="5370" max="5377" width="6.7109375" customWidth="1"/>
    <col min="5378" max="5378" width="8" customWidth="1"/>
    <col min="5379" max="5379" width="6.42578125" customWidth="1"/>
    <col min="5380" max="5381" width="7" customWidth="1"/>
    <col min="5382" max="5382" width="14.140625" bestFit="1" customWidth="1"/>
    <col min="5383" max="5383" width="43.42578125" bestFit="1" customWidth="1"/>
    <col min="5384" max="5384" width="33.42578125" customWidth="1"/>
    <col min="5385" max="5385" width="26" customWidth="1"/>
    <col min="5386" max="5386" width="28.7109375" customWidth="1"/>
    <col min="5387" max="5387" width="24.140625" customWidth="1"/>
    <col min="5388" max="5388" width="29.140625" customWidth="1"/>
    <col min="5389" max="5389" width="21.5703125" bestFit="1" customWidth="1"/>
    <col min="5390" max="5390" width="25.85546875" customWidth="1"/>
    <col min="5391" max="5391" width="33" bestFit="1" customWidth="1"/>
    <col min="5600" max="5601" width="46.28515625" customWidth="1"/>
    <col min="5602" max="5602" width="62.7109375" bestFit="1" customWidth="1"/>
    <col min="5603" max="5603" width="60.85546875" bestFit="1" customWidth="1"/>
    <col min="5604" max="5605" width="60.85546875" customWidth="1"/>
    <col min="5606" max="5606" width="64.42578125" bestFit="1" customWidth="1"/>
    <col min="5607" max="5619" width="6.7109375" customWidth="1"/>
    <col min="5620" max="5620" width="8" customWidth="1"/>
    <col min="5621" max="5621" width="6.42578125" customWidth="1"/>
    <col min="5622" max="5625" width="7" customWidth="1"/>
    <col min="5626" max="5633" width="6.7109375" customWidth="1"/>
    <col min="5634" max="5634" width="8" customWidth="1"/>
    <col min="5635" max="5635" width="6.42578125" customWidth="1"/>
    <col min="5636" max="5637" width="7" customWidth="1"/>
    <col min="5638" max="5638" width="14.140625" bestFit="1" customWidth="1"/>
    <col min="5639" max="5639" width="43.42578125" bestFit="1" customWidth="1"/>
    <col min="5640" max="5640" width="33.42578125" customWidth="1"/>
    <col min="5641" max="5641" width="26" customWidth="1"/>
    <col min="5642" max="5642" width="28.7109375" customWidth="1"/>
    <col min="5643" max="5643" width="24.140625" customWidth="1"/>
    <col min="5644" max="5644" width="29.140625" customWidth="1"/>
    <col min="5645" max="5645" width="21.5703125" bestFit="1" customWidth="1"/>
    <col min="5646" max="5646" width="25.85546875" customWidth="1"/>
    <col min="5647" max="5647" width="33" bestFit="1" customWidth="1"/>
    <col min="5856" max="5857" width="46.28515625" customWidth="1"/>
    <col min="5858" max="5858" width="62.7109375" bestFit="1" customWidth="1"/>
    <col min="5859" max="5859" width="60.85546875" bestFit="1" customWidth="1"/>
    <col min="5860" max="5861" width="60.85546875" customWidth="1"/>
    <col min="5862" max="5862" width="64.42578125" bestFit="1" customWidth="1"/>
    <col min="5863" max="5875" width="6.7109375" customWidth="1"/>
    <col min="5876" max="5876" width="8" customWidth="1"/>
    <col min="5877" max="5877" width="6.42578125" customWidth="1"/>
    <col min="5878" max="5881" width="7" customWidth="1"/>
    <col min="5882" max="5889" width="6.7109375" customWidth="1"/>
    <col min="5890" max="5890" width="8" customWidth="1"/>
    <col min="5891" max="5891" width="6.42578125" customWidth="1"/>
    <col min="5892" max="5893" width="7" customWidth="1"/>
    <col min="5894" max="5894" width="14.140625" bestFit="1" customWidth="1"/>
    <col min="5895" max="5895" width="43.42578125" bestFit="1" customWidth="1"/>
    <col min="5896" max="5896" width="33.42578125" customWidth="1"/>
    <col min="5897" max="5897" width="26" customWidth="1"/>
    <col min="5898" max="5898" width="28.7109375" customWidth="1"/>
    <col min="5899" max="5899" width="24.140625" customWidth="1"/>
    <col min="5900" max="5900" width="29.140625" customWidth="1"/>
    <col min="5901" max="5901" width="21.5703125" bestFit="1" customWidth="1"/>
    <col min="5902" max="5902" width="25.85546875" customWidth="1"/>
    <col min="5903" max="5903" width="33" bestFit="1" customWidth="1"/>
    <col min="6112" max="6113" width="46.28515625" customWidth="1"/>
    <col min="6114" max="6114" width="62.7109375" bestFit="1" customWidth="1"/>
    <col min="6115" max="6115" width="60.85546875" bestFit="1" customWidth="1"/>
    <col min="6116" max="6117" width="60.85546875" customWidth="1"/>
    <col min="6118" max="6118" width="64.42578125" bestFit="1" customWidth="1"/>
    <col min="6119" max="6131" width="6.7109375" customWidth="1"/>
    <col min="6132" max="6132" width="8" customWidth="1"/>
    <col min="6133" max="6133" width="6.42578125" customWidth="1"/>
    <col min="6134" max="6137" width="7" customWidth="1"/>
    <col min="6138" max="6145" width="6.7109375" customWidth="1"/>
    <col min="6146" max="6146" width="8" customWidth="1"/>
    <col min="6147" max="6147" width="6.42578125" customWidth="1"/>
    <col min="6148" max="6149" width="7" customWidth="1"/>
    <col min="6150" max="6150" width="14.140625" bestFit="1" customWidth="1"/>
    <col min="6151" max="6151" width="43.42578125" bestFit="1" customWidth="1"/>
    <col min="6152" max="6152" width="33.42578125" customWidth="1"/>
    <col min="6153" max="6153" width="26" customWidth="1"/>
    <col min="6154" max="6154" width="28.7109375" customWidth="1"/>
    <col min="6155" max="6155" width="24.140625" customWidth="1"/>
    <col min="6156" max="6156" width="29.140625" customWidth="1"/>
    <col min="6157" max="6157" width="21.5703125" bestFit="1" customWidth="1"/>
    <col min="6158" max="6158" width="25.85546875" customWidth="1"/>
    <col min="6159" max="6159" width="33" bestFit="1" customWidth="1"/>
    <col min="6368" max="6369" width="46.28515625" customWidth="1"/>
    <col min="6370" max="6370" width="62.7109375" bestFit="1" customWidth="1"/>
    <col min="6371" max="6371" width="60.85546875" bestFit="1" customWidth="1"/>
    <col min="6372" max="6373" width="60.85546875" customWidth="1"/>
    <col min="6374" max="6374" width="64.42578125" bestFit="1" customWidth="1"/>
    <col min="6375" max="6387" width="6.7109375" customWidth="1"/>
    <col min="6388" max="6388" width="8" customWidth="1"/>
    <col min="6389" max="6389" width="6.42578125" customWidth="1"/>
    <col min="6390" max="6393" width="7" customWidth="1"/>
    <col min="6394" max="6401" width="6.7109375" customWidth="1"/>
    <col min="6402" max="6402" width="8" customWidth="1"/>
    <col min="6403" max="6403" width="6.42578125" customWidth="1"/>
    <col min="6404" max="6405" width="7" customWidth="1"/>
    <col min="6406" max="6406" width="14.140625" bestFit="1" customWidth="1"/>
    <col min="6407" max="6407" width="43.42578125" bestFit="1" customWidth="1"/>
    <col min="6408" max="6408" width="33.42578125" customWidth="1"/>
    <col min="6409" max="6409" width="26" customWidth="1"/>
    <col min="6410" max="6410" width="28.7109375" customWidth="1"/>
    <col min="6411" max="6411" width="24.140625" customWidth="1"/>
    <col min="6412" max="6412" width="29.140625" customWidth="1"/>
    <col min="6413" max="6413" width="21.5703125" bestFit="1" customWidth="1"/>
    <col min="6414" max="6414" width="25.85546875" customWidth="1"/>
    <col min="6415" max="6415" width="33" bestFit="1" customWidth="1"/>
    <col min="6624" max="6625" width="46.28515625" customWidth="1"/>
    <col min="6626" max="6626" width="62.7109375" bestFit="1" customWidth="1"/>
    <col min="6627" max="6627" width="60.85546875" bestFit="1" customWidth="1"/>
    <col min="6628" max="6629" width="60.85546875" customWidth="1"/>
    <col min="6630" max="6630" width="64.42578125" bestFit="1" customWidth="1"/>
    <col min="6631" max="6643" width="6.7109375" customWidth="1"/>
    <col min="6644" max="6644" width="8" customWidth="1"/>
    <col min="6645" max="6645" width="6.42578125" customWidth="1"/>
    <col min="6646" max="6649" width="7" customWidth="1"/>
    <col min="6650" max="6657" width="6.7109375" customWidth="1"/>
    <col min="6658" max="6658" width="8" customWidth="1"/>
    <col min="6659" max="6659" width="6.42578125" customWidth="1"/>
    <col min="6660" max="6661" width="7" customWidth="1"/>
    <col min="6662" max="6662" width="14.140625" bestFit="1" customWidth="1"/>
    <col min="6663" max="6663" width="43.42578125" bestFit="1" customWidth="1"/>
    <col min="6664" max="6664" width="33.42578125" customWidth="1"/>
    <col min="6665" max="6665" width="26" customWidth="1"/>
    <col min="6666" max="6666" width="28.7109375" customWidth="1"/>
    <col min="6667" max="6667" width="24.140625" customWidth="1"/>
    <col min="6668" max="6668" width="29.140625" customWidth="1"/>
    <col min="6669" max="6669" width="21.5703125" bestFit="1" customWidth="1"/>
    <col min="6670" max="6670" width="25.85546875" customWidth="1"/>
    <col min="6671" max="6671" width="33" bestFit="1" customWidth="1"/>
    <col min="6880" max="6881" width="46.28515625" customWidth="1"/>
    <col min="6882" max="6882" width="62.7109375" bestFit="1" customWidth="1"/>
    <col min="6883" max="6883" width="60.85546875" bestFit="1" customWidth="1"/>
    <col min="6884" max="6885" width="60.85546875" customWidth="1"/>
    <col min="6886" max="6886" width="64.42578125" bestFit="1" customWidth="1"/>
    <col min="6887" max="6899" width="6.7109375" customWidth="1"/>
    <col min="6900" max="6900" width="8" customWidth="1"/>
    <col min="6901" max="6901" width="6.42578125" customWidth="1"/>
    <col min="6902" max="6905" width="7" customWidth="1"/>
    <col min="6906" max="6913" width="6.7109375" customWidth="1"/>
    <col min="6914" max="6914" width="8" customWidth="1"/>
    <col min="6915" max="6915" width="6.42578125" customWidth="1"/>
    <col min="6916" max="6917" width="7" customWidth="1"/>
    <col min="6918" max="6918" width="14.140625" bestFit="1" customWidth="1"/>
    <col min="6919" max="6919" width="43.42578125" bestFit="1" customWidth="1"/>
    <col min="6920" max="6920" width="33.42578125" customWidth="1"/>
    <col min="6921" max="6921" width="26" customWidth="1"/>
    <col min="6922" max="6922" width="28.7109375" customWidth="1"/>
    <col min="6923" max="6923" width="24.140625" customWidth="1"/>
    <col min="6924" max="6924" width="29.140625" customWidth="1"/>
    <col min="6925" max="6925" width="21.5703125" bestFit="1" customWidth="1"/>
    <col min="6926" max="6926" width="25.85546875" customWidth="1"/>
    <col min="6927" max="6927" width="33" bestFit="1" customWidth="1"/>
    <col min="7136" max="7137" width="46.28515625" customWidth="1"/>
    <col min="7138" max="7138" width="62.7109375" bestFit="1" customWidth="1"/>
    <col min="7139" max="7139" width="60.85546875" bestFit="1" customWidth="1"/>
    <col min="7140" max="7141" width="60.85546875" customWidth="1"/>
    <col min="7142" max="7142" width="64.42578125" bestFit="1" customWidth="1"/>
    <col min="7143" max="7155" width="6.7109375" customWidth="1"/>
    <col min="7156" max="7156" width="8" customWidth="1"/>
    <col min="7157" max="7157" width="6.42578125" customWidth="1"/>
    <col min="7158" max="7161" width="7" customWidth="1"/>
    <col min="7162" max="7169" width="6.7109375" customWidth="1"/>
    <col min="7170" max="7170" width="8" customWidth="1"/>
    <col min="7171" max="7171" width="6.42578125" customWidth="1"/>
    <col min="7172" max="7173" width="7" customWidth="1"/>
    <col min="7174" max="7174" width="14.140625" bestFit="1" customWidth="1"/>
    <col min="7175" max="7175" width="43.42578125" bestFit="1" customWidth="1"/>
    <col min="7176" max="7176" width="33.42578125" customWidth="1"/>
    <col min="7177" max="7177" width="26" customWidth="1"/>
    <col min="7178" max="7178" width="28.7109375" customWidth="1"/>
    <col min="7179" max="7179" width="24.140625" customWidth="1"/>
    <col min="7180" max="7180" width="29.140625" customWidth="1"/>
    <col min="7181" max="7181" width="21.5703125" bestFit="1" customWidth="1"/>
    <col min="7182" max="7182" width="25.85546875" customWidth="1"/>
    <col min="7183" max="7183" width="33" bestFit="1" customWidth="1"/>
    <col min="7392" max="7393" width="46.28515625" customWidth="1"/>
    <col min="7394" max="7394" width="62.7109375" bestFit="1" customWidth="1"/>
    <col min="7395" max="7395" width="60.85546875" bestFit="1" customWidth="1"/>
    <col min="7396" max="7397" width="60.85546875" customWidth="1"/>
    <col min="7398" max="7398" width="64.42578125" bestFit="1" customWidth="1"/>
    <col min="7399" max="7411" width="6.7109375" customWidth="1"/>
    <col min="7412" max="7412" width="8" customWidth="1"/>
    <col min="7413" max="7413" width="6.42578125" customWidth="1"/>
    <col min="7414" max="7417" width="7" customWidth="1"/>
    <col min="7418" max="7425" width="6.7109375" customWidth="1"/>
    <col min="7426" max="7426" width="8" customWidth="1"/>
    <col min="7427" max="7427" width="6.42578125" customWidth="1"/>
    <col min="7428" max="7429" width="7" customWidth="1"/>
    <col min="7430" max="7430" width="14.140625" bestFit="1" customWidth="1"/>
    <col min="7431" max="7431" width="43.42578125" bestFit="1" customWidth="1"/>
    <col min="7432" max="7432" width="33.42578125" customWidth="1"/>
    <col min="7433" max="7433" width="26" customWidth="1"/>
    <col min="7434" max="7434" width="28.7109375" customWidth="1"/>
    <col min="7435" max="7435" width="24.140625" customWidth="1"/>
    <col min="7436" max="7436" width="29.140625" customWidth="1"/>
    <col min="7437" max="7437" width="21.5703125" bestFit="1" customWidth="1"/>
    <col min="7438" max="7438" width="25.85546875" customWidth="1"/>
    <col min="7439" max="7439" width="33" bestFit="1" customWidth="1"/>
    <col min="7648" max="7649" width="46.28515625" customWidth="1"/>
    <col min="7650" max="7650" width="62.7109375" bestFit="1" customWidth="1"/>
    <col min="7651" max="7651" width="60.85546875" bestFit="1" customWidth="1"/>
    <col min="7652" max="7653" width="60.85546875" customWidth="1"/>
    <col min="7654" max="7654" width="64.42578125" bestFit="1" customWidth="1"/>
    <col min="7655" max="7667" width="6.7109375" customWidth="1"/>
    <col min="7668" max="7668" width="8" customWidth="1"/>
    <col min="7669" max="7669" width="6.42578125" customWidth="1"/>
    <col min="7670" max="7673" width="7" customWidth="1"/>
    <col min="7674" max="7681" width="6.7109375" customWidth="1"/>
    <col min="7682" max="7682" width="8" customWidth="1"/>
    <col min="7683" max="7683" width="6.42578125" customWidth="1"/>
    <col min="7684" max="7685" width="7" customWidth="1"/>
    <col min="7686" max="7686" width="14.140625" bestFit="1" customWidth="1"/>
    <col min="7687" max="7687" width="43.42578125" bestFit="1" customWidth="1"/>
    <col min="7688" max="7688" width="33.42578125" customWidth="1"/>
    <col min="7689" max="7689" width="26" customWidth="1"/>
    <col min="7690" max="7690" width="28.7109375" customWidth="1"/>
    <col min="7691" max="7691" width="24.140625" customWidth="1"/>
    <col min="7692" max="7692" width="29.140625" customWidth="1"/>
    <col min="7693" max="7693" width="21.5703125" bestFit="1" customWidth="1"/>
    <col min="7694" max="7694" width="25.85546875" customWidth="1"/>
    <col min="7695" max="7695" width="33" bestFit="1" customWidth="1"/>
    <col min="7904" max="7905" width="46.28515625" customWidth="1"/>
    <col min="7906" max="7906" width="62.7109375" bestFit="1" customWidth="1"/>
    <col min="7907" max="7907" width="60.85546875" bestFit="1" customWidth="1"/>
    <col min="7908" max="7909" width="60.85546875" customWidth="1"/>
    <col min="7910" max="7910" width="64.42578125" bestFit="1" customWidth="1"/>
    <col min="7911" max="7923" width="6.7109375" customWidth="1"/>
    <col min="7924" max="7924" width="8" customWidth="1"/>
    <col min="7925" max="7925" width="6.42578125" customWidth="1"/>
    <col min="7926" max="7929" width="7" customWidth="1"/>
    <col min="7930" max="7937" width="6.7109375" customWidth="1"/>
    <col min="7938" max="7938" width="8" customWidth="1"/>
    <col min="7939" max="7939" width="6.42578125" customWidth="1"/>
    <col min="7940" max="7941" width="7" customWidth="1"/>
    <col min="7942" max="7942" width="14.140625" bestFit="1" customWidth="1"/>
    <col min="7943" max="7943" width="43.42578125" bestFit="1" customWidth="1"/>
    <col min="7944" max="7944" width="33.42578125" customWidth="1"/>
    <col min="7945" max="7945" width="26" customWidth="1"/>
    <col min="7946" max="7946" width="28.7109375" customWidth="1"/>
    <col min="7947" max="7947" width="24.140625" customWidth="1"/>
    <col min="7948" max="7948" width="29.140625" customWidth="1"/>
    <col min="7949" max="7949" width="21.5703125" bestFit="1" customWidth="1"/>
    <col min="7950" max="7950" width="25.85546875" customWidth="1"/>
    <col min="7951" max="7951" width="33" bestFit="1" customWidth="1"/>
    <col min="8160" max="8161" width="46.28515625" customWidth="1"/>
    <col min="8162" max="8162" width="62.7109375" bestFit="1" customWidth="1"/>
    <col min="8163" max="8163" width="60.85546875" bestFit="1" customWidth="1"/>
    <col min="8164" max="8165" width="60.85546875" customWidth="1"/>
    <col min="8166" max="8166" width="64.42578125" bestFit="1" customWidth="1"/>
    <col min="8167" max="8179" width="6.7109375" customWidth="1"/>
    <col min="8180" max="8180" width="8" customWidth="1"/>
    <col min="8181" max="8181" width="6.42578125" customWidth="1"/>
    <col min="8182" max="8185" width="7" customWidth="1"/>
    <col min="8186" max="8193" width="6.7109375" customWidth="1"/>
    <col min="8194" max="8194" width="8" customWidth="1"/>
    <col min="8195" max="8195" width="6.42578125" customWidth="1"/>
    <col min="8196" max="8197" width="7" customWidth="1"/>
    <col min="8198" max="8198" width="14.140625" bestFit="1" customWidth="1"/>
    <col min="8199" max="8199" width="43.42578125" bestFit="1" customWidth="1"/>
    <col min="8200" max="8200" width="33.42578125" customWidth="1"/>
    <col min="8201" max="8201" width="26" customWidth="1"/>
    <col min="8202" max="8202" width="28.7109375" customWidth="1"/>
    <col min="8203" max="8203" width="24.140625" customWidth="1"/>
    <col min="8204" max="8204" width="29.140625" customWidth="1"/>
    <col min="8205" max="8205" width="21.5703125" bestFit="1" customWidth="1"/>
    <col min="8206" max="8206" width="25.85546875" customWidth="1"/>
    <col min="8207" max="8207" width="33" bestFit="1" customWidth="1"/>
    <col min="8416" max="8417" width="46.28515625" customWidth="1"/>
    <col min="8418" max="8418" width="62.7109375" bestFit="1" customWidth="1"/>
    <col min="8419" max="8419" width="60.85546875" bestFit="1" customWidth="1"/>
    <col min="8420" max="8421" width="60.85546875" customWidth="1"/>
    <col min="8422" max="8422" width="64.42578125" bestFit="1" customWidth="1"/>
    <col min="8423" max="8435" width="6.7109375" customWidth="1"/>
    <col min="8436" max="8436" width="8" customWidth="1"/>
    <col min="8437" max="8437" width="6.42578125" customWidth="1"/>
    <col min="8438" max="8441" width="7" customWidth="1"/>
    <col min="8442" max="8449" width="6.7109375" customWidth="1"/>
    <col min="8450" max="8450" width="8" customWidth="1"/>
    <col min="8451" max="8451" width="6.42578125" customWidth="1"/>
    <col min="8452" max="8453" width="7" customWidth="1"/>
    <col min="8454" max="8454" width="14.140625" bestFit="1" customWidth="1"/>
    <col min="8455" max="8455" width="43.42578125" bestFit="1" customWidth="1"/>
    <col min="8456" max="8456" width="33.42578125" customWidth="1"/>
    <col min="8457" max="8457" width="26" customWidth="1"/>
    <col min="8458" max="8458" width="28.7109375" customWidth="1"/>
    <col min="8459" max="8459" width="24.140625" customWidth="1"/>
    <col min="8460" max="8460" width="29.140625" customWidth="1"/>
    <col min="8461" max="8461" width="21.5703125" bestFit="1" customWidth="1"/>
    <col min="8462" max="8462" width="25.85546875" customWidth="1"/>
    <col min="8463" max="8463" width="33" bestFit="1" customWidth="1"/>
    <col min="8672" max="8673" width="46.28515625" customWidth="1"/>
    <col min="8674" max="8674" width="62.7109375" bestFit="1" customWidth="1"/>
    <col min="8675" max="8675" width="60.85546875" bestFit="1" customWidth="1"/>
    <col min="8676" max="8677" width="60.85546875" customWidth="1"/>
    <col min="8678" max="8678" width="64.42578125" bestFit="1" customWidth="1"/>
    <col min="8679" max="8691" width="6.7109375" customWidth="1"/>
    <col min="8692" max="8692" width="8" customWidth="1"/>
    <col min="8693" max="8693" width="6.42578125" customWidth="1"/>
    <col min="8694" max="8697" width="7" customWidth="1"/>
    <col min="8698" max="8705" width="6.7109375" customWidth="1"/>
    <col min="8706" max="8706" width="8" customWidth="1"/>
    <col min="8707" max="8707" width="6.42578125" customWidth="1"/>
    <col min="8708" max="8709" width="7" customWidth="1"/>
    <col min="8710" max="8710" width="14.140625" bestFit="1" customWidth="1"/>
    <col min="8711" max="8711" width="43.42578125" bestFit="1" customWidth="1"/>
    <col min="8712" max="8712" width="33.42578125" customWidth="1"/>
    <col min="8713" max="8713" width="26" customWidth="1"/>
    <col min="8714" max="8714" width="28.7109375" customWidth="1"/>
    <col min="8715" max="8715" width="24.140625" customWidth="1"/>
    <col min="8716" max="8716" width="29.140625" customWidth="1"/>
    <col min="8717" max="8717" width="21.5703125" bestFit="1" customWidth="1"/>
    <col min="8718" max="8718" width="25.85546875" customWidth="1"/>
    <col min="8719" max="8719" width="33" bestFit="1" customWidth="1"/>
    <col min="8928" max="8929" width="46.28515625" customWidth="1"/>
    <col min="8930" max="8930" width="62.7109375" bestFit="1" customWidth="1"/>
    <col min="8931" max="8931" width="60.85546875" bestFit="1" customWidth="1"/>
    <col min="8932" max="8933" width="60.85546875" customWidth="1"/>
    <col min="8934" max="8934" width="64.42578125" bestFit="1" customWidth="1"/>
    <col min="8935" max="8947" width="6.7109375" customWidth="1"/>
    <col min="8948" max="8948" width="8" customWidth="1"/>
    <col min="8949" max="8949" width="6.42578125" customWidth="1"/>
    <col min="8950" max="8953" width="7" customWidth="1"/>
    <col min="8954" max="8961" width="6.7109375" customWidth="1"/>
    <col min="8962" max="8962" width="8" customWidth="1"/>
    <col min="8963" max="8963" width="6.42578125" customWidth="1"/>
    <col min="8964" max="8965" width="7" customWidth="1"/>
    <col min="8966" max="8966" width="14.140625" bestFit="1" customWidth="1"/>
    <col min="8967" max="8967" width="43.42578125" bestFit="1" customWidth="1"/>
    <col min="8968" max="8968" width="33.42578125" customWidth="1"/>
    <col min="8969" max="8969" width="26" customWidth="1"/>
    <col min="8970" max="8970" width="28.7109375" customWidth="1"/>
    <col min="8971" max="8971" width="24.140625" customWidth="1"/>
    <col min="8972" max="8972" width="29.140625" customWidth="1"/>
    <col min="8973" max="8973" width="21.5703125" bestFit="1" customWidth="1"/>
    <col min="8974" max="8974" width="25.85546875" customWidth="1"/>
    <col min="8975" max="8975" width="33" bestFit="1" customWidth="1"/>
    <col min="9184" max="9185" width="46.28515625" customWidth="1"/>
    <col min="9186" max="9186" width="62.7109375" bestFit="1" customWidth="1"/>
    <col min="9187" max="9187" width="60.85546875" bestFit="1" customWidth="1"/>
    <col min="9188" max="9189" width="60.85546875" customWidth="1"/>
    <col min="9190" max="9190" width="64.42578125" bestFit="1" customWidth="1"/>
    <col min="9191" max="9203" width="6.7109375" customWidth="1"/>
    <col min="9204" max="9204" width="8" customWidth="1"/>
    <col min="9205" max="9205" width="6.42578125" customWidth="1"/>
    <col min="9206" max="9209" width="7" customWidth="1"/>
    <col min="9210" max="9217" width="6.7109375" customWidth="1"/>
    <col min="9218" max="9218" width="8" customWidth="1"/>
    <col min="9219" max="9219" width="6.42578125" customWidth="1"/>
    <col min="9220" max="9221" width="7" customWidth="1"/>
    <col min="9222" max="9222" width="14.140625" bestFit="1" customWidth="1"/>
    <col min="9223" max="9223" width="43.42578125" bestFit="1" customWidth="1"/>
    <col min="9224" max="9224" width="33.42578125" customWidth="1"/>
    <col min="9225" max="9225" width="26" customWidth="1"/>
    <col min="9226" max="9226" width="28.7109375" customWidth="1"/>
    <col min="9227" max="9227" width="24.140625" customWidth="1"/>
    <col min="9228" max="9228" width="29.140625" customWidth="1"/>
    <col min="9229" max="9229" width="21.5703125" bestFit="1" customWidth="1"/>
    <col min="9230" max="9230" width="25.85546875" customWidth="1"/>
    <col min="9231" max="9231" width="33" bestFit="1" customWidth="1"/>
    <col min="9440" max="9441" width="46.28515625" customWidth="1"/>
    <col min="9442" max="9442" width="62.7109375" bestFit="1" customWidth="1"/>
    <col min="9443" max="9443" width="60.85546875" bestFit="1" customWidth="1"/>
    <col min="9444" max="9445" width="60.85546875" customWidth="1"/>
    <col min="9446" max="9446" width="64.42578125" bestFit="1" customWidth="1"/>
    <col min="9447" max="9459" width="6.7109375" customWidth="1"/>
    <col min="9460" max="9460" width="8" customWidth="1"/>
    <col min="9461" max="9461" width="6.42578125" customWidth="1"/>
    <col min="9462" max="9465" width="7" customWidth="1"/>
    <col min="9466" max="9473" width="6.7109375" customWidth="1"/>
    <col min="9474" max="9474" width="8" customWidth="1"/>
    <col min="9475" max="9475" width="6.42578125" customWidth="1"/>
    <col min="9476" max="9477" width="7" customWidth="1"/>
    <col min="9478" max="9478" width="14.140625" bestFit="1" customWidth="1"/>
    <col min="9479" max="9479" width="43.42578125" bestFit="1" customWidth="1"/>
    <col min="9480" max="9480" width="33.42578125" customWidth="1"/>
    <col min="9481" max="9481" width="26" customWidth="1"/>
    <col min="9482" max="9482" width="28.7109375" customWidth="1"/>
    <col min="9483" max="9483" width="24.140625" customWidth="1"/>
    <col min="9484" max="9484" width="29.140625" customWidth="1"/>
    <col min="9485" max="9485" width="21.5703125" bestFit="1" customWidth="1"/>
    <col min="9486" max="9486" width="25.85546875" customWidth="1"/>
    <col min="9487" max="9487" width="33" bestFit="1" customWidth="1"/>
    <col min="9696" max="9697" width="46.28515625" customWidth="1"/>
    <col min="9698" max="9698" width="62.7109375" bestFit="1" customWidth="1"/>
    <col min="9699" max="9699" width="60.85546875" bestFit="1" customWidth="1"/>
    <col min="9700" max="9701" width="60.85546875" customWidth="1"/>
    <col min="9702" max="9702" width="64.42578125" bestFit="1" customWidth="1"/>
    <col min="9703" max="9715" width="6.7109375" customWidth="1"/>
    <col min="9716" max="9716" width="8" customWidth="1"/>
    <col min="9717" max="9717" width="6.42578125" customWidth="1"/>
    <col min="9718" max="9721" width="7" customWidth="1"/>
    <col min="9722" max="9729" width="6.7109375" customWidth="1"/>
    <col min="9730" max="9730" width="8" customWidth="1"/>
    <col min="9731" max="9731" width="6.42578125" customWidth="1"/>
    <col min="9732" max="9733" width="7" customWidth="1"/>
    <col min="9734" max="9734" width="14.140625" bestFit="1" customWidth="1"/>
    <col min="9735" max="9735" width="43.42578125" bestFit="1" customWidth="1"/>
    <col min="9736" max="9736" width="33.42578125" customWidth="1"/>
    <col min="9737" max="9737" width="26" customWidth="1"/>
    <col min="9738" max="9738" width="28.7109375" customWidth="1"/>
    <col min="9739" max="9739" width="24.140625" customWidth="1"/>
    <col min="9740" max="9740" width="29.140625" customWidth="1"/>
    <col min="9741" max="9741" width="21.5703125" bestFit="1" customWidth="1"/>
    <col min="9742" max="9742" width="25.85546875" customWidth="1"/>
    <col min="9743" max="9743" width="33" bestFit="1" customWidth="1"/>
    <col min="9952" max="9953" width="46.28515625" customWidth="1"/>
    <col min="9954" max="9954" width="62.7109375" bestFit="1" customWidth="1"/>
    <col min="9955" max="9955" width="60.85546875" bestFit="1" customWidth="1"/>
    <col min="9956" max="9957" width="60.85546875" customWidth="1"/>
    <col min="9958" max="9958" width="64.42578125" bestFit="1" customWidth="1"/>
    <col min="9959" max="9971" width="6.7109375" customWidth="1"/>
    <col min="9972" max="9972" width="8" customWidth="1"/>
    <col min="9973" max="9973" width="6.42578125" customWidth="1"/>
    <col min="9974" max="9977" width="7" customWidth="1"/>
    <col min="9978" max="9985" width="6.7109375" customWidth="1"/>
    <col min="9986" max="9986" width="8" customWidth="1"/>
    <col min="9987" max="9987" width="6.42578125" customWidth="1"/>
    <col min="9988" max="9989" width="7" customWidth="1"/>
    <col min="9990" max="9990" width="14.140625" bestFit="1" customWidth="1"/>
    <col min="9991" max="9991" width="43.42578125" bestFit="1" customWidth="1"/>
    <col min="9992" max="9992" width="33.42578125" customWidth="1"/>
    <col min="9993" max="9993" width="26" customWidth="1"/>
    <col min="9994" max="9994" width="28.7109375" customWidth="1"/>
    <col min="9995" max="9995" width="24.140625" customWidth="1"/>
    <col min="9996" max="9996" width="29.140625" customWidth="1"/>
    <col min="9997" max="9997" width="21.5703125" bestFit="1" customWidth="1"/>
    <col min="9998" max="9998" width="25.85546875" customWidth="1"/>
    <col min="9999" max="9999" width="33" bestFit="1" customWidth="1"/>
    <col min="10208" max="10209" width="46.28515625" customWidth="1"/>
    <col min="10210" max="10210" width="62.7109375" bestFit="1" customWidth="1"/>
    <col min="10211" max="10211" width="60.85546875" bestFit="1" customWidth="1"/>
    <col min="10212" max="10213" width="60.85546875" customWidth="1"/>
    <col min="10214" max="10214" width="64.42578125" bestFit="1" customWidth="1"/>
    <col min="10215" max="10227" width="6.7109375" customWidth="1"/>
    <col min="10228" max="10228" width="8" customWidth="1"/>
    <col min="10229" max="10229" width="6.42578125" customWidth="1"/>
    <col min="10230" max="10233" width="7" customWidth="1"/>
    <col min="10234" max="10241" width="6.7109375" customWidth="1"/>
    <col min="10242" max="10242" width="8" customWidth="1"/>
    <col min="10243" max="10243" width="6.42578125" customWidth="1"/>
    <col min="10244" max="10245" width="7" customWidth="1"/>
    <col min="10246" max="10246" width="14.140625" bestFit="1" customWidth="1"/>
    <col min="10247" max="10247" width="43.42578125" bestFit="1" customWidth="1"/>
    <col min="10248" max="10248" width="33.42578125" customWidth="1"/>
    <col min="10249" max="10249" width="26" customWidth="1"/>
    <col min="10250" max="10250" width="28.7109375" customWidth="1"/>
    <col min="10251" max="10251" width="24.140625" customWidth="1"/>
    <col min="10252" max="10252" width="29.140625" customWidth="1"/>
    <col min="10253" max="10253" width="21.5703125" bestFit="1" customWidth="1"/>
    <col min="10254" max="10254" width="25.85546875" customWidth="1"/>
    <col min="10255" max="10255" width="33" bestFit="1" customWidth="1"/>
    <col min="10464" max="10465" width="46.28515625" customWidth="1"/>
    <col min="10466" max="10466" width="62.7109375" bestFit="1" customWidth="1"/>
    <col min="10467" max="10467" width="60.85546875" bestFit="1" customWidth="1"/>
    <col min="10468" max="10469" width="60.85546875" customWidth="1"/>
    <col min="10470" max="10470" width="64.42578125" bestFit="1" customWidth="1"/>
    <col min="10471" max="10483" width="6.7109375" customWidth="1"/>
    <col min="10484" max="10484" width="8" customWidth="1"/>
    <col min="10485" max="10485" width="6.42578125" customWidth="1"/>
    <col min="10486" max="10489" width="7" customWidth="1"/>
    <col min="10490" max="10497" width="6.7109375" customWidth="1"/>
    <col min="10498" max="10498" width="8" customWidth="1"/>
    <col min="10499" max="10499" width="6.42578125" customWidth="1"/>
    <col min="10500" max="10501" width="7" customWidth="1"/>
    <col min="10502" max="10502" width="14.140625" bestFit="1" customWidth="1"/>
    <col min="10503" max="10503" width="43.42578125" bestFit="1" customWidth="1"/>
    <col min="10504" max="10504" width="33.42578125" customWidth="1"/>
    <col min="10505" max="10505" width="26" customWidth="1"/>
    <col min="10506" max="10506" width="28.7109375" customWidth="1"/>
    <col min="10507" max="10507" width="24.140625" customWidth="1"/>
    <col min="10508" max="10508" width="29.140625" customWidth="1"/>
    <col min="10509" max="10509" width="21.5703125" bestFit="1" customWidth="1"/>
    <col min="10510" max="10510" width="25.85546875" customWidth="1"/>
    <col min="10511" max="10511" width="33" bestFit="1" customWidth="1"/>
    <col min="10720" max="10721" width="46.28515625" customWidth="1"/>
    <col min="10722" max="10722" width="62.7109375" bestFit="1" customWidth="1"/>
    <col min="10723" max="10723" width="60.85546875" bestFit="1" customWidth="1"/>
    <col min="10724" max="10725" width="60.85546875" customWidth="1"/>
    <col min="10726" max="10726" width="64.42578125" bestFit="1" customWidth="1"/>
    <col min="10727" max="10739" width="6.7109375" customWidth="1"/>
    <col min="10740" max="10740" width="8" customWidth="1"/>
    <col min="10741" max="10741" width="6.42578125" customWidth="1"/>
    <col min="10742" max="10745" width="7" customWidth="1"/>
    <col min="10746" max="10753" width="6.7109375" customWidth="1"/>
    <col min="10754" max="10754" width="8" customWidth="1"/>
    <col min="10755" max="10755" width="6.42578125" customWidth="1"/>
    <col min="10756" max="10757" width="7" customWidth="1"/>
    <col min="10758" max="10758" width="14.140625" bestFit="1" customWidth="1"/>
    <col min="10759" max="10759" width="43.42578125" bestFit="1" customWidth="1"/>
    <col min="10760" max="10760" width="33.42578125" customWidth="1"/>
    <col min="10761" max="10761" width="26" customWidth="1"/>
    <col min="10762" max="10762" width="28.7109375" customWidth="1"/>
    <col min="10763" max="10763" width="24.140625" customWidth="1"/>
    <col min="10764" max="10764" width="29.140625" customWidth="1"/>
    <col min="10765" max="10765" width="21.5703125" bestFit="1" customWidth="1"/>
    <col min="10766" max="10766" width="25.85546875" customWidth="1"/>
    <col min="10767" max="10767" width="33" bestFit="1" customWidth="1"/>
    <col min="10976" max="10977" width="46.28515625" customWidth="1"/>
    <col min="10978" max="10978" width="62.7109375" bestFit="1" customWidth="1"/>
    <col min="10979" max="10979" width="60.85546875" bestFit="1" customWidth="1"/>
    <col min="10980" max="10981" width="60.85546875" customWidth="1"/>
    <col min="10982" max="10982" width="64.42578125" bestFit="1" customWidth="1"/>
    <col min="10983" max="10995" width="6.7109375" customWidth="1"/>
    <col min="10996" max="10996" width="8" customWidth="1"/>
    <col min="10997" max="10997" width="6.42578125" customWidth="1"/>
    <col min="10998" max="11001" width="7" customWidth="1"/>
    <col min="11002" max="11009" width="6.7109375" customWidth="1"/>
    <col min="11010" max="11010" width="8" customWidth="1"/>
    <col min="11011" max="11011" width="6.42578125" customWidth="1"/>
    <col min="11012" max="11013" width="7" customWidth="1"/>
    <col min="11014" max="11014" width="14.140625" bestFit="1" customWidth="1"/>
    <col min="11015" max="11015" width="43.42578125" bestFit="1" customWidth="1"/>
    <col min="11016" max="11016" width="33.42578125" customWidth="1"/>
    <col min="11017" max="11017" width="26" customWidth="1"/>
    <col min="11018" max="11018" width="28.7109375" customWidth="1"/>
    <col min="11019" max="11019" width="24.140625" customWidth="1"/>
    <col min="11020" max="11020" width="29.140625" customWidth="1"/>
    <col min="11021" max="11021" width="21.5703125" bestFit="1" customWidth="1"/>
    <col min="11022" max="11022" width="25.85546875" customWidth="1"/>
    <col min="11023" max="11023" width="33" bestFit="1" customWidth="1"/>
    <col min="11232" max="11233" width="46.28515625" customWidth="1"/>
    <col min="11234" max="11234" width="62.7109375" bestFit="1" customWidth="1"/>
    <col min="11235" max="11235" width="60.85546875" bestFit="1" customWidth="1"/>
    <col min="11236" max="11237" width="60.85546875" customWidth="1"/>
    <col min="11238" max="11238" width="64.42578125" bestFit="1" customWidth="1"/>
    <col min="11239" max="11251" width="6.7109375" customWidth="1"/>
    <col min="11252" max="11252" width="8" customWidth="1"/>
    <col min="11253" max="11253" width="6.42578125" customWidth="1"/>
    <col min="11254" max="11257" width="7" customWidth="1"/>
    <col min="11258" max="11265" width="6.7109375" customWidth="1"/>
    <col min="11266" max="11266" width="8" customWidth="1"/>
    <col min="11267" max="11267" width="6.42578125" customWidth="1"/>
    <col min="11268" max="11269" width="7" customWidth="1"/>
    <col min="11270" max="11270" width="14.140625" bestFit="1" customWidth="1"/>
    <col min="11271" max="11271" width="43.42578125" bestFit="1" customWidth="1"/>
    <col min="11272" max="11272" width="33.42578125" customWidth="1"/>
    <col min="11273" max="11273" width="26" customWidth="1"/>
    <col min="11274" max="11274" width="28.7109375" customWidth="1"/>
    <col min="11275" max="11275" width="24.140625" customWidth="1"/>
    <col min="11276" max="11276" width="29.140625" customWidth="1"/>
    <col min="11277" max="11277" width="21.5703125" bestFit="1" customWidth="1"/>
    <col min="11278" max="11278" width="25.85546875" customWidth="1"/>
    <col min="11279" max="11279" width="33" bestFit="1" customWidth="1"/>
    <col min="11488" max="11489" width="46.28515625" customWidth="1"/>
    <col min="11490" max="11490" width="62.7109375" bestFit="1" customWidth="1"/>
    <col min="11491" max="11491" width="60.85546875" bestFit="1" customWidth="1"/>
    <col min="11492" max="11493" width="60.85546875" customWidth="1"/>
    <col min="11494" max="11494" width="64.42578125" bestFit="1" customWidth="1"/>
    <col min="11495" max="11507" width="6.7109375" customWidth="1"/>
    <col min="11508" max="11508" width="8" customWidth="1"/>
    <col min="11509" max="11509" width="6.42578125" customWidth="1"/>
    <col min="11510" max="11513" width="7" customWidth="1"/>
    <col min="11514" max="11521" width="6.7109375" customWidth="1"/>
    <col min="11522" max="11522" width="8" customWidth="1"/>
    <col min="11523" max="11523" width="6.42578125" customWidth="1"/>
    <col min="11524" max="11525" width="7" customWidth="1"/>
    <col min="11526" max="11526" width="14.140625" bestFit="1" customWidth="1"/>
    <col min="11527" max="11527" width="43.42578125" bestFit="1" customWidth="1"/>
    <col min="11528" max="11528" width="33.42578125" customWidth="1"/>
    <col min="11529" max="11529" width="26" customWidth="1"/>
    <col min="11530" max="11530" width="28.7109375" customWidth="1"/>
    <col min="11531" max="11531" width="24.140625" customWidth="1"/>
    <col min="11532" max="11532" width="29.140625" customWidth="1"/>
    <col min="11533" max="11533" width="21.5703125" bestFit="1" customWidth="1"/>
    <col min="11534" max="11534" width="25.85546875" customWidth="1"/>
    <col min="11535" max="11535" width="33" bestFit="1" customWidth="1"/>
    <col min="11744" max="11745" width="46.28515625" customWidth="1"/>
    <col min="11746" max="11746" width="62.7109375" bestFit="1" customWidth="1"/>
    <col min="11747" max="11747" width="60.85546875" bestFit="1" customWidth="1"/>
    <col min="11748" max="11749" width="60.85546875" customWidth="1"/>
    <col min="11750" max="11750" width="64.42578125" bestFit="1" customWidth="1"/>
    <col min="11751" max="11763" width="6.7109375" customWidth="1"/>
    <col min="11764" max="11764" width="8" customWidth="1"/>
    <col min="11765" max="11765" width="6.42578125" customWidth="1"/>
    <col min="11766" max="11769" width="7" customWidth="1"/>
    <col min="11770" max="11777" width="6.7109375" customWidth="1"/>
    <col min="11778" max="11778" width="8" customWidth="1"/>
    <col min="11779" max="11779" width="6.42578125" customWidth="1"/>
    <col min="11780" max="11781" width="7" customWidth="1"/>
    <col min="11782" max="11782" width="14.140625" bestFit="1" customWidth="1"/>
    <col min="11783" max="11783" width="43.42578125" bestFit="1" customWidth="1"/>
    <col min="11784" max="11784" width="33.42578125" customWidth="1"/>
    <col min="11785" max="11785" width="26" customWidth="1"/>
    <col min="11786" max="11786" width="28.7109375" customWidth="1"/>
    <col min="11787" max="11787" width="24.140625" customWidth="1"/>
    <col min="11788" max="11788" width="29.140625" customWidth="1"/>
    <col min="11789" max="11789" width="21.5703125" bestFit="1" customWidth="1"/>
    <col min="11790" max="11790" width="25.85546875" customWidth="1"/>
    <col min="11791" max="11791" width="33" bestFit="1" customWidth="1"/>
    <col min="12000" max="12001" width="46.28515625" customWidth="1"/>
    <col min="12002" max="12002" width="62.7109375" bestFit="1" customWidth="1"/>
    <col min="12003" max="12003" width="60.85546875" bestFit="1" customWidth="1"/>
    <col min="12004" max="12005" width="60.85546875" customWidth="1"/>
    <col min="12006" max="12006" width="64.42578125" bestFit="1" customWidth="1"/>
    <col min="12007" max="12019" width="6.7109375" customWidth="1"/>
    <col min="12020" max="12020" width="8" customWidth="1"/>
    <col min="12021" max="12021" width="6.42578125" customWidth="1"/>
    <col min="12022" max="12025" width="7" customWidth="1"/>
    <col min="12026" max="12033" width="6.7109375" customWidth="1"/>
    <col min="12034" max="12034" width="8" customWidth="1"/>
    <col min="12035" max="12035" width="6.42578125" customWidth="1"/>
    <col min="12036" max="12037" width="7" customWidth="1"/>
    <col min="12038" max="12038" width="14.140625" bestFit="1" customWidth="1"/>
    <col min="12039" max="12039" width="43.42578125" bestFit="1" customWidth="1"/>
    <col min="12040" max="12040" width="33.42578125" customWidth="1"/>
    <col min="12041" max="12041" width="26" customWidth="1"/>
    <col min="12042" max="12042" width="28.7109375" customWidth="1"/>
    <col min="12043" max="12043" width="24.140625" customWidth="1"/>
    <col min="12044" max="12044" width="29.140625" customWidth="1"/>
    <col min="12045" max="12045" width="21.5703125" bestFit="1" customWidth="1"/>
    <col min="12046" max="12046" width="25.85546875" customWidth="1"/>
    <col min="12047" max="12047" width="33" bestFit="1" customWidth="1"/>
    <col min="12256" max="12257" width="46.28515625" customWidth="1"/>
    <col min="12258" max="12258" width="62.7109375" bestFit="1" customWidth="1"/>
    <col min="12259" max="12259" width="60.85546875" bestFit="1" customWidth="1"/>
    <col min="12260" max="12261" width="60.85546875" customWidth="1"/>
    <col min="12262" max="12262" width="64.42578125" bestFit="1" customWidth="1"/>
    <col min="12263" max="12275" width="6.7109375" customWidth="1"/>
    <col min="12276" max="12276" width="8" customWidth="1"/>
    <col min="12277" max="12277" width="6.42578125" customWidth="1"/>
    <col min="12278" max="12281" width="7" customWidth="1"/>
    <col min="12282" max="12289" width="6.7109375" customWidth="1"/>
    <col min="12290" max="12290" width="8" customWidth="1"/>
    <col min="12291" max="12291" width="6.42578125" customWidth="1"/>
    <col min="12292" max="12293" width="7" customWidth="1"/>
    <col min="12294" max="12294" width="14.140625" bestFit="1" customWidth="1"/>
    <col min="12295" max="12295" width="43.42578125" bestFit="1" customWidth="1"/>
    <col min="12296" max="12296" width="33.42578125" customWidth="1"/>
    <col min="12297" max="12297" width="26" customWidth="1"/>
    <col min="12298" max="12298" width="28.7109375" customWidth="1"/>
    <col min="12299" max="12299" width="24.140625" customWidth="1"/>
    <col min="12300" max="12300" width="29.140625" customWidth="1"/>
    <col min="12301" max="12301" width="21.5703125" bestFit="1" customWidth="1"/>
    <col min="12302" max="12302" width="25.85546875" customWidth="1"/>
    <col min="12303" max="12303" width="33" bestFit="1" customWidth="1"/>
    <col min="12512" max="12513" width="46.28515625" customWidth="1"/>
    <col min="12514" max="12514" width="62.7109375" bestFit="1" customWidth="1"/>
    <col min="12515" max="12515" width="60.85546875" bestFit="1" customWidth="1"/>
    <col min="12516" max="12517" width="60.85546875" customWidth="1"/>
    <col min="12518" max="12518" width="64.42578125" bestFit="1" customWidth="1"/>
    <col min="12519" max="12531" width="6.7109375" customWidth="1"/>
    <col min="12532" max="12532" width="8" customWidth="1"/>
    <col min="12533" max="12533" width="6.42578125" customWidth="1"/>
    <col min="12534" max="12537" width="7" customWidth="1"/>
    <col min="12538" max="12545" width="6.7109375" customWidth="1"/>
    <col min="12546" max="12546" width="8" customWidth="1"/>
    <col min="12547" max="12547" width="6.42578125" customWidth="1"/>
    <col min="12548" max="12549" width="7" customWidth="1"/>
    <col min="12550" max="12550" width="14.140625" bestFit="1" customWidth="1"/>
    <col min="12551" max="12551" width="43.42578125" bestFit="1" customWidth="1"/>
    <col min="12552" max="12552" width="33.42578125" customWidth="1"/>
    <col min="12553" max="12553" width="26" customWidth="1"/>
    <col min="12554" max="12554" width="28.7109375" customWidth="1"/>
    <col min="12555" max="12555" width="24.140625" customWidth="1"/>
    <col min="12556" max="12556" width="29.140625" customWidth="1"/>
    <col min="12557" max="12557" width="21.5703125" bestFit="1" customWidth="1"/>
    <col min="12558" max="12558" width="25.85546875" customWidth="1"/>
    <col min="12559" max="12559" width="33" bestFit="1" customWidth="1"/>
    <col min="12768" max="12769" width="46.28515625" customWidth="1"/>
    <col min="12770" max="12770" width="62.7109375" bestFit="1" customWidth="1"/>
    <col min="12771" max="12771" width="60.85546875" bestFit="1" customWidth="1"/>
    <col min="12772" max="12773" width="60.85546875" customWidth="1"/>
    <col min="12774" max="12774" width="64.42578125" bestFit="1" customWidth="1"/>
    <col min="12775" max="12787" width="6.7109375" customWidth="1"/>
    <col min="12788" max="12788" width="8" customWidth="1"/>
    <col min="12789" max="12789" width="6.42578125" customWidth="1"/>
    <col min="12790" max="12793" width="7" customWidth="1"/>
    <col min="12794" max="12801" width="6.7109375" customWidth="1"/>
    <col min="12802" max="12802" width="8" customWidth="1"/>
    <col min="12803" max="12803" width="6.42578125" customWidth="1"/>
    <col min="12804" max="12805" width="7" customWidth="1"/>
    <col min="12806" max="12806" width="14.140625" bestFit="1" customWidth="1"/>
    <col min="12807" max="12807" width="43.42578125" bestFit="1" customWidth="1"/>
    <col min="12808" max="12808" width="33.42578125" customWidth="1"/>
    <col min="12809" max="12809" width="26" customWidth="1"/>
    <col min="12810" max="12810" width="28.7109375" customWidth="1"/>
    <col min="12811" max="12811" width="24.140625" customWidth="1"/>
    <col min="12812" max="12812" width="29.140625" customWidth="1"/>
    <col min="12813" max="12813" width="21.5703125" bestFit="1" customWidth="1"/>
    <col min="12814" max="12814" width="25.85546875" customWidth="1"/>
    <col min="12815" max="12815" width="33" bestFit="1" customWidth="1"/>
    <col min="13024" max="13025" width="46.28515625" customWidth="1"/>
    <col min="13026" max="13026" width="62.7109375" bestFit="1" customWidth="1"/>
    <col min="13027" max="13027" width="60.85546875" bestFit="1" customWidth="1"/>
    <col min="13028" max="13029" width="60.85546875" customWidth="1"/>
    <col min="13030" max="13030" width="64.42578125" bestFit="1" customWidth="1"/>
    <col min="13031" max="13043" width="6.7109375" customWidth="1"/>
    <col min="13044" max="13044" width="8" customWidth="1"/>
    <col min="13045" max="13045" width="6.42578125" customWidth="1"/>
    <col min="13046" max="13049" width="7" customWidth="1"/>
    <col min="13050" max="13057" width="6.7109375" customWidth="1"/>
    <col min="13058" max="13058" width="8" customWidth="1"/>
    <col min="13059" max="13059" width="6.42578125" customWidth="1"/>
    <col min="13060" max="13061" width="7" customWidth="1"/>
    <col min="13062" max="13062" width="14.140625" bestFit="1" customWidth="1"/>
    <col min="13063" max="13063" width="43.42578125" bestFit="1" customWidth="1"/>
    <col min="13064" max="13064" width="33.42578125" customWidth="1"/>
    <col min="13065" max="13065" width="26" customWidth="1"/>
    <col min="13066" max="13066" width="28.7109375" customWidth="1"/>
    <col min="13067" max="13067" width="24.140625" customWidth="1"/>
    <col min="13068" max="13068" width="29.140625" customWidth="1"/>
    <col min="13069" max="13069" width="21.5703125" bestFit="1" customWidth="1"/>
    <col min="13070" max="13070" width="25.85546875" customWidth="1"/>
    <col min="13071" max="13071" width="33" bestFit="1" customWidth="1"/>
    <col min="13280" max="13281" width="46.28515625" customWidth="1"/>
    <col min="13282" max="13282" width="62.7109375" bestFit="1" customWidth="1"/>
    <col min="13283" max="13283" width="60.85546875" bestFit="1" customWidth="1"/>
    <col min="13284" max="13285" width="60.85546875" customWidth="1"/>
    <col min="13286" max="13286" width="64.42578125" bestFit="1" customWidth="1"/>
    <col min="13287" max="13299" width="6.7109375" customWidth="1"/>
    <col min="13300" max="13300" width="8" customWidth="1"/>
    <col min="13301" max="13301" width="6.42578125" customWidth="1"/>
    <col min="13302" max="13305" width="7" customWidth="1"/>
    <col min="13306" max="13313" width="6.7109375" customWidth="1"/>
    <col min="13314" max="13314" width="8" customWidth="1"/>
    <col min="13315" max="13315" width="6.42578125" customWidth="1"/>
    <col min="13316" max="13317" width="7" customWidth="1"/>
    <col min="13318" max="13318" width="14.140625" bestFit="1" customWidth="1"/>
    <col min="13319" max="13319" width="43.42578125" bestFit="1" customWidth="1"/>
    <col min="13320" max="13320" width="33.42578125" customWidth="1"/>
    <col min="13321" max="13321" width="26" customWidth="1"/>
    <col min="13322" max="13322" width="28.7109375" customWidth="1"/>
    <col min="13323" max="13323" width="24.140625" customWidth="1"/>
    <col min="13324" max="13324" width="29.140625" customWidth="1"/>
    <col min="13325" max="13325" width="21.5703125" bestFit="1" customWidth="1"/>
    <col min="13326" max="13326" width="25.85546875" customWidth="1"/>
    <col min="13327" max="13327" width="33" bestFit="1" customWidth="1"/>
    <col min="13536" max="13537" width="46.28515625" customWidth="1"/>
    <col min="13538" max="13538" width="62.7109375" bestFit="1" customWidth="1"/>
    <col min="13539" max="13539" width="60.85546875" bestFit="1" customWidth="1"/>
    <col min="13540" max="13541" width="60.85546875" customWidth="1"/>
    <col min="13542" max="13542" width="64.42578125" bestFit="1" customWidth="1"/>
    <col min="13543" max="13555" width="6.7109375" customWidth="1"/>
    <col min="13556" max="13556" width="8" customWidth="1"/>
    <col min="13557" max="13557" width="6.42578125" customWidth="1"/>
    <col min="13558" max="13561" width="7" customWidth="1"/>
    <col min="13562" max="13569" width="6.7109375" customWidth="1"/>
    <col min="13570" max="13570" width="8" customWidth="1"/>
    <col min="13571" max="13571" width="6.42578125" customWidth="1"/>
    <col min="13572" max="13573" width="7" customWidth="1"/>
    <col min="13574" max="13574" width="14.140625" bestFit="1" customWidth="1"/>
    <col min="13575" max="13575" width="43.42578125" bestFit="1" customWidth="1"/>
    <col min="13576" max="13576" width="33.42578125" customWidth="1"/>
    <col min="13577" max="13577" width="26" customWidth="1"/>
    <col min="13578" max="13578" width="28.7109375" customWidth="1"/>
    <col min="13579" max="13579" width="24.140625" customWidth="1"/>
    <col min="13580" max="13580" width="29.140625" customWidth="1"/>
    <col min="13581" max="13581" width="21.5703125" bestFit="1" customWidth="1"/>
    <col min="13582" max="13582" width="25.85546875" customWidth="1"/>
    <col min="13583" max="13583" width="33" bestFit="1" customWidth="1"/>
    <col min="13792" max="13793" width="46.28515625" customWidth="1"/>
    <col min="13794" max="13794" width="62.7109375" bestFit="1" customWidth="1"/>
    <col min="13795" max="13795" width="60.85546875" bestFit="1" customWidth="1"/>
    <col min="13796" max="13797" width="60.85546875" customWidth="1"/>
    <col min="13798" max="13798" width="64.42578125" bestFit="1" customWidth="1"/>
    <col min="13799" max="13811" width="6.7109375" customWidth="1"/>
    <col min="13812" max="13812" width="8" customWidth="1"/>
    <col min="13813" max="13813" width="6.42578125" customWidth="1"/>
    <col min="13814" max="13817" width="7" customWidth="1"/>
    <col min="13818" max="13825" width="6.7109375" customWidth="1"/>
    <col min="13826" max="13826" width="8" customWidth="1"/>
    <col min="13827" max="13827" width="6.42578125" customWidth="1"/>
    <col min="13828" max="13829" width="7" customWidth="1"/>
    <col min="13830" max="13830" width="14.140625" bestFit="1" customWidth="1"/>
    <col min="13831" max="13831" width="43.42578125" bestFit="1" customWidth="1"/>
    <col min="13832" max="13832" width="33.42578125" customWidth="1"/>
    <col min="13833" max="13833" width="26" customWidth="1"/>
    <col min="13834" max="13834" width="28.7109375" customWidth="1"/>
    <col min="13835" max="13835" width="24.140625" customWidth="1"/>
    <col min="13836" max="13836" width="29.140625" customWidth="1"/>
    <col min="13837" max="13837" width="21.5703125" bestFit="1" customWidth="1"/>
    <col min="13838" max="13838" width="25.85546875" customWidth="1"/>
    <col min="13839" max="13839" width="33" bestFit="1" customWidth="1"/>
    <col min="14048" max="14049" width="46.28515625" customWidth="1"/>
    <col min="14050" max="14050" width="62.7109375" bestFit="1" customWidth="1"/>
    <col min="14051" max="14051" width="60.85546875" bestFit="1" customWidth="1"/>
    <col min="14052" max="14053" width="60.85546875" customWidth="1"/>
    <col min="14054" max="14054" width="64.42578125" bestFit="1" customWidth="1"/>
    <col min="14055" max="14067" width="6.7109375" customWidth="1"/>
    <col min="14068" max="14068" width="8" customWidth="1"/>
    <col min="14069" max="14069" width="6.42578125" customWidth="1"/>
    <col min="14070" max="14073" width="7" customWidth="1"/>
    <col min="14074" max="14081" width="6.7109375" customWidth="1"/>
    <col min="14082" max="14082" width="8" customWidth="1"/>
    <col min="14083" max="14083" width="6.42578125" customWidth="1"/>
    <col min="14084" max="14085" width="7" customWidth="1"/>
    <col min="14086" max="14086" width="14.140625" bestFit="1" customWidth="1"/>
    <col min="14087" max="14087" width="43.42578125" bestFit="1" customWidth="1"/>
    <col min="14088" max="14088" width="33.42578125" customWidth="1"/>
    <col min="14089" max="14089" width="26" customWidth="1"/>
    <col min="14090" max="14090" width="28.7109375" customWidth="1"/>
    <col min="14091" max="14091" width="24.140625" customWidth="1"/>
    <col min="14092" max="14092" width="29.140625" customWidth="1"/>
    <col min="14093" max="14093" width="21.5703125" bestFit="1" customWidth="1"/>
    <col min="14094" max="14094" width="25.85546875" customWidth="1"/>
    <col min="14095" max="14095" width="33" bestFit="1" customWidth="1"/>
    <col min="14304" max="14305" width="46.28515625" customWidth="1"/>
    <col min="14306" max="14306" width="62.7109375" bestFit="1" customWidth="1"/>
    <col min="14307" max="14307" width="60.85546875" bestFit="1" customWidth="1"/>
    <col min="14308" max="14309" width="60.85546875" customWidth="1"/>
    <col min="14310" max="14310" width="64.42578125" bestFit="1" customWidth="1"/>
    <col min="14311" max="14323" width="6.7109375" customWidth="1"/>
    <col min="14324" max="14324" width="8" customWidth="1"/>
    <col min="14325" max="14325" width="6.42578125" customWidth="1"/>
    <col min="14326" max="14329" width="7" customWidth="1"/>
    <col min="14330" max="14337" width="6.7109375" customWidth="1"/>
    <col min="14338" max="14338" width="8" customWidth="1"/>
    <col min="14339" max="14339" width="6.42578125" customWidth="1"/>
    <col min="14340" max="14341" width="7" customWidth="1"/>
    <col min="14342" max="14342" width="14.140625" bestFit="1" customWidth="1"/>
    <col min="14343" max="14343" width="43.42578125" bestFit="1" customWidth="1"/>
    <col min="14344" max="14344" width="33.42578125" customWidth="1"/>
    <col min="14345" max="14345" width="26" customWidth="1"/>
    <col min="14346" max="14346" width="28.7109375" customWidth="1"/>
    <col min="14347" max="14347" width="24.140625" customWidth="1"/>
    <col min="14348" max="14348" width="29.140625" customWidth="1"/>
    <col min="14349" max="14349" width="21.5703125" bestFit="1" customWidth="1"/>
    <col min="14350" max="14350" width="25.85546875" customWidth="1"/>
    <col min="14351" max="14351" width="33" bestFit="1" customWidth="1"/>
    <col min="14560" max="14561" width="46.28515625" customWidth="1"/>
    <col min="14562" max="14562" width="62.7109375" bestFit="1" customWidth="1"/>
    <col min="14563" max="14563" width="60.85546875" bestFit="1" customWidth="1"/>
    <col min="14564" max="14565" width="60.85546875" customWidth="1"/>
    <col min="14566" max="14566" width="64.42578125" bestFit="1" customWidth="1"/>
    <col min="14567" max="14579" width="6.7109375" customWidth="1"/>
    <col min="14580" max="14580" width="8" customWidth="1"/>
    <col min="14581" max="14581" width="6.42578125" customWidth="1"/>
    <col min="14582" max="14585" width="7" customWidth="1"/>
    <col min="14586" max="14593" width="6.7109375" customWidth="1"/>
    <col min="14594" max="14594" width="8" customWidth="1"/>
    <col min="14595" max="14595" width="6.42578125" customWidth="1"/>
    <col min="14596" max="14597" width="7" customWidth="1"/>
    <col min="14598" max="14598" width="14.140625" bestFit="1" customWidth="1"/>
    <col min="14599" max="14599" width="43.42578125" bestFit="1" customWidth="1"/>
    <col min="14600" max="14600" width="33.42578125" customWidth="1"/>
    <col min="14601" max="14601" width="26" customWidth="1"/>
    <col min="14602" max="14602" width="28.7109375" customWidth="1"/>
    <col min="14603" max="14603" width="24.140625" customWidth="1"/>
    <col min="14604" max="14604" width="29.140625" customWidth="1"/>
    <col min="14605" max="14605" width="21.5703125" bestFit="1" customWidth="1"/>
    <col min="14606" max="14606" width="25.85546875" customWidth="1"/>
    <col min="14607" max="14607" width="33" bestFit="1" customWidth="1"/>
    <col min="14816" max="14817" width="46.28515625" customWidth="1"/>
    <col min="14818" max="14818" width="62.7109375" bestFit="1" customWidth="1"/>
    <col min="14819" max="14819" width="60.85546875" bestFit="1" customWidth="1"/>
    <col min="14820" max="14821" width="60.85546875" customWidth="1"/>
    <col min="14822" max="14822" width="64.42578125" bestFit="1" customWidth="1"/>
    <col min="14823" max="14835" width="6.7109375" customWidth="1"/>
    <col min="14836" max="14836" width="8" customWidth="1"/>
    <col min="14837" max="14837" width="6.42578125" customWidth="1"/>
    <col min="14838" max="14841" width="7" customWidth="1"/>
    <col min="14842" max="14849" width="6.7109375" customWidth="1"/>
    <col min="14850" max="14850" width="8" customWidth="1"/>
    <col min="14851" max="14851" width="6.42578125" customWidth="1"/>
    <col min="14852" max="14853" width="7" customWidth="1"/>
    <col min="14854" max="14854" width="14.140625" bestFit="1" customWidth="1"/>
    <col min="14855" max="14855" width="43.42578125" bestFit="1" customWidth="1"/>
    <col min="14856" max="14856" width="33.42578125" customWidth="1"/>
    <col min="14857" max="14857" width="26" customWidth="1"/>
    <col min="14858" max="14858" width="28.7109375" customWidth="1"/>
    <col min="14859" max="14859" width="24.140625" customWidth="1"/>
    <col min="14860" max="14860" width="29.140625" customWidth="1"/>
    <col min="14861" max="14861" width="21.5703125" bestFit="1" customWidth="1"/>
    <col min="14862" max="14862" width="25.85546875" customWidth="1"/>
    <col min="14863" max="14863" width="33" bestFit="1" customWidth="1"/>
    <col min="15072" max="15073" width="46.28515625" customWidth="1"/>
    <col min="15074" max="15074" width="62.7109375" bestFit="1" customWidth="1"/>
    <col min="15075" max="15075" width="60.85546875" bestFit="1" customWidth="1"/>
    <col min="15076" max="15077" width="60.85546875" customWidth="1"/>
    <col min="15078" max="15078" width="64.42578125" bestFit="1" customWidth="1"/>
    <col min="15079" max="15091" width="6.7109375" customWidth="1"/>
    <col min="15092" max="15092" width="8" customWidth="1"/>
    <col min="15093" max="15093" width="6.42578125" customWidth="1"/>
    <col min="15094" max="15097" width="7" customWidth="1"/>
    <col min="15098" max="15105" width="6.7109375" customWidth="1"/>
    <col min="15106" max="15106" width="8" customWidth="1"/>
    <col min="15107" max="15107" width="6.42578125" customWidth="1"/>
    <col min="15108" max="15109" width="7" customWidth="1"/>
    <col min="15110" max="15110" width="14.140625" bestFit="1" customWidth="1"/>
    <col min="15111" max="15111" width="43.42578125" bestFit="1" customWidth="1"/>
    <col min="15112" max="15112" width="33.42578125" customWidth="1"/>
    <col min="15113" max="15113" width="26" customWidth="1"/>
    <col min="15114" max="15114" width="28.7109375" customWidth="1"/>
    <col min="15115" max="15115" width="24.140625" customWidth="1"/>
    <col min="15116" max="15116" width="29.140625" customWidth="1"/>
    <col min="15117" max="15117" width="21.5703125" bestFit="1" customWidth="1"/>
    <col min="15118" max="15118" width="25.85546875" customWidth="1"/>
    <col min="15119" max="15119" width="33" bestFit="1" customWidth="1"/>
    <col min="15328" max="15329" width="46.28515625" customWidth="1"/>
    <col min="15330" max="15330" width="62.7109375" bestFit="1" customWidth="1"/>
    <col min="15331" max="15331" width="60.85546875" bestFit="1" customWidth="1"/>
    <col min="15332" max="15333" width="60.85546875" customWidth="1"/>
    <col min="15334" max="15334" width="64.42578125" bestFit="1" customWidth="1"/>
    <col min="15335" max="15347" width="6.7109375" customWidth="1"/>
    <col min="15348" max="15348" width="8" customWidth="1"/>
    <col min="15349" max="15349" width="6.42578125" customWidth="1"/>
    <col min="15350" max="15353" width="7" customWidth="1"/>
    <col min="15354" max="15361" width="6.7109375" customWidth="1"/>
    <col min="15362" max="15362" width="8" customWidth="1"/>
    <col min="15363" max="15363" width="6.42578125" customWidth="1"/>
    <col min="15364" max="15365" width="7" customWidth="1"/>
    <col min="15366" max="15366" width="14.140625" bestFit="1" customWidth="1"/>
    <col min="15367" max="15367" width="43.42578125" bestFit="1" customWidth="1"/>
    <col min="15368" max="15368" width="33.42578125" customWidth="1"/>
    <col min="15369" max="15369" width="26" customWidth="1"/>
    <col min="15370" max="15370" width="28.7109375" customWidth="1"/>
    <col min="15371" max="15371" width="24.140625" customWidth="1"/>
    <col min="15372" max="15372" width="29.140625" customWidth="1"/>
    <col min="15373" max="15373" width="21.5703125" bestFit="1" customWidth="1"/>
    <col min="15374" max="15374" width="25.85546875" customWidth="1"/>
    <col min="15375" max="15375" width="33" bestFit="1" customWidth="1"/>
    <col min="15584" max="15585" width="46.28515625" customWidth="1"/>
    <col min="15586" max="15586" width="62.7109375" bestFit="1" customWidth="1"/>
    <col min="15587" max="15587" width="60.85546875" bestFit="1" customWidth="1"/>
    <col min="15588" max="15589" width="60.85546875" customWidth="1"/>
    <col min="15590" max="15590" width="64.42578125" bestFit="1" customWidth="1"/>
    <col min="15591" max="15603" width="6.7109375" customWidth="1"/>
    <col min="15604" max="15604" width="8" customWidth="1"/>
    <col min="15605" max="15605" width="6.42578125" customWidth="1"/>
    <col min="15606" max="15609" width="7" customWidth="1"/>
    <col min="15610" max="15617" width="6.7109375" customWidth="1"/>
    <col min="15618" max="15618" width="8" customWidth="1"/>
    <col min="15619" max="15619" width="6.42578125" customWidth="1"/>
    <col min="15620" max="15621" width="7" customWidth="1"/>
    <col min="15622" max="15622" width="14.140625" bestFit="1" customWidth="1"/>
    <col min="15623" max="15623" width="43.42578125" bestFit="1" customWidth="1"/>
    <col min="15624" max="15624" width="33.42578125" customWidth="1"/>
    <col min="15625" max="15625" width="26" customWidth="1"/>
    <col min="15626" max="15626" width="28.7109375" customWidth="1"/>
    <col min="15627" max="15627" width="24.140625" customWidth="1"/>
    <col min="15628" max="15628" width="29.140625" customWidth="1"/>
    <col min="15629" max="15629" width="21.5703125" bestFit="1" customWidth="1"/>
    <col min="15630" max="15630" width="25.85546875" customWidth="1"/>
    <col min="15631" max="15631" width="33" bestFit="1" customWidth="1"/>
    <col min="15840" max="15841" width="46.28515625" customWidth="1"/>
    <col min="15842" max="15842" width="62.7109375" bestFit="1" customWidth="1"/>
    <col min="15843" max="15843" width="60.85546875" bestFit="1" customWidth="1"/>
    <col min="15844" max="15845" width="60.85546875" customWidth="1"/>
    <col min="15846" max="15846" width="64.42578125" bestFit="1" customWidth="1"/>
    <col min="15847" max="15859" width="6.7109375" customWidth="1"/>
    <col min="15860" max="15860" width="8" customWidth="1"/>
    <col min="15861" max="15861" width="6.42578125" customWidth="1"/>
    <col min="15862" max="15865" width="7" customWidth="1"/>
    <col min="15866" max="15873" width="6.7109375" customWidth="1"/>
    <col min="15874" max="15874" width="8" customWidth="1"/>
    <col min="15875" max="15875" width="6.42578125" customWidth="1"/>
    <col min="15876" max="15877" width="7" customWidth="1"/>
    <col min="15878" max="15878" width="14.140625" bestFit="1" customWidth="1"/>
    <col min="15879" max="15879" width="43.42578125" bestFit="1" customWidth="1"/>
    <col min="15880" max="15880" width="33.42578125" customWidth="1"/>
    <col min="15881" max="15881" width="26" customWidth="1"/>
    <col min="15882" max="15882" width="28.7109375" customWidth="1"/>
    <col min="15883" max="15883" width="24.140625" customWidth="1"/>
    <col min="15884" max="15884" width="29.140625" customWidth="1"/>
    <col min="15885" max="15885" width="21.5703125" bestFit="1" customWidth="1"/>
    <col min="15886" max="15886" width="25.85546875" customWidth="1"/>
    <col min="15887" max="15887" width="33" bestFit="1" customWidth="1"/>
    <col min="16096" max="16097" width="46.28515625" customWidth="1"/>
    <col min="16098" max="16098" width="62.7109375" bestFit="1" customWidth="1"/>
    <col min="16099" max="16099" width="60.85546875" bestFit="1" customWidth="1"/>
    <col min="16100" max="16101" width="60.85546875" customWidth="1"/>
    <col min="16102" max="16102" width="64.42578125" bestFit="1" customWidth="1"/>
    <col min="16103" max="16115" width="6.7109375" customWidth="1"/>
    <col min="16116" max="16116" width="8" customWidth="1"/>
    <col min="16117" max="16117" width="6.42578125" customWidth="1"/>
    <col min="16118" max="16121" width="7" customWidth="1"/>
    <col min="16122" max="16129" width="6.7109375" customWidth="1"/>
    <col min="16130" max="16130" width="8" customWidth="1"/>
    <col min="16131" max="16131" width="6.42578125" customWidth="1"/>
    <col min="16132" max="16133" width="7" customWidth="1"/>
    <col min="16134" max="16134" width="14.140625" bestFit="1" customWidth="1"/>
    <col min="16135" max="16135" width="43.42578125" bestFit="1" customWidth="1"/>
    <col min="16136" max="16136" width="33.42578125" customWidth="1"/>
    <col min="16137" max="16137" width="26" customWidth="1"/>
    <col min="16138" max="16138" width="28.7109375" customWidth="1"/>
    <col min="16139" max="16139" width="24.140625" customWidth="1"/>
    <col min="16140" max="16140" width="29.140625" customWidth="1"/>
    <col min="16141" max="16141" width="21.5703125" bestFit="1" customWidth="1"/>
    <col min="16142" max="16142" width="25.85546875" customWidth="1"/>
    <col min="16143" max="16143" width="33" bestFit="1" customWidth="1"/>
  </cols>
  <sheetData>
    <row r="3" spans="3:68" ht="46.5" x14ac:dyDescent="0.7">
      <c r="C3" s="742" t="s">
        <v>602</v>
      </c>
      <c r="D3" s="742"/>
      <c r="E3" s="742"/>
      <c r="F3" s="742"/>
      <c r="G3" s="742"/>
      <c r="H3" s="742"/>
      <c r="I3" s="742"/>
      <c r="J3" s="742"/>
      <c r="K3" s="742"/>
      <c r="L3" s="742"/>
      <c r="M3" s="742"/>
      <c r="N3" s="742"/>
      <c r="O3" s="742"/>
      <c r="P3" s="742"/>
      <c r="Q3" s="742"/>
      <c r="R3" s="742"/>
      <c r="S3" s="742"/>
      <c r="T3" s="742"/>
      <c r="U3" s="742"/>
      <c r="V3" s="742"/>
      <c r="W3" s="742"/>
      <c r="X3" s="742"/>
      <c r="Y3" s="742"/>
    </row>
    <row r="4" spans="3:68" ht="26.25" x14ac:dyDescent="0.25">
      <c r="C4" s="4"/>
      <c r="D4" s="4"/>
      <c r="E4" s="52"/>
      <c r="F4" s="5"/>
      <c r="G4" s="5"/>
      <c r="H4" s="5"/>
      <c r="I4" s="5"/>
      <c r="J4" s="4"/>
      <c r="K4" s="4"/>
      <c r="L4" s="4"/>
      <c r="M4" s="4"/>
      <c r="N4" s="4"/>
      <c r="O4" s="4"/>
      <c r="P4" s="4"/>
      <c r="Q4" s="4"/>
      <c r="R4" s="4"/>
      <c r="S4" s="4"/>
      <c r="T4" s="4"/>
      <c r="U4" s="5"/>
      <c r="V4" s="5"/>
      <c r="W4" s="4"/>
      <c r="X4" s="5"/>
      <c r="Y4" s="4"/>
    </row>
    <row r="5" spans="3:68" ht="21" customHeight="1" x14ac:dyDescent="0.35">
      <c r="C5" s="967" t="s">
        <v>0</v>
      </c>
      <c r="D5" s="968"/>
      <c r="E5" s="968"/>
      <c r="F5" s="168" t="e">
        <f>1-(Y96/X96)</f>
        <v>#DIV/0!</v>
      </c>
      <c r="G5" s="7"/>
      <c r="H5" s="5"/>
      <c r="I5" s="7"/>
      <c r="J5" s="4"/>
      <c r="K5" s="4"/>
      <c r="L5" s="4"/>
      <c r="M5" s="4"/>
      <c r="N5" s="4"/>
      <c r="O5" s="4"/>
      <c r="P5" s="4"/>
      <c r="Q5" s="4"/>
      <c r="R5" s="4"/>
      <c r="S5" s="4"/>
      <c r="T5" s="4"/>
      <c r="U5" s="5"/>
      <c r="V5" s="7"/>
      <c r="W5" s="4"/>
      <c r="X5" s="7"/>
      <c r="Y5" s="4"/>
    </row>
    <row r="6" spans="3:68" ht="21" customHeight="1" x14ac:dyDescent="0.35">
      <c r="C6" s="967" t="s">
        <v>9</v>
      </c>
      <c r="D6" s="968"/>
      <c r="E6" s="968"/>
      <c r="F6" s="169" t="e">
        <f>+Y96/T96</f>
        <v>#DIV/0!</v>
      </c>
      <c r="G6" s="7"/>
      <c r="H6" s="5"/>
      <c r="I6" s="7"/>
      <c r="J6" s="4"/>
      <c r="K6" s="4"/>
      <c r="L6" s="4"/>
      <c r="M6" s="4"/>
      <c r="N6" s="4"/>
      <c r="O6" s="4"/>
      <c r="P6" s="4"/>
      <c r="Q6" s="4"/>
      <c r="R6" s="4"/>
      <c r="S6" s="4"/>
      <c r="T6" s="4"/>
      <c r="U6" s="5"/>
      <c r="V6" s="7"/>
      <c r="W6" s="4"/>
      <c r="X6" s="7"/>
      <c r="Y6" s="4"/>
    </row>
    <row r="7" spans="3:68" s="9" customFormat="1" ht="23.25" customHeight="1" x14ac:dyDescent="0.35">
      <c r="C7" s="8"/>
      <c r="D7" s="8"/>
      <c r="E7" s="12"/>
      <c r="F7" s="8"/>
      <c r="G7" s="8"/>
      <c r="H7" s="8"/>
      <c r="I7" s="8"/>
      <c r="J7" s="969" t="s">
        <v>89</v>
      </c>
      <c r="K7" s="970"/>
      <c r="L7" s="970"/>
      <c r="M7" s="970"/>
      <c r="N7" s="970"/>
      <c r="O7" s="970"/>
      <c r="P7" s="970"/>
      <c r="Q7" s="970"/>
      <c r="R7" s="970"/>
      <c r="S7" s="971"/>
      <c r="T7" s="48"/>
      <c r="U7" s="8"/>
      <c r="V7" s="8"/>
      <c r="W7" s="16">
        <v>30</v>
      </c>
      <c r="X7" s="8"/>
      <c r="Y7" s="16"/>
      <c r="Z7" s="744"/>
      <c r="AA7" s="745"/>
      <c r="AB7" s="745"/>
    </row>
    <row r="8" spans="3:68" ht="21" x14ac:dyDescent="0.25">
      <c r="C8" s="972" t="s">
        <v>1</v>
      </c>
      <c r="D8" s="973" t="s">
        <v>2</v>
      </c>
      <c r="E8" s="974" t="s">
        <v>10</v>
      </c>
      <c r="F8" s="754" t="s">
        <v>11</v>
      </c>
      <c r="G8" s="754" t="s">
        <v>12</v>
      </c>
      <c r="H8" s="754" t="s">
        <v>14</v>
      </c>
      <c r="I8" s="973" t="s">
        <v>8</v>
      </c>
      <c r="J8" s="49" t="s">
        <v>19</v>
      </c>
      <c r="K8" s="233" t="s">
        <v>20</v>
      </c>
      <c r="L8" s="233" t="s">
        <v>21</v>
      </c>
      <c r="M8" s="233" t="s">
        <v>15</v>
      </c>
      <c r="N8" s="166" t="s">
        <v>16</v>
      </c>
      <c r="O8" s="166" t="s">
        <v>17</v>
      </c>
      <c r="P8" s="49" t="s">
        <v>18</v>
      </c>
      <c r="Q8" s="49" t="s">
        <v>19</v>
      </c>
      <c r="R8" s="233" t="s">
        <v>20</v>
      </c>
      <c r="S8" s="166" t="s">
        <v>21</v>
      </c>
      <c r="T8" s="19" t="s">
        <v>4</v>
      </c>
      <c r="U8" s="754" t="s">
        <v>22</v>
      </c>
      <c r="V8" s="754" t="s">
        <v>23</v>
      </c>
      <c r="W8" s="754" t="s">
        <v>65</v>
      </c>
      <c r="X8" s="755" t="s">
        <v>24</v>
      </c>
      <c r="Y8" s="975" t="s">
        <v>6</v>
      </c>
    </row>
    <row r="9" spans="3:68" ht="47.25" customHeight="1" x14ac:dyDescent="0.25">
      <c r="C9" s="747"/>
      <c r="D9" s="749"/>
      <c r="E9" s="751"/>
      <c r="F9" s="753"/>
      <c r="G9" s="753"/>
      <c r="H9" s="753"/>
      <c r="I9" s="749"/>
      <c r="J9" s="50">
        <v>1</v>
      </c>
      <c r="K9" s="234">
        <v>2</v>
      </c>
      <c r="L9" s="234">
        <f t="shared" ref="L9" si="0">+K9+1</f>
        <v>3</v>
      </c>
      <c r="M9" s="234">
        <f t="shared" ref="M9" si="1">+L9+1</f>
        <v>4</v>
      </c>
      <c r="N9" s="167">
        <f t="shared" ref="N9" si="2">+M9+1</f>
        <v>5</v>
      </c>
      <c r="O9" s="167">
        <f t="shared" ref="O9" si="3">+N9+1</f>
        <v>6</v>
      </c>
      <c r="P9" s="50">
        <f t="shared" ref="P9" si="4">+O9+1</f>
        <v>7</v>
      </c>
      <c r="Q9" s="50">
        <f t="shared" ref="Q9:S9" si="5">+P9+1</f>
        <v>8</v>
      </c>
      <c r="R9" s="234">
        <f t="shared" si="5"/>
        <v>9</v>
      </c>
      <c r="S9" s="234">
        <f t="shared" si="5"/>
        <v>10</v>
      </c>
      <c r="T9" s="32" t="s">
        <v>25</v>
      </c>
      <c r="U9" s="753"/>
      <c r="V9" s="753"/>
      <c r="W9" s="753"/>
      <c r="X9" s="756"/>
      <c r="Y9" s="976"/>
    </row>
    <row r="10" spans="3:68" ht="7.5" customHeight="1" x14ac:dyDescent="0.25">
      <c r="C10" s="170"/>
      <c r="D10" s="170"/>
      <c r="E10" s="170"/>
      <c r="F10" s="170"/>
      <c r="G10" s="180"/>
      <c r="H10" s="170"/>
      <c r="I10" s="170"/>
      <c r="J10" s="171"/>
      <c r="K10" s="171"/>
      <c r="L10" s="171"/>
      <c r="M10" s="171"/>
      <c r="N10" s="171"/>
      <c r="O10" s="171"/>
      <c r="P10" s="171"/>
      <c r="Q10" s="171"/>
      <c r="R10" s="171"/>
      <c r="S10" s="171"/>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72"/>
      <c r="AU10" s="172"/>
      <c r="AV10" s="172"/>
      <c r="AW10" s="172"/>
      <c r="AX10" s="172"/>
      <c r="AY10" s="172"/>
      <c r="AZ10" s="172"/>
      <c r="BA10" s="172"/>
      <c r="BB10" s="172"/>
      <c r="BC10" s="172"/>
      <c r="BD10" s="172"/>
      <c r="BE10" s="172"/>
      <c r="BF10" s="172"/>
      <c r="BG10" s="172"/>
      <c r="BH10" s="172"/>
      <c r="BI10" s="172"/>
      <c r="BJ10" s="172"/>
      <c r="BK10" s="172"/>
      <c r="BL10" s="172"/>
      <c r="BM10" s="172"/>
      <c r="BN10" s="172"/>
      <c r="BO10" s="172"/>
      <c r="BP10" s="172"/>
    </row>
    <row r="11" spans="3:68" ht="21" x14ac:dyDescent="0.25">
      <c r="C11" s="190">
        <v>1</v>
      </c>
      <c r="D11" s="964" t="s">
        <v>603</v>
      </c>
      <c r="E11" s="191" t="s">
        <v>629</v>
      </c>
      <c r="F11" s="192" t="s">
        <v>633</v>
      </c>
      <c r="G11" s="192" t="s">
        <v>28</v>
      </c>
      <c r="H11" s="192">
        <v>20</v>
      </c>
      <c r="I11" s="192" t="s">
        <v>628</v>
      </c>
      <c r="J11" s="193"/>
      <c r="K11" s="192"/>
      <c r="L11" s="192"/>
      <c r="M11" s="192"/>
      <c r="N11" s="192"/>
      <c r="O11" s="192"/>
      <c r="P11" s="193"/>
      <c r="Q11" s="193"/>
      <c r="R11" s="192"/>
      <c r="S11" s="192"/>
      <c r="T11" s="194">
        <f>SUM(J11:S11)</f>
        <v>0</v>
      </c>
      <c r="U11" s="195">
        <v>16.5</v>
      </c>
      <c r="V11" s="196">
        <f>1-(W11/U11)</f>
        <v>0.24242424242424243</v>
      </c>
      <c r="W11" s="197">
        <v>12.5</v>
      </c>
      <c r="X11" s="197">
        <f>+U11*T11</f>
        <v>0</v>
      </c>
      <c r="Y11" s="198">
        <f>+W11*T11</f>
        <v>0</v>
      </c>
    </row>
    <row r="12" spans="3:68" ht="21" x14ac:dyDescent="0.25">
      <c r="C12" s="925">
        <v>2</v>
      </c>
      <c r="D12" s="920"/>
      <c r="E12" s="919" t="s">
        <v>670</v>
      </c>
      <c r="F12" s="922" t="s">
        <v>671</v>
      </c>
      <c r="G12" s="230" t="s">
        <v>38</v>
      </c>
      <c r="H12" s="922">
        <v>20</v>
      </c>
      <c r="I12" s="183" t="s">
        <v>32</v>
      </c>
      <c r="J12" s="244"/>
      <c r="K12" s="232"/>
      <c r="L12" s="232"/>
      <c r="M12" s="232"/>
      <c r="N12" s="232"/>
      <c r="O12" s="232"/>
      <c r="P12" s="244"/>
      <c r="Q12" s="244"/>
      <c r="R12" s="232"/>
      <c r="S12" s="232"/>
      <c r="T12" s="185">
        <f t="shared" ref="T12" si="6">SUM(J12:S12)</f>
        <v>0</v>
      </c>
      <c r="U12" s="186">
        <v>114</v>
      </c>
      <c r="V12" s="187">
        <f>1-(W12/U12)</f>
        <v>0.41228070175438591</v>
      </c>
      <c r="W12" s="188">
        <v>67</v>
      </c>
      <c r="X12" s="188">
        <f>+U12*T12</f>
        <v>0</v>
      </c>
      <c r="Y12" s="189">
        <f>+W12*T12</f>
        <v>0</v>
      </c>
    </row>
    <row r="13" spans="3:68" ht="21" x14ac:dyDescent="0.25">
      <c r="C13" s="926"/>
      <c r="D13" s="920"/>
      <c r="E13" s="920"/>
      <c r="F13" s="923"/>
      <c r="G13" s="231" t="s">
        <v>78</v>
      </c>
      <c r="H13" s="923"/>
      <c r="I13" s="183" t="s">
        <v>32</v>
      </c>
      <c r="J13" s="244"/>
      <c r="K13" s="232"/>
      <c r="L13" s="232"/>
      <c r="M13" s="232"/>
      <c r="N13" s="232"/>
      <c r="O13" s="232"/>
      <c r="P13" s="244"/>
      <c r="Q13" s="244"/>
      <c r="R13" s="232"/>
      <c r="S13" s="232"/>
      <c r="T13" s="225"/>
      <c r="U13" s="228"/>
      <c r="V13" s="227"/>
      <c r="W13" s="226"/>
      <c r="X13" s="226"/>
      <c r="Y13" s="229"/>
    </row>
    <row r="14" spans="3:68" ht="21" x14ac:dyDescent="0.25">
      <c r="C14" s="926"/>
      <c r="D14" s="920"/>
      <c r="E14" s="920"/>
      <c r="F14" s="923"/>
      <c r="G14" s="231" t="s">
        <v>75</v>
      </c>
      <c r="H14" s="923"/>
      <c r="I14" s="183" t="s">
        <v>32</v>
      </c>
      <c r="J14" s="244"/>
      <c r="K14" s="232"/>
      <c r="L14" s="232"/>
      <c r="M14" s="232"/>
      <c r="N14" s="232"/>
      <c r="O14" s="232"/>
      <c r="P14" s="244"/>
      <c r="Q14" s="244"/>
      <c r="R14" s="232"/>
      <c r="S14" s="232"/>
      <c r="T14" s="225"/>
      <c r="U14" s="228"/>
      <c r="V14" s="227"/>
      <c r="W14" s="226"/>
      <c r="X14" s="226"/>
      <c r="Y14" s="229"/>
    </row>
    <row r="15" spans="3:68" ht="21" x14ac:dyDescent="0.25">
      <c r="C15" s="926"/>
      <c r="D15" s="920"/>
      <c r="E15" s="920"/>
      <c r="F15" s="923"/>
      <c r="G15" s="231" t="s">
        <v>77</v>
      </c>
      <c r="H15" s="923"/>
      <c r="I15" s="183" t="s">
        <v>32</v>
      </c>
      <c r="J15" s="244"/>
      <c r="K15" s="232"/>
      <c r="L15" s="232"/>
      <c r="M15" s="232"/>
      <c r="N15" s="232"/>
      <c r="O15" s="232"/>
      <c r="P15" s="244"/>
      <c r="Q15" s="244"/>
      <c r="R15" s="232"/>
      <c r="S15" s="232"/>
      <c r="T15" s="225"/>
      <c r="U15" s="228"/>
      <c r="V15" s="227"/>
      <c r="W15" s="226"/>
      <c r="X15" s="226"/>
      <c r="Y15" s="229"/>
    </row>
    <row r="16" spans="3:68" ht="21" x14ac:dyDescent="0.25">
      <c r="C16" s="926"/>
      <c r="D16" s="920"/>
      <c r="E16" s="920"/>
      <c r="F16" s="923"/>
      <c r="G16" s="231" t="s">
        <v>276</v>
      </c>
      <c r="H16" s="923"/>
      <c r="I16" s="183" t="s">
        <v>32</v>
      </c>
      <c r="J16" s="244"/>
      <c r="K16" s="232"/>
      <c r="L16" s="232"/>
      <c r="M16" s="232"/>
      <c r="N16" s="232"/>
      <c r="O16" s="232"/>
      <c r="P16" s="244"/>
      <c r="Q16" s="244"/>
      <c r="R16" s="232"/>
      <c r="S16" s="232"/>
      <c r="T16" s="225"/>
      <c r="U16" s="228"/>
      <c r="V16" s="227"/>
      <c r="W16" s="226"/>
      <c r="X16" s="226"/>
      <c r="Y16" s="229"/>
    </row>
    <row r="17" spans="3:28" ht="21" x14ac:dyDescent="0.25">
      <c r="C17" s="926"/>
      <c r="D17" s="920"/>
      <c r="E17" s="920"/>
      <c r="F17" s="923"/>
      <c r="G17" s="231" t="s">
        <v>107</v>
      </c>
      <c r="H17" s="923"/>
      <c r="I17" s="183" t="s">
        <v>32</v>
      </c>
      <c r="J17" s="244"/>
      <c r="K17" s="232"/>
      <c r="L17" s="232"/>
      <c r="M17" s="232"/>
      <c r="N17" s="232"/>
      <c r="O17" s="232"/>
      <c r="P17" s="244"/>
      <c r="Q17" s="244"/>
      <c r="R17" s="232"/>
      <c r="S17" s="232"/>
      <c r="T17" s="225"/>
      <c r="U17" s="228"/>
      <c r="V17" s="227"/>
      <c r="W17" s="226"/>
      <c r="X17" s="226"/>
      <c r="Y17" s="229"/>
    </row>
    <row r="18" spans="3:28" ht="21" x14ac:dyDescent="0.25">
      <c r="C18" s="926"/>
      <c r="D18" s="920"/>
      <c r="E18" s="920"/>
      <c r="F18" s="923"/>
      <c r="G18" s="231" t="s">
        <v>79</v>
      </c>
      <c r="H18" s="923"/>
      <c r="I18" s="183" t="s">
        <v>32</v>
      </c>
      <c r="J18" s="244"/>
      <c r="K18" s="232"/>
      <c r="L18" s="232"/>
      <c r="M18" s="232"/>
      <c r="N18" s="232"/>
      <c r="O18" s="232"/>
      <c r="P18" s="244"/>
      <c r="Q18" s="244"/>
      <c r="R18" s="232"/>
      <c r="S18" s="232"/>
      <c r="T18" s="225"/>
      <c r="U18" s="228"/>
      <c r="V18" s="227"/>
      <c r="W18" s="226"/>
      <c r="X18" s="226"/>
      <c r="Y18" s="229"/>
    </row>
    <row r="19" spans="3:28" ht="21" x14ac:dyDescent="0.25">
      <c r="C19" s="926"/>
      <c r="D19" s="920"/>
      <c r="E19" s="920"/>
      <c r="F19" s="923"/>
      <c r="G19" s="231" t="s">
        <v>81</v>
      </c>
      <c r="H19" s="923"/>
      <c r="I19" s="183" t="s">
        <v>32</v>
      </c>
      <c r="J19" s="244"/>
      <c r="K19" s="232"/>
      <c r="L19" s="232"/>
      <c r="M19" s="232"/>
      <c r="N19" s="232"/>
      <c r="O19" s="232"/>
      <c r="P19" s="244"/>
      <c r="Q19" s="244"/>
      <c r="R19" s="232"/>
      <c r="S19" s="232"/>
      <c r="T19" s="225"/>
      <c r="U19" s="228"/>
      <c r="V19" s="227"/>
      <c r="W19" s="226"/>
      <c r="X19" s="226"/>
      <c r="Y19" s="229"/>
    </row>
    <row r="20" spans="3:28" ht="21" x14ac:dyDescent="0.25">
      <c r="C20" s="926"/>
      <c r="D20" s="920"/>
      <c r="E20" s="920"/>
      <c r="F20" s="923"/>
      <c r="G20" s="231" t="s">
        <v>672</v>
      </c>
      <c r="H20" s="923"/>
      <c r="I20" s="183" t="s">
        <v>32</v>
      </c>
      <c r="J20" s="244"/>
      <c r="K20" s="232"/>
      <c r="L20" s="232"/>
      <c r="M20" s="232"/>
      <c r="N20" s="232"/>
      <c r="O20" s="232"/>
      <c r="P20" s="244"/>
      <c r="Q20" s="244"/>
      <c r="R20" s="232"/>
      <c r="S20" s="232"/>
      <c r="T20" s="225"/>
      <c r="U20" s="228"/>
      <c r="V20" s="227"/>
      <c r="W20" s="226"/>
      <c r="X20" s="226"/>
      <c r="Y20" s="229"/>
    </row>
    <row r="21" spans="3:28" ht="21" x14ac:dyDescent="0.25">
      <c r="C21" s="927"/>
      <c r="D21" s="920"/>
      <c r="E21" s="921"/>
      <c r="F21" s="924"/>
      <c r="G21" s="232" t="s">
        <v>82</v>
      </c>
      <c r="H21" s="924"/>
      <c r="I21" s="183" t="s">
        <v>32</v>
      </c>
      <c r="J21" s="244"/>
      <c r="K21" s="232"/>
      <c r="L21" s="232"/>
      <c r="M21" s="232"/>
      <c r="N21" s="232"/>
      <c r="O21" s="232"/>
      <c r="P21" s="244"/>
      <c r="Q21" s="244"/>
      <c r="R21" s="232"/>
      <c r="S21" s="232"/>
      <c r="T21" s="225"/>
      <c r="U21" s="228"/>
      <c r="V21" s="227"/>
      <c r="W21" s="226"/>
      <c r="X21" s="226"/>
      <c r="Y21" s="229"/>
    </row>
    <row r="22" spans="3:28" ht="21" x14ac:dyDescent="0.25">
      <c r="C22" s="925">
        <v>3</v>
      </c>
      <c r="D22" s="920"/>
      <c r="E22" s="919" t="s">
        <v>604</v>
      </c>
      <c r="F22" s="922" t="s">
        <v>637</v>
      </c>
      <c r="G22" s="919" t="s">
        <v>634</v>
      </c>
      <c r="H22" s="183">
        <v>5</v>
      </c>
      <c r="I22" s="183" t="s">
        <v>31</v>
      </c>
      <c r="J22" s="184"/>
      <c r="K22" s="183"/>
      <c r="L22" s="183"/>
      <c r="M22" s="183"/>
      <c r="N22" s="183"/>
      <c r="O22" s="183"/>
      <c r="P22" s="184"/>
      <c r="Q22" s="184"/>
      <c r="R22" s="183"/>
      <c r="S22" s="183"/>
      <c r="T22" s="952">
        <f>SUM(J22:S24)</f>
        <v>0</v>
      </c>
      <c r="U22" s="955">
        <v>48</v>
      </c>
      <c r="V22" s="958">
        <f t="shared" ref="V22:V27" si="7">1-(W22/U22)</f>
        <v>0.50291666666666668</v>
      </c>
      <c r="W22" s="961">
        <v>23.86</v>
      </c>
      <c r="X22" s="961">
        <f>+U22*T22</f>
        <v>0</v>
      </c>
      <c r="Y22" s="949">
        <f t="shared" ref="Y22:Y27" si="8">+W22*T22</f>
        <v>0</v>
      </c>
      <c r="Z22" s="216"/>
    </row>
    <row r="23" spans="3:28" ht="21" x14ac:dyDescent="0.25">
      <c r="C23" s="926"/>
      <c r="D23" s="920"/>
      <c r="E23" s="920"/>
      <c r="F23" s="923"/>
      <c r="G23" s="923"/>
      <c r="H23" s="183">
        <v>20</v>
      </c>
      <c r="I23" s="183" t="s">
        <v>32</v>
      </c>
      <c r="J23" s="184"/>
      <c r="K23" s="183"/>
      <c r="L23" s="183"/>
      <c r="M23" s="183"/>
      <c r="N23" s="183"/>
      <c r="O23" s="183"/>
      <c r="P23" s="184"/>
      <c r="Q23" s="184"/>
      <c r="R23" s="183"/>
      <c r="S23" s="183"/>
      <c r="T23" s="953">
        <f>SUM(J23:S23)</f>
        <v>0</v>
      </c>
      <c r="U23" s="956"/>
      <c r="V23" s="959" t="e">
        <f t="shared" si="7"/>
        <v>#DIV/0!</v>
      </c>
      <c r="W23" s="962"/>
      <c r="X23" s="962">
        <f t="shared" ref="X23:X27" si="9">+U23*T23</f>
        <v>0</v>
      </c>
      <c r="Y23" s="950">
        <f t="shared" si="8"/>
        <v>0</v>
      </c>
    </row>
    <row r="24" spans="3:28" ht="21" x14ac:dyDescent="0.25">
      <c r="C24" s="926"/>
      <c r="D24" s="920"/>
      <c r="E24" s="920"/>
      <c r="F24" s="924"/>
      <c r="G24" s="924"/>
      <c r="H24" s="183">
        <v>5</v>
      </c>
      <c r="I24" s="183" t="s">
        <v>33</v>
      </c>
      <c r="J24" s="184"/>
      <c r="K24" s="183"/>
      <c r="L24" s="183"/>
      <c r="M24" s="183"/>
      <c r="N24" s="183"/>
      <c r="O24" s="183"/>
      <c r="P24" s="184"/>
      <c r="Q24" s="184"/>
      <c r="R24" s="183"/>
      <c r="S24" s="183"/>
      <c r="T24" s="954">
        <f>SUM(J24:S24)</f>
        <v>0</v>
      </c>
      <c r="U24" s="957"/>
      <c r="V24" s="960" t="e">
        <f t="shared" si="7"/>
        <v>#DIV/0!</v>
      </c>
      <c r="W24" s="963"/>
      <c r="X24" s="963">
        <f t="shared" si="9"/>
        <v>0</v>
      </c>
      <c r="Y24" s="951">
        <f t="shared" si="8"/>
        <v>0</v>
      </c>
    </row>
    <row r="25" spans="3:28" ht="21" x14ac:dyDescent="0.25">
      <c r="C25" s="926"/>
      <c r="D25" s="920"/>
      <c r="E25" s="920"/>
      <c r="F25" s="965" t="s">
        <v>636</v>
      </c>
      <c r="G25" s="919" t="s">
        <v>635</v>
      </c>
      <c r="H25" s="183">
        <v>5</v>
      </c>
      <c r="I25" s="183" t="s">
        <v>31</v>
      </c>
      <c r="J25" s="184"/>
      <c r="K25" s="183"/>
      <c r="L25" s="183"/>
      <c r="M25" s="183"/>
      <c r="N25" s="183"/>
      <c r="O25" s="183"/>
      <c r="P25" s="184"/>
      <c r="Q25" s="184"/>
      <c r="R25" s="183"/>
      <c r="S25" s="183"/>
      <c r="T25" s="952">
        <f>SUM(J25:S27)</f>
        <v>0</v>
      </c>
      <c r="U25" s="955">
        <v>48</v>
      </c>
      <c r="V25" s="958">
        <f t="shared" si="7"/>
        <v>0.59749999999999992</v>
      </c>
      <c r="W25" s="961">
        <v>19.32</v>
      </c>
      <c r="X25" s="961">
        <f>+U25*T25</f>
        <v>0</v>
      </c>
      <c r="Y25" s="949">
        <f t="shared" si="8"/>
        <v>0</v>
      </c>
    </row>
    <row r="26" spans="3:28" ht="21" x14ac:dyDescent="0.25">
      <c r="C26" s="926"/>
      <c r="D26" s="920"/>
      <c r="E26" s="920"/>
      <c r="F26" s="966"/>
      <c r="G26" s="920"/>
      <c r="H26" s="183">
        <v>20</v>
      </c>
      <c r="I26" s="183" t="s">
        <v>32</v>
      </c>
      <c r="J26" s="184"/>
      <c r="K26" s="183"/>
      <c r="L26" s="183"/>
      <c r="M26" s="183"/>
      <c r="N26" s="183"/>
      <c r="O26" s="183"/>
      <c r="P26" s="184"/>
      <c r="Q26" s="184"/>
      <c r="R26" s="183"/>
      <c r="S26" s="183"/>
      <c r="T26" s="953">
        <f t="shared" ref="T26:T33" si="10">SUM(J26:S26)</f>
        <v>0</v>
      </c>
      <c r="U26" s="956"/>
      <c r="V26" s="959"/>
      <c r="W26" s="962"/>
      <c r="X26" s="962"/>
      <c r="Y26" s="950">
        <f t="shared" si="8"/>
        <v>0</v>
      </c>
      <c r="AA26" s="216"/>
    </row>
    <row r="27" spans="3:28" ht="21" x14ac:dyDescent="0.25">
      <c r="C27" s="927"/>
      <c r="D27" s="920"/>
      <c r="E27" s="921"/>
      <c r="F27" s="924"/>
      <c r="G27" s="924"/>
      <c r="H27" s="183">
        <v>5</v>
      </c>
      <c r="I27" s="183" t="s">
        <v>33</v>
      </c>
      <c r="J27" s="184"/>
      <c r="K27" s="183"/>
      <c r="L27" s="183"/>
      <c r="M27" s="183"/>
      <c r="N27" s="183"/>
      <c r="O27" s="183"/>
      <c r="P27" s="184"/>
      <c r="Q27" s="184"/>
      <c r="R27" s="183"/>
      <c r="S27" s="183"/>
      <c r="T27" s="954">
        <f t="shared" si="10"/>
        <v>0</v>
      </c>
      <c r="U27" s="957"/>
      <c r="V27" s="960" t="e">
        <f t="shared" si="7"/>
        <v>#DIV/0!</v>
      </c>
      <c r="W27" s="963"/>
      <c r="X27" s="963">
        <f t="shared" si="9"/>
        <v>0</v>
      </c>
      <c r="Y27" s="951">
        <f t="shared" si="8"/>
        <v>0</v>
      </c>
    </row>
    <row r="28" spans="3:28" ht="21" x14ac:dyDescent="0.25">
      <c r="C28" s="181">
        <v>4</v>
      </c>
      <c r="D28" s="920"/>
      <c r="E28" s="182" t="s">
        <v>605</v>
      </c>
      <c r="F28" s="183" t="s">
        <v>633</v>
      </c>
      <c r="G28" s="183" t="s">
        <v>28</v>
      </c>
      <c r="H28" s="183">
        <v>20</v>
      </c>
      <c r="I28" s="183" t="s">
        <v>628</v>
      </c>
      <c r="J28" s="184"/>
      <c r="K28" s="183"/>
      <c r="L28" s="183"/>
      <c r="M28" s="183"/>
      <c r="N28" s="183"/>
      <c r="O28" s="183"/>
      <c r="P28" s="184"/>
      <c r="Q28" s="184"/>
      <c r="R28" s="183"/>
      <c r="S28" s="183"/>
      <c r="T28" s="185">
        <f t="shared" si="10"/>
        <v>0</v>
      </c>
      <c r="U28" s="186">
        <v>16.5</v>
      </c>
      <c r="V28" s="187">
        <f>1-(W28/U28)</f>
        <v>0.24242424242424243</v>
      </c>
      <c r="W28" s="188">
        <v>12.5</v>
      </c>
      <c r="X28" s="188">
        <f t="shared" ref="X28:X33" si="11">+U28*T28</f>
        <v>0</v>
      </c>
      <c r="Y28" s="189">
        <f t="shared" ref="Y28:Y33" si="12">+W28*T28</f>
        <v>0</v>
      </c>
      <c r="AB28" s="208"/>
    </row>
    <row r="29" spans="3:28" ht="21" x14ac:dyDescent="0.25">
      <c r="C29" s="181">
        <v>5</v>
      </c>
      <c r="D29" s="920"/>
      <c r="E29" s="182" t="s">
        <v>606</v>
      </c>
      <c r="F29" s="183" t="s">
        <v>633</v>
      </c>
      <c r="G29" s="183" t="s">
        <v>28</v>
      </c>
      <c r="H29" s="183">
        <v>20</v>
      </c>
      <c r="I29" s="183" t="s">
        <v>628</v>
      </c>
      <c r="J29" s="184"/>
      <c r="K29" s="183"/>
      <c r="L29" s="183"/>
      <c r="M29" s="183"/>
      <c r="N29" s="183"/>
      <c r="O29" s="183"/>
      <c r="P29" s="184"/>
      <c r="Q29" s="184"/>
      <c r="R29" s="183"/>
      <c r="S29" s="183"/>
      <c r="T29" s="185">
        <f t="shared" si="10"/>
        <v>0</v>
      </c>
      <c r="U29" s="186">
        <v>16.5</v>
      </c>
      <c r="V29" s="187">
        <f>1-(W29/U29)</f>
        <v>0.24242424242424243</v>
      </c>
      <c r="W29" s="188">
        <v>12.5</v>
      </c>
      <c r="X29" s="188">
        <f t="shared" si="11"/>
        <v>0</v>
      </c>
      <c r="Y29" s="189">
        <f t="shared" si="12"/>
        <v>0</v>
      </c>
    </row>
    <row r="30" spans="3:28" ht="21" x14ac:dyDescent="0.25">
      <c r="C30" s="181">
        <v>6</v>
      </c>
      <c r="D30" s="920"/>
      <c r="E30" s="182" t="s">
        <v>607</v>
      </c>
      <c r="F30" s="183" t="s">
        <v>633</v>
      </c>
      <c r="G30" s="183" t="s">
        <v>28</v>
      </c>
      <c r="H30" s="183">
        <v>20</v>
      </c>
      <c r="I30" s="183" t="s">
        <v>628</v>
      </c>
      <c r="J30" s="184"/>
      <c r="K30" s="183"/>
      <c r="L30" s="183"/>
      <c r="M30" s="183"/>
      <c r="N30" s="183"/>
      <c r="O30" s="183"/>
      <c r="P30" s="184"/>
      <c r="Q30" s="184"/>
      <c r="R30" s="183"/>
      <c r="S30" s="183"/>
      <c r="T30" s="185">
        <f t="shared" si="10"/>
        <v>0</v>
      </c>
      <c r="U30" s="186">
        <v>16.5</v>
      </c>
      <c r="V30" s="187">
        <f>1-(W30/U30)</f>
        <v>0.24242424242424243</v>
      </c>
      <c r="W30" s="188">
        <v>12.5</v>
      </c>
      <c r="X30" s="188">
        <f t="shared" si="11"/>
        <v>0</v>
      </c>
      <c r="Y30" s="189">
        <f t="shared" si="12"/>
        <v>0</v>
      </c>
    </row>
    <row r="31" spans="3:28" ht="21" x14ac:dyDescent="0.25">
      <c r="C31" s="181">
        <v>7</v>
      </c>
      <c r="D31" s="920"/>
      <c r="E31" s="182" t="s">
        <v>608</v>
      </c>
      <c r="F31" s="183" t="s">
        <v>633</v>
      </c>
      <c r="G31" s="183" t="s">
        <v>28</v>
      </c>
      <c r="H31" s="183">
        <v>20</v>
      </c>
      <c r="I31" s="183" t="s">
        <v>628</v>
      </c>
      <c r="J31" s="184"/>
      <c r="K31" s="183"/>
      <c r="L31" s="183"/>
      <c r="M31" s="183"/>
      <c r="N31" s="183"/>
      <c r="O31" s="183"/>
      <c r="P31" s="184"/>
      <c r="Q31" s="184"/>
      <c r="R31" s="183"/>
      <c r="S31" s="183"/>
      <c r="T31" s="185">
        <f t="shared" si="10"/>
        <v>0</v>
      </c>
      <c r="U31" s="186">
        <v>16.5</v>
      </c>
      <c r="V31" s="187">
        <f>1-(W31/U31)</f>
        <v>0.24242424242424243</v>
      </c>
      <c r="W31" s="188">
        <v>12.5</v>
      </c>
      <c r="X31" s="188">
        <f t="shared" si="11"/>
        <v>0</v>
      </c>
      <c r="Y31" s="189">
        <f t="shared" si="12"/>
        <v>0</v>
      </c>
    </row>
    <row r="32" spans="3:28" ht="21" x14ac:dyDescent="0.25">
      <c r="C32" s="181">
        <v>8</v>
      </c>
      <c r="D32" s="920"/>
      <c r="E32" s="183" t="s">
        <v>609</v>
      </c>
      <c r="F32" s="183" t="s">
        <v>633</v>
      </c>
      <c r="G32" s="183" t="s">
        <v>28</v>
      </c>
      <c r="H32" s="183">
        <v>20</v>
      </c>
      <c r="I32" s="183" t="s">
        <v>628</v>
      </c>
      <c r="J32" s="184"/>
      <c r="K32" s="183"/>
      <c r="L32" s="183"/>
      <c r="M32" s="183"/>
      <c r="N32" s="183"/>
      <c r="O32" s="183"/>
      <c r="P32" s="184"/>
      <c r="Q32" s="184"/>
      <c r="R32" s="183"/>
      <c r="S32" s="183"/>
      <c r="T32" s="185">
        <f t="shared" si="10"/>
        <v>0</v>
      </c>
      <c r="U32" s="186">
        <v>25</v>
      </c>
      <c r="V32" s="187">
        <f t="shared" ref="V32:V43" si="13">1-(W32/U32)</f>
        <v>0.26</v>
      </c>
      <c r="W32" s="188">
        <v>18.5</v>
      </c>
      <c r="X32" s="188">
        <f t="shared" si="11"/>
        <v>0</v>
      </c>
      <c r="Y32" s="189">
        <f t="shared" si="12"/>
        <v>0</v>
      </c>
    </row>
    <row r="33" spans="3:28" ht="21" x14ac:dyDescent="0.25">
      <c r="C33" s="925">
        <v>9</v>
      </c>
      <c r="D33" s="920"/>
      <c r="E33" s="919" t="s">
        <v>610</v>
      </c>
      <c r="F33" s="183" t="s">
        <v>633</v>
      </c>
      <c r="G33" s="183" t="s">
        <v>28</v>
      </c>
      <c r="H33" s="183">
        <v>20</v>
      </c>
      <c r="I33" s="183" t="s">
        <v>628</v>
      </c>
      <c r="J33" s="184"/>
      <c r="K33" s="183"/>
      <c r="L33" s="183"/>
      <c r="M33" s="183"/>
      <c r="N33" s="183"/>
      <c r="O33" s="183"/>
      <c r="P33" s="184"/>
      <c r="Q33" s="184"/>
      <c r="R33" s="183"/>
      <c r="S33" s="183"/>
      <c r="T33" s="185">
        <f t="shared" si="10"/>
        <v>0</v>
      </c>
      <c r="U33" s="186">
        <v>25</v>
      </c>
      <c r="V33" s="187">
        <f>1-(W33/U33)</f>
        <v>0.36</v>
      </c>
      <c r="W33" s="188">
        <v>16</v>
      </c>
      <c r="X33" s="188">
        <f t="shared" si="11"/>
        <v>0</v>
      </c>
      <c r="Y33" s="189">
        <f t="shared" si="12"/>
        <v>0</v>
      </c>
    </row>
    <row r="34" spans="3:28" ht="21" x14ac:dyDescent="0.25">
      <c r="C34" s="926"/>
      <c r="D34" s="920"/>
      <c r="E34" s="920"/>
      <c r="F34" s="922" t="s">
        <v>639</v>
      </c>
      <c r="G34" s="919" t="s">
        <v>638</v>
      </c>
      <c r="H34" s="183">
        <v>5</v>
      </c>
      <c r="I34" s="183" t="s">
        <v>31</v>
      </c>
      <c r="J34" s="184"/>
      <c r="K34" s="183"/>
      <c r="L34" s="183"/>
      <c r="M34" s="183"/>
      <c r="N34" s="183"/>
      <c r="O34" s="183"/>
      <c r="P34" s="184"/>
      <c r="Q34" s="184"/>
      <c r="R34" s="183"/>
      <c r="S34" s="183"/>
      <c r="T34" s="952">
        <f>SUM(J34:S36)</f>
        <v>0</v>
      </c>
      <c r="U34" s="955">
        <v>19.696969696969695</v>
      </c>
      <c r="V34" s="958">
        <f t="shared" ref="V34:V36" si="14">1-(W34/U34)</f>
        <v>3.8461538461538436E-2</v>
      </c>
      <c r="W34" s="961">
        <v>18.939393939393938</v>
      </c>
      <c r="X34" s="961">
        <f t="shared" ref="X34:X40" si="15">+U34*T34</f>
        <v>0</v>
      </c>
      <c r="Y34" s="949">
        <f t="shared" ref="Y34:Y40" si="16">+W34*T34</f>
        <v>0</v>
      </c>
    </row>
    <row r="35" spans="3:28" ht="21" x14ac:dyDescent="0.25">
      <c r="C35" s="926"/>
      <c r="D35" s="920"/>
      <c r="E35" s="920"/>
      <c r="F35" s="923"/>
      <c r="G35" s="923"/>
      <c r="H35" s="183">
        <v>20</v>
      </c>
      <c r="I35" s="183" t="s">
        <v>32</v>
      </c>
      <c r="J35" s="184"/>
      <c r="K35" s="183"/>
      <c r="L35" s="183"/>
      <c r="M35" s="183"/>
      <c r="N35" s="183"/>
      <c r="O35" s="183"/>
      <c r="P35" s="184"/>
      <c r="Q35" s="184"/>
      <c r="R35" s="183"/>
      <c r="S35" s="183"/>
      <c r="T35" s="953">
        <f t="shared" ref="T35:T43" si="17">SUM(J35:S35)</f>
        <v>0</v>
      </c>
      <c r="U35" s="956"/>
      <c r="V35" s="959" t="e">
        <f t="shared" si="14"/>
        <v>#DIV/0!</v>
      </c>
      <c r="W35" s="962"/>
      <c r="X35" s="962">
        <f t="shared" si="15"/>
        <v>0</v>
      </c>
      <c r="Y35" s="950">
        <f t="shared" si="16"/>
        <v>0</v>
      </c>
    </row>
    <row r="36" spans="3:28" ht="21" x14ac:dyDescent="0.25">
      <c r="C36" s="927"/>
      <c r="D36" s="920"/>
      <c r="E36" s="921"/>
      <c r="F36" s="924"/>
      <c r="G36" s="924"/>
      <c r="H36" s="183">
        <v>5</v>
      </c>
      <c r="I36" s="183" t="s">
        <v>33</v>
      </c>
      <c r="J36" s="184"/>
      <c r="K36" s="183"/>
      <c r="L36" s="183"/>
      <c r="M36" s="183"/>
      <c r="N36" s="183"/>
      <c r="O36" s="183"/>
      <c r="P36" s="184"/>
      <c r="Q36" s="184"/>
      <c r="R36" s="183"/>
      <c r="S36" s="183"/>
      <c r="T36" s="954">
        <f t="shared" si="17"/>
        <v>0</v>
      </c>
      <c r="U36" s="957"/>
      <c r="V36" s="960" t="e">
        <f t="shared" si="14"/>
        <v>#DIV/0!</v>
      </c>
      <c r="W36" s="963"/>
      <c r="X36" s="963">
        <f t="shared" si="15"/>
        <v>0</v>
      </c>
      <c r="Y36" s="951">
        <f t="shared" si="16"/>
        <v>0</v>
      </c>
    </row>
    <row r="37" spans="3:28" ht="21" x14ac:dyDescent="0.25">
      <c r="C37" s="925">
        <v>10</v>
      </c>
      <c r="D37" s="920"/>
      <c r="E37" s="922" t="s">
        <v>611</v>
      </c>
      <c r="F37" s="183" t="s">
        <v>640</v>
      </c>
      <c r="G37" s="182" t="s">
        <v>667</v>
      </c>
      <c r="H37" s="922">
        <v>20</v>
      </c>
      <c r="I37" s="183" t="s">
        <v>628</v>
      </c>
      <c r="J37" s="184"/>
      <c r="K37" s="183"/>
      <c r="L37" s="183"/>
      <c r="M37" s="183"/>
      <c r="N37" s="183"/>
      <c r="O37" s="183"/>
      <c r="P37" s="184"/>
      <c r="Q37" s="184"/>
      <c r="R37" s="183"/>
      <c r="S37" s="183"/>
      <c r="T37" s="185">
        <f t="shared" si="17"/>
        <v>0</v>
      </c>
      <c r="U37" s="186">
        <v>13</v>
      </c>
      <c r="V37" s="187">
        <f t="shared" si="13"/>
        <v>0.11538461538461542</v>
      </c>
      <c r="W37" s="188">
        <v>11.5</v>
      </c>
      <c r="X37" s="188">
        <f t="shared" si="15"/>
        <v>0</v>
      </c>
      <c r="Y37" s="189">
        <f t="shared" si="16"/>
        <v>0</v>
      </c>
    </row>
    <row r="38" spans="3:28" ht="21" x14ac:dyDescent="0.25">
      <c r="C38" s="927"/>
      <c r="D38" s="920"/>
      <c r="E38" s="924"/>
      <c r="F38" s="183" t="s">
        <v>612</v>
      </c>
      <c r="G38" s="182" t="s">
        <v>668</v>
      </c>
      <c r="H38" s="924"/>
      <c r="I38" s="183" t="s">
        <v>628</v>
      </c>
      <c r="J38" s="184"/>
      <c r="K38" s="183"/>
      <c r="L38" s="183"/>
      <c r="M38" s="183"/>
      <c r="N38" s="183"/>
      <c r="O38" s="183"/>
      <c r="P38" s="184"/>
      <c r="Q38" s="184"/>
      <c r="R38" s="183"/>
      <c r="S38" s="183"/>
      <c r="T38" s="185">
        <f t="shared" si="17"/>
        <v>0</v>
      </c>
      <c r="U38" s="186">
        <v>13</v>
      </c>
      <c r="V38" s="187">
        <f t="shared" si="13"/>
        <v>0.11538461538461542</v>
      </c>
      <c r="W38" s="188">
        <v>11.5</v>
      </c>
      <c r="X38" s="188">
        <f t="shared" si="15"/>
        <v>0</v>
      </c>
      <c r="Y38" s="189">
        <f t="shared" si="16"/>
        <v>0</v>
      </c>
    </row>
    <row r="39" spans="3:28" ht="21" x14ac:dyDescent="0.25">
      <c r="C39" s="181">
        <v>11</v>
      </c>
      <c r="D39" s="920"/>
      <c r="E39" s="183" t="s">
        <v>613</v>
      </c>
      <c r="F39" s="183" t="s">
        <v>198</v>
      </c>
      <c r="G39" s="183" t="s">
        <v>28</v>
      </c>
      <c r="H39" s="183">
        <v>20</v>
      </c>
      <c r="I39" s="183" t="s">
        <v>628</v>
      </c>
      <c r="J39" s="184"/>
      <c r="K39" s="183"/>
      <c r="L39" s="183"/>
      <c r="M39" s="183"/>
      <c r="N39" s="183"/>
      <c r="O39" s="183"/>
      <c r="P39" s="184"/>
      <c r="Q39" s="184"/>
      <c r="R39" s="183"/>
      <c r="S39" s="183"/>
      <c r="T39" s="185">
        <f t="shared" si="17"/>
        <v>0</v>
      </c>
      <c r="U39" s="186">
        <v>40</v>
      </c>
      <c r="V39" s="187">
        <f t="shared" si="13"/>
        <v>0.6</v>
      </c>
      <c r="W39" s="188">
        <v>16</v>
      </c>
      <c r="X39" s="188">
        <f t="shared" si="15"/>
        <v>0</v>
      </c>
      <c r="Y39" s="189">
        <f t="shared" si="16"/>
        <v>0</v>
      </c>
    </row>
    <row r="40" spans="3:28" ht="21" x14ac:dyDescent="0.25">
      <c r="C40" s="181">
        <v>12</v>
      </c>
      <c r="D40" s="920"/>
      <c r="E40" s="182" t="s">
        <v>614</v>
      </c>
      <c r="F40" s="183" t="s">
        <v>633</v>
      </c>
      <c r="G40" s="183" t="s">
        <v>28</v>
      </c>
      <c r="H40" s="183">
        <v>20</v>
      </c>
      <c r="I40" s="183" t="s">
        <v>628</v>
      </c>
      <c r="J40" s="184"/>
      <c r="K40" s="183"/>
      <c r="L40" s="183"/>
      <c r="M40" s="183"/>
      <c r="N40" s="183"/>
      <c r="O40" s="183"/>
      <c r="P40" s="184"/>
      <c r="Q40" s="184"/>
      <c r="R40" s="183"/>
      <c r="S40" s="183"/>
      <c r="T40" s="185">
        <f t="shared" si="17"/>
        <v>0</v>
      </c>
      <c r="U40" s="186">
        <v>25</v>
      </c>
      <c r="V40" s="187">
        <f>1-(W40/U40)</f>
        <v>0.56000000000000005</v>
      </c>
      <c r="W40" s="188">
        <v>11</v>
      </c>
      <c r="X40" s="188">
        <f t="shared" si="15"/>
        <v>0</v>
      </c>
      <c r="Y40" s="189">
        <f t="shared" si="16"/>
        <v>0</v>
      </c>
    </row>
    <row r="41" spans="3:28" ht="21" x14ac:dyDescent="0.25">
      <c r="C41" s="181">
        <v>13</v>
      </c>
      <c r="D41" s="920"/>
      <c r="E41" s="182" t="s">
        <v>615</v>
      </c>
      <c r="F41" s="183" t="s">
        <v>633</v>
      </c>
      <c r="G41" s="183" t="s">
        <v>28</v>
      </c>
      <c r="H41" s="183">
        <v>20</v>
      </c>
      <c r="I41" s="183" t="s">
        <v>628</v>
      </c>
      <c r="J41" s="184"/>
      <c r="K41" s="183"/>
      <c r="L41" s="183"/>
      <c r="M41" s="183"/>
      <c r="N41" s="183"/>
      <c r="O41" s="183"/>
      <c r="P41" s="184"/>
      <c r="Q41" s="184"/>
      <c r="R41" s="183"/>
      <c r="S41" s="183"/>
      <c r="T41" s="185">
        <f t="shared" si="17"/>
        <v>0</v>
      </c>
      <c r="U41" s="186">
        <v>25</v>
      </c>
      <c r="V41" s="187">
        <f>1-(W41/U41)</f>
        <v>0.56000000000000005</v>
      </c>
      <c r="W41" s="188">
        <v>11</v>
      </c>
      <c r="X41" s="188">
        <f>+U41*T41</f>
        <v>0</v>
      </c>
      <c r="Y41" s="189">
        <f>+W41*T41</f>
        <v>0</v>
      </c>
    </row>
    <row r="42" spans="3:28" ht="21" x14ac:dyDescent="0.25">
      <c r="C42" s="181">
        <v>14</v>
      </c>
      <c r="D42" s="920"/>
      <c r="E42" s="182" t="s">
        <v>630</v>
      </c>
      <c r="F42" s="183" t="s">
        <v>633</v>
      </c>
      <c r="G42" s="183" t="s">
        <v>28</v>
      </c>
      <c r="H42" s="183">
        <v>20</v>
      </c>
      <c r="I42" s="183" t="s">
        <v>628</v>
      </c>
      <c r="J42" s="184"/>
      <c r="K42" s="183"/>
      <c r="L42" s="183"/>
      <c r="M42" s="183"/>
      <c r="N42" s="183"/>
      <c r="O42" s="183"/>
      <c r="P42" s="184"/>
      <c r="Q42" s="184"/>
      <c r="R42" s="183"/>
      <c r="S42" s="183"/>
      <c r="T42" s="185">
        <f t="shared" si="17"/>
        <v>0</v>
      </c>
      <c r="U42" s="186">
        <v>15</v>
      </c>
      <c r="V42" s="187">
        <f t="shared" si="13"/>
        <v>0.19999999999999996</v>
      </c>
      <c r="W42" s="188">
        <v>12</v>
      </c>
      <c r="X42" s="188">
        <f>+U42*T42</f>
        <v>0</v>
      </c>
      <c r="Y42" s="189">
        <f>+W42*T42</f>
        <v>0</v>
      </c>
    </row>
    <row r="43" spans="3:28" ht="21" x14ac:dyDescent="0.25">
      <c r="C43" s="181">
        <v>15</v>
      </c>
      <c r="D43" s="920"/>
      <c r="E43" s="183" t="s">
        <v>616</v>
      </c>
      <c r="F43" s="183" t="s">
        <v>633</v>
      </c>
      <c r="G43" s="183" t="s">
        <v>28</v>
      </c>
      <c r="H43" s="183">
        <v>20</v>
      </c>
      <c r="I43" s="183" t="s">
        <v>628</v>
      </c>
      <c r="J43" s="184"/>
      <c r="K43" s="183"/>
      <c r="L43" s="183"/>
      <c r="M43" s="183"/>
      <c r="N43" s="183"/>
      <c r="O43" s="183"/>
      <c r="P43" s="184"/>
      <c r="Q43" s="184"/>
      <c r="R43" s="183"/>
      <c r="S43" s="183"/>
      <c r="T43" s="185">
        <f t="shared" si="17"/>
        <v>0</v>
      </c>
      <c r="U43" s="186">
        <v>22</v>
      </c>
      <c r="V43" s="187">
        <f t="shared" si="13"/>
        <v>0.49955000000000005</v>
      </c>
      <c r="W43" s="188">
        <v>11.0099</v>
      </c>
      <c r="X43" s="188">
        <f>+U43*T43</f>
        <v>0</v>
      </c>
      <c r="Y43" s="189">
        <f>+W43*T43</f>
        <v>0</v>
      </c>
    </row>
    <row r="44" spans="3:28" ht="21" x14ac:dyDescent="0.25">
      <c r="C44" s="925">
        <v>16</v>
      </c>
      <c r="D44" s="920"/>
      <c r="E44" s="919" t="s">
        <v>617</v>
      </c>
      <c r="F44" s="922" t="s">
        <v>642</v>
      </c>
      <c r="G44" s="919" t="s">
        <v>641</v>
      </c>
      <c r="H44" s="183">
        <v>5</v>
      </c>
      <c r="I44" s="183" t="s">
        <v>31</v>
      </c>
      <c r="J44" s="184"/>
      <c r="K44" s="183"/>
      <c r="L44" s="183"/>
      <c r="M44" s="183"/>
      <c r="N44" s="183"/>
      <c r="O44" s="183"/>
      <c r="P44" s="184"/>
      <c r="Q44" s="184"/>
      <c r="R44" s="183"/>
      <c r="S44" s="183"/>
      <c r="T44" s="952">
        <f>SUM(J44:S46)</f>
        <v>0</v>
      </c>
      <c r="U44" s="955">
        <v>55</v>
      </c>
      <c r="V44" s="958">
        <f>1-(W44/U44)</f>
        <v>0.39400000000000002</v>
      </c>
      <c r="W44" s="961">
        <v>33.33</v>
      </c>
      <c r="X44" s="961">
        <f>+U44*T44</f>
        <v>0</v>
      </c>
      <c r="Y44" s="949">
        <f>+W44*T44</f>
        <v>0</v>
      </c>
    </row>
    <row r="45" spans="3:28" ht="21" x14ac:dyDescent="0.25">
      <c r="C45" s="926"/>
      <c r="D45" s="920"/>
      <c r="E45" s="920"/>
      <c r="F45" s="923"/>
      <c r="G45" s="923"/>
      <c r="H45" s="183">
        <v>20</v>
      </c>
      <c r="I45" s="183" t="s">
        <v>32</v>
      </c>
      <c r="J45" s="184"/>
      <c r="K45" s="183"/>
      <c r="L45" s="183"/>
      <c r="M45" s="183"/>
      <c r="N45" s="183"/>
      <c r="O45" s="183"/>
      <c r="P45" s="184"/>
      <c r="Q45" s="184"/>
      <c r="R45" s="183"/>
      <c r="S45" s="183"/>
      <c r="T45" s="953">
        <f t="shared" ref="T45:T50" si="18">SUM(J45:S45)</f>
        <v>0</v>
      </c>
      <c r="U45" s="956"/>
      <c r="V45" s="959"/>
      <c r="W45" s="962"/>
      <c r="X45" s="962"/>
      <c r="Y45" s="950"/>
      <c r="AB45" s="208"/>
    </row>
    <row r="46" spans="3:28" ht="21" x14ac:dyDescent="0.25">
      <c r="C46" s="927"/>
      <c r="D46" s="920"/>
      <c r="E46" s="921"/>
      <c r="F46" s="924"/>
      <c r="G46" s="924"/>
      <c r="H46" s="183">
        <v>5</v>
      </c>
      <c r="I46" s="183" t="s">
        <v>33</v>
      </c>
      <c r="J46" s="184"/>
      <c r="K46" s="183"/>
      <c r="L46" s="183"/>
      <c r="M46" s="183"/>
      <c r="N46" s="183"/>
      <c r="O46" s="183"/>
      <c r="P46" s="184"/>
      <c r="Q46" s="184"/>
      <c r="R46" s="183"/>
      <c r="S46" s="183"/>
      <c r="T46" s="954">
        <f t="shared" si="18"/>
        <v>0</v>
      </c>
      <c r="U46" s="957"/>
      <c r="V46" s="960"/>
      <c r="W46" s="963"/>
      <c r="X46" s="963"/>
      <c r="Y46" s="951"/>
    </row>
    <row r="47" spans="3:28" ht="21" x14ac:dyDescent="0.25">
      <c r="C47" s="925">
        <v>17</v>
      </c>
      <c r="D47" s="920"/>
      <c r="E47" s="919" t="s">
        <v>618</v>
      </c>
      <c r="F47" s="73" t="s">
        <v>619</v>
      </c>
      <c r="G47" s="183" t="s">
        <v>620</v>
      </c>
      <c r="H47" s="183">
        <v>20</v>
      </c>
      <c r="I47" s="183" t="s">
        <v>628</v>
      </c>
      <c r="J47" s="184"/>
      <c r="K47" s="183"/>
      <c r="L47" s="183"/>
      <c r="M47" s="183"/>
      <c r="N47" s="183"/>
      <c r="O47" s="183"/>
      <c r="P47" s="184"/>
      <c r="Q47" s="184"/>
      <c r="R47" s="183"/>
      <c r="S47" s="183"/>
      <c r="T47" s="185">
        <f t="shared" si="18"/>
        <v>0</v>
      </c>
      <c r="U47" s="955">
        <v>30</v>
      </c>
      <c r="V47" s="958">
        <f>1-(W47/U47)</f>
        <v>0.4</v>
      </c>
      <c r="W47" s="961">
        <v>18</v>
      </c>
      <c r="X47" s="961">
        <f t="shared" ref="X47:X54" si="19">+U47*T47</f>
        <v>0</v>
      </c>
      <c r="Y47" s="949">
        <f t="shared" ref="Y47:Y54" si="20">+W47*T47</f>
        <v>0</v>
      </c>
    </row>
    <row r="48" spans="3:28" ht="21" x14ac:dyDescent="0.25">
      <c r="C48" s="926"/>
      <c r="D48" s="920"/>
      <c r="E48" s="920"/>
      <c r="F48" s="73" t="s">
        <v>612</v>
      </c>
      <c r="G48" s="183" t="s">
        <v>621</v>
      </c>
      <c r="H48" s="183">
        <v>20</v>
      </c>
      <c r="I48" s="183" t="s">
        <v>628</v>
      </c>
      <c r="J48" s="184"/>
      <c r="K48" s="183"/>
      <c r="L48" s="183"/>
      <c r="M48" s="183"/>
      <c r="N48" s="183"/>
      <c r="O48" s="183"/>
      <c r="P48" s="184"/>
      <c r="Q48" s="184"/>
      <c r="R48" s="183"/>
      <c r="S48" s="183"/>
      <c r="T48" s="185">
        <f t="shared" si="18"/>
        <v>0</v>
      </c>
      <c r="U48" s="956"/>
      <c r="V48" s="959"/>
      <c r="W48" s="962"/>
      <c r="X48" s="962"/>
      <c r="Y48" s="950"/>
    </row>
    <row r="49" spans="2:28" ht="21" x14ac:dyDescent="0.25">
      <c r="C49" s="927"/>
      <c r="D49" s="920"/>
      <c r="E49" s="921"/>
      <c r="F49" s="73" t="s">
        <v>622</v>
      </c>
      <c r="G49" s="183" t="s">
        <v>623</v>
      </c>
      <c r="H49" s="183">
        <v>20</v>
      </c>
      <c r="I49" s="183" t="s">
        <v>628</v>
      </c>
      <c r="J49" s="184"/>
      <c r="K49" s="183"/>
      <c r="L49" s="183"/>
      <c r="M49" s="183"/>
      <c r="N49" s="183"/>
      <c r="O49" s="183"/>
      <c r="P49" s="184"/>
      <c r="Q49" s="184"/>
      <c r="R49" s="183"/>
      <c r="S49" s="183"/>
      <c r="T49" s="185">
        <f t="shared" si="18"/>
        <v>0</v>
      </c>
      <c r="U49" s="957"/>
      <c r="V49" s="960"/>
      <c r="W49" s="963"/>
      <c r="X49" s="963"/>
      <c r="Y49" s="951"/>
    </row>
    <row r="50" spans="2:28" ht="21" x14ac:dyDescent="0.25">
      <c r="C50" s="181">
        <v>18</v>
      </c>
      <c r="D50" s="920"/>
      <c r="E50" s="182" t="s">
        <v>631</v>
      </c>
      <c r="F50" s="183" t="s">
        <v>633</v>
      </c>
      <c r="G50" s="183" t="s">
        <v>28</v>
      </c>
      <c r="H50" s="183">
        <v>20</v>
      </c>
      <c r="I50" s="183" t="s">
        <v>628</v>
      </c>
      <c r="J50" s="184"/>
      <c r="K50" s="183"/>
      <c r="L50" s="183"/>
      <c r="M50" s="183"/>
      <c r="N50" s="183"/>
      <c r="O50" s="183"/>
      <c r="P50" s="184"/>
      <c r="Q50" s="184"/>
      <c r="R50" s="183"/>
      <c r="S50" s="183"/>
      <c r="T50" s="185">
        <f t="shared" si="18"/>
        <v>0</v>
      </c>
      <c r="U50" s="186">
        <v>18</v>
      </c>
      <c r="V50" s="187">
        <f t="shared" ref="V50:V56" si="21">1-(W50/U50)</f>
        <v>0.38888888888888884</v>
      </c>
      <c r="W50" s="188">
        <v>11</v>
      </c>
      <c r="X50" s="188">
        <f t="shared" si="19"/>
        <v>0</v>
      </c>
      <c r="Y50" s="189">
        <f t="shared" si="20"/>
        <v>0</v>
      </c>
    </row>
    <row r="51" spans="2:28" ht="21" x14ac:dyDescent="0.25">
      <c r="C51" s="925">
        <v>19</v>
      </c>
      <c r="D51" s="920"/>
      <c r="E51" s="919" t="s">
        <v>624</v>
      </c>
      <c r="F51" s="922" t="s">
        <v>625</v>
      </c>
      <c r="G51" s="919" t="s">
        <v>643</v>
      </c>
      <c r="H51" s="183">
        <v>5</v>
      </c>
      <c r="I51" s="183" t="s">
        <v>31</v>
      </c>
      <c r="J51" s="184"/>
      <c r="K51" s="183"/>
      <c r="L51" s="183"/>
      <c r="M51" s="183"/>
      <c r="N51" s="183"/>
      <c r="O51" s="183"/>
      <c r="P51" s="184"/>
      <c r="Q51" s="184"/>
      <c r="R51" s="183"/>
      <c r="S51" s="183"/>
      <c r="T51" s="952">
        <f>SUM(J51:S53)</f>
        <v>0</v>
      </c>
      <c r="U51" s="955">
        <v>20</v>
      </c>
      <c r="V51" s="958">
        <f t="shared" si="21"/>
        <v>0.14749999999999996</v>
      </c>
      <c r="W51" s="961">
        <v>17.05</v>
      </c>
      <c r="X51" s="961">
        <f t="shared" si="19"/>
        <v>0</v>
      </c>
      <c r="Y51" s="949">
        <f t="shared" si="20"/>
        <v>0</v>
      </c>
      <c r="AB51" s="208"/>
    </row>
    <row r="52" spans="2:28" ht="21" x14ac:dyDescent="0.25">
      <c r="C52" s="926"/>
      <c r="D52" s="920"/>
      <c r="E52" s="920"/>
      <c r="F52" s="923"/>
      <c r="G52" s="923"/>
      <c r="H52" s="183">
        <v>20</v>
      </c>
      <c r="I52" s="183" t="s">
        <v>32</v>
      </c>
      <c r="J52" s="184"/>
      <c r="K52" s="183"/>
      <c r="L52" s="183"/>
      <c r="M52" s="183"/>
      <c r="N52" s="183"/>
      <c r="O52" s="183"/>
      <c r="P52" s="184"/>
      <c r="Q52" s="184"/>
      <c r="R52" s="183"/>
      <c r="S52" s="183"/>
      <c r="T52" s="953">
        <f>SUM(J52:S52)</f>
        <v>0</v>
      </c>
      <c r="U52" s="956"/>
      <c r="V52" s="959"/>
      <c r="W52" s="962"/>
      <c r="X52" s="962"/>
      <c r="Y52" s="950"/>
    </row>
    <row r="53" spans="2:28" ht="21" x14ac:dyDescent="0.25">
      <c r="C53" s="927"/>
      <c r="D53" s="920"/>
      <c r="E53" s="921"/>
      <c r="F53" s="924"/>
      <c r="G53" s="924"/>
      <c r="H53" s="183">
        <v>5</v>
      </c>
      <c r="I53" s="183" t="s">
        <v>33</v>
      </c>
      <c r="J53" s="184"/>
      <c r="K53" s="183"/>
      <c r="L53" s="183"/>
      <c r="M53" s="183"/>
      <c r="N53" s="183"/>
      <c r="O53" s="183"/>
      <c r="P53" s="184"/>
      <c r="Q53" s="184"/>
      <c r="R53" s="183"/>
      <c r="S53" s="183"/>
      <c r="T53" s="954">
        <f>SUM(J53:S53)</f>
        <v>0</v>
      </c>
      <c r="U53" s="957"/>
      <c r="V53" s="960"/>
      <c r="W53" s="963"/>
      <c r="X53" s="963"/>
      <c r="Y53" s="951"/>
    </row>
    <row r="54" spans="2:28" ht="21" x14ac:dyDescent="0.25">
      <c r="C54" s="243">
        <v>20</v>
      </c>
      <c r="D54" s="920"/>
      <c r="E54" s="236" t="s">
        <v>626</v>
      </c>
      <c r="F54" s="241" t="s">
        <v>676</v>
      </c>
      <c r="G54" s="241" t="s">
        <v>28</v>
      </c>
      <c r="H54" s="183">
        <v>20</v>
      </c>
      <c r="I54" s="183" t="s">
        <v>32</v>
      </c>
      <c r="J54" s="184"/>
      <c r="K54" s="183"/>
      <c r="L54" s="183"/>
      <c r="M54" s="183"/>
      <c r="N54" s="183"/>
      <c r="O54" s="183"/>
      <c r="P54" s="184"/>
      <c r="Q54" s="184"/>
      <c r="R54" s="183"/>
      <c r="S54" s="183"/>
      <c r="T54" s="239">
        <f>SUM(J54:S54)</f>
        <v>0</v>
      </c>
      <c r="U54" s="238">
        <v>26</v>
      </c>
      <c r="V54" s="240">
        <f t="shared" si="21"/>
        <v>0.42307692307692313</v>
      </c>
      <c r="W54" s="237">
        <v>15</v>
      </c>
      <c r="X54" s="237">
        <f t="shared" si="19"/>
        <v>0</v>
      </c>
      <c r="Y54" s="242">
        <f t="shared" si="20"/>
        <v>0</v>
      </c>
      <c r="Z54" s="216"/>
    </row>
    <row r="55" spans="2:28" ht="21" x14ac:dyDescent="0.25">
      <c r="C55" s="199">
        <v>21</v>
      </c>
      <c r="D55" s="920"/>
      <c r="E55" s="200" t="s">
        <v>627</v>
      </c>
      <c r="F55" s="201" t="s">
        <v>632</v>
      </c>
      <c r="G55" s="201" t="s">
        <v>28</v>
      </c>
      <c r="H55" s="201">
        <v>20</v>
      </c>
      <c r="I55" s="201" t="s">
        <v>628</v>
      </c>
      <c r="J55" s="202"/>
      <c r="K55" s="230"/>
      <c r="L55" s="230"/>
      <c r="M55" s="230"/>
      <c r="N55" s="201"/>
      <c r="O55" s="201"/>
      <c r="P55" s="202"/>
      <c r="Q55" s="202"/>
      <c r="R55" s="230"/>
      <c r="S55" s="201"/>
      <c r="T55" s="203">
        <f t="shared" ref="T55:T94" si="22">SUM(J55:S55)</f>
        <v>0</v>
      </c>
      <c r="U55" s="204">
        <v>15</v>
      </c>
      <c r="V55" s="205">
        <f t="shared" si="21"/>
        <v>0.19999999999999996</v>
      </c>
      <c r="W55" s="206">
        <v>12</v>
      </c>
      <c r="X55" s="206">
        <f t="shared" ref="X55" si="23">+U55*T55</f>
        <v>0</v>
      </c>
      <c r="Y55" s="207">
        <f t="shared" ref="Y55" si="24">+W55*T55</f>
        <v>0</v>
      </c>
    </row>
    <row r="56" spans="2:28" ht="21" customHeight="1" x14ac:dyDescent="0.25">
      <c r="B56" s="892" t="s">
        <v>398</v>
      </c>
      <c r="C56" s="217">
        <v>22</v>
      </c>
      <c r="D56" s="210" t="s">
        <v>38</v>
      </c>
      <c r="E56" s="210" t="s">
        <v>646</v>
      </c>
      <c r="F56" s="209" t="s">
        <v>652</v>
      </c>
      <c r="G56" s="929" t="s">
        <v>653</v>
      </c>
      <c r="H56" s="936">
        <v>20</v>
      </c>
      <c r="I56" s="936" t="s">
        <v>628</v>
      </c>
      <c r="J56" s="211"/>
      <c r="K56" s="209"/>
      <c r="L56" s="209"/>
      <c r="M56" s="209"/>
      <c r="N56" s="209"/>
      <c r="O56" s="209"/>
      <c r="P56" s="211"/>
      <c r="Q56" s="211"/>
      <c r="R56" s="209"/>
      <c r="S56" s="209"/>
      <c r="T56" s="212">
        <f t="shared" si="22"/>
        <v>0</v>
      </c>
      <c r="U56" s="939">
        <v>25</v>
      </c>
      <c r="V56" s="942">
        <f t="shared" si="21"/>
        <v>0</v>
      </c>
      <c r="W56" s="945">
        <v>25</v>
      </c>
      <c r="X56" s="945">
        <f>+U56*T56</f>
        <v>0</v>
      </c>
      <c r="Y56" s="932">
        <f>+W56*T56</f>
        <v>0</v>
      </c>
    </row>
    <row r="57" spans="2:28" ht="21" x14ac:dyDescent="0.25">
      <c r="B57" s="893"/>
      <c r="C57" s="916">
        <v>23</v>
      </c>
      <c r="D57" s="929" t="s">
        <v>276</v>
      </c>
      <c r="E57" s="929" t="s">
        <v>409</v>
      </c>
      <c r="F57" s="209" t="s">
        <v>652</v>
      </c>
      <c r="G57" s="930"/>
      <c r="H57" s="937"/>
      <c r="I57" s="937"/>
      <c r="J57" s="211"/>
      <c r="K57" s="209"/>
      <c r="L57" s="209"/>
      <c r="M57" s="209"/>
      <c r="N57" s="209"/>
      <c r="O57" s="209"/>
      <c r="P57" s="211"/>
      <c r="Q57" s="211"/>
      <c r="R57" s="209"/>
      <c r="S57" s="209"/>
      <c r="T57" s="212">
        <f t="shared" si="22"/>
        <v>0</v>
      </c>
      <c r="U57" s="940"/>
      <c r="V57" s="943"/>
      <c r="W57" s="946"/>
      <c r="X57" s="946"/>
      <c r="Y57" s="933"/>
    </row>
    <row r="58" spans="2:28" ht="21" x14ac:dyDescent="0.25">
      <c r="B58" s="893"/>
      <c r="C58" s="917"/>
      <c r="D58" s="930"/>
      <c r="E58" s="931"/>
      <c r="F58" s="209" t="s">
        <v>403</v>
      </c>
      <c r="G58" s="930"/>
      <c r="H58" s="937"/>
      <c r="I58" s="937"/>
      <c r="J58" s="211"/>
      <c r="K58" s="209"/>
      <c r="L58" s="209"/>
      <c r="M58" s="209"/>
      <c r="N58" s="209"/>
      <c r="O58" s="209"/>
      <c r="P58" s="211"/>
      <c r="Q58" s="211"/>
      <c r="R58" s="209"/>
      <c r="S58" s="209"/>
      <c r="T58" s="212">
        <f t="shared" si="22"/>
        <v>0</v>
      </c>
      <c r="U58" s="940"/>
      <c r="V58" s="943"/>
      <c r="W58" s="946"/>
      <c r="X58" s="946"/>
      <c r="Y58" s="933"/>
    </row>
    <row r="59" spans="2:28" ht="21" x14ac:dyDescent="0.25">
      <c r="B59" s="893"/>
      <c r="C59" s="217">
        <v>24</v>
      </c>
      <c r="D59" s="931"/>
      <c r="E59" s="210" t="s">
        <v>408</v>
      </c>
      <c r="F59" s="214" t="s">
        <v>659</v>
      </c>
      <c r="G59" s="930"/>
      <c r="H59" s="937"/>
      <c r="I59" s="937"/>
      <c r="J59" s="211"/>
      <c r="K59" s="209"/>
      <c r="L59" s="209"/>
      <c r="M59" s="209"/>
      <c r="N59" s="209"/>
      <c r="O59" s="209"/>
      <c r="P59" s="211"/>
      <c r="Q59" s="211"/>
      <c r="R59" s="209"/>
      <c r="S59" s="209"/>
      <c r="T59" s="212">
        <f t="shared" si="22"/>
        <v>0</v>
      </c>
      <c r="U59" s="940"/>
      <c r="V59" s="943"/>
      <c r="W59" s="946"/>
      <c r="X59" s="946"/>
      <c r="Y59" s="933"/>
    </row>
    <row r="60" spans="2:28" ht="21" x14ac:dyDescent="0.25">
      <c r="B60" s="893"/>
      <c r="C60" s="916">
        <v>25</v>
      </c>
      <c r="D60" s="929" t="s">
        <v>37</v>
      </c>
      <c r="E60" s="763" t="s">
        <v>647</v>
      </c>
      <c r="F60" s="209" t="s">
        <v>652</v>
      </c>
      <c r="G60" s="930"/>
      <c r="H60" s="937"/>
      <c r="I60" s="937"/>
      <c r="J60" s="211"/>
      <c r="K60" s="209"/>
      <c r="L60" s="209"/>
      <c r="M60" s="209"/>
      <c r="N60" s="209"/>
      <c r="O60" s="209"/>
      <c r="P60" s="211"/>
      <c r="Q60" s="211"/>
      <c r="R60" s="209"/>
      <c r="S60" s="209"/>
      <c r="T60" s="212">
        <f t="shared" si="22"/>
        <v>0</v>
      </c>
      <c r="U60" s="940"/>
      <c r="V60" s="943"/>
      <c r="W60" s="946"/>
      <c r="X60" s="946"/>
      <c r="Y60" s="933"/>
    </row>
    <row r="61" spans="2:28" ht="21" x14ac:dyDescent="0.25">
      <c r="B61" s="893"/>
      <c r="C61" s="917"/>
      <c r="D61" s="930"/>
      <c r="E61" s="883"/>
      <c r="F61" s="209" t="s">
        <v>94</v>
      </c>
      <c r="G61" s="930"/>
      <c r="H61" s="937"/>
      <c r="I61" s="937"/>
      <c r="J61" s="211"/>
      <c r="K61" s="209"/>
      <c r="L61" s="209"/>
      <c r="M61" s="209"/>
      <c r="N61" s="209"/>
      <c r="O61" s="209"/>
      <c r="P61" s="211"/>
      <c r="Q61" s="211"/>
      <c r="R61" s="209"/>
      <c r="S61" s="209"/>
      <c r="T61" s="212">
        <f t="shared" si="22"/>
        <v>0</v>
      </c>
      <c r="U61" s="940"/>
      <c r="V61" s="943"/>
      <c r="W61" s="946"/>
      <c r="X61" s="946"/>
      <c r="Y61" s="933"/>
    </row>
    <row r="62" spans="2:28" ht="21" x14ac:dyDescent="0.25">
      <c r="B62" s="893"/>
      <c r="C62" s="217">
        <v>26</v>
      </c>
      <c r="D62" s="931"/>
      <c r="E62" s="210" t="s">
        <v>308</v>
      </c>
      <c r="F62" s="209" t="s">
        <v>666</v>
      </c>
      <c r="G62" s="930"/>
      <c r="H62" s="937"/>
      <c r="I62" s="937"/>
      <c r="J62" s="211"/>
      <c r="K62" s="209"/>
      <c r="L62" s="209"/>
      <c r="M62" s="209"/>
      <c r="N62" s="209"/>
      <c r="O62" s="209"/>
      <c r="P62" s="211"/>
      <c r="Q62" s="211"/>
      <c r="R62" s="209"/>
      <c r="S62" s="209"/>
      <c r="T62" s="212">
        <f t="shared" si="22"/>
        <v>0</v>
      </c>
      <c r="U62" s="940"/>
      <c r="V62" s="943"/>
      <c r="W62" s="946"/>
      <c r="X62" s="946"/>
      <c r="Y62" s="933"/>
    </row>
    <row r="63" spans="2:28" ht="21" x14ac:dyDescent="0.25">
      <c r="B63" s="893"/>
      <c r="C63" s="217">
        <v>27</v>
      </c>
      <c r="D63" s="210" t="s">
        <v>107</v>
      </c>
      <c r="E63" s="213" t="s">
        <v>651</v>
      </c>
      <c r="F63" s="209" t="s">
        <v>652</v>
      </c>
      <c r="G63" s="930"/>
      <c r="H63" s="937"/>
      <c r="I63" s="937"/>
      <c r="J63" s="211"/>
      <c r="K63" s="209"/>
      <c r="L63" s="209"/>
      <c r="M63" s="209"/>
      <c r="N63" s="209"/>
      <c r="O63" s="209"/>
      <c r="P63" s="211"/>
      <c r="Q63" s="211"/>
      <c r="R63" s="209"/>
      <c r="S63" s="209"/>
      <c r="T63" s="212">
        <f t="shared" si="22"/>
        <v>0</v>
      </c>
      <c r="U63" s="940"/>
      <c r="V63" s="943"/>
      <c r="W63" s="946"/>
      <c r="X63" s="946"/>
      <c r="Y63" s="933"/>
    </row>
    <row r="64" spans="2:28" ht="21" x14ac:dyDescent="0.25">
      <c r="B64" s="893"/>
      <c r="C64" s="916">
        <v>28</v>
      </c>
      <c r="D64" s="929" t="s">
        <v>75</v>
      </c>
      <c r="E64" s="763" t="s">
        <v>405</v>
      </c>
      <c r="F64" s="209" t="s">
        <v>652</v>
      </c>
      <c r="G64" s="930"/>
      <c r="H64" s="937"/>
      <c r="I64" s="937"/>
      <c r="J64" s="211"/>
      <c r="K64" s="209"/>
      <c r="L64" s="209"/>
      <c r="M64" s="209"/>
      <c r="N64" s="209"/>
      <c r="O64" s="209"/>
      <c r="P64" s="211"/>
      <c r="Q64" s="211"/>
      <c r="R64" s="209"/>
      <c r="S64" s="209"/>
      <c r="T64" s="212">
        <f t="shared" si="22"/>
        <v>0</v>
      </c>
      <c r="U64" s="940"/>
      <c r="V64" s="943"/>
      <c r="W64" s="946"/>
      <c r="X64" s="946"/>
      <c r="Y64" s="933"/>
    </row>
    <row r="65" spans="2:25" ht="21" x14ac:dyDescent="0.25">
      <c r="B65" s="893"/>
      <c r="C65" s="928"/>
      <c r="D65" s="930"/>
      <c r="E65" s="764"/>
      <c r="F65" s="209" t="s">
        <v>403</v>
      </c>
      <c r="G65" s="930"/>
      <c r="H65" s="937"/>
      <c r="I65" s="937"/>
      <c r="J65" s="211"/>
      <c r="K65" s="209"/>
      <c r="L65" s="209"/>
      <c r="M65" s="209"/>
      <c r="N65" s="209"/>
      <c r="O65" s="209"/>
      <c r="P65" s="211"/>
      <c r="Q65" s="211"/>
      <c r="R65" s="209"/>
      <c r="S65" s="209"/>
      <c r="T65" s="212">
        <f t="shared" si="22"/>
        <v>0</v>
      </c>
      <c r="U65" s="940"/>
      <c r="V65" s="943"/>
      <c r="W65" s="946"/>
      <c r="X65" s="946"/>
      <c r="Y65" s="933"/>
    </row>
    <row r="66" spans="2:25" ht="21" x14ac:dyDescent="0.25">
      <c r="B66" s="893"/>
      <c r="C66" s="917"/>
      <c r="D66" s="930"/>
      <c r="E66" s="883"/>
      <c r="F66" s="209" t="s">
        <v>677</v>
      </c>
      <c r="G66" s="930"/>
      <c r="H66" s="937"/>
      <c r="I66" s="937"/>
      <c r="J66" s="211"/>
      <c r="K66" s="209"/>
      <c r="L66" s="209"/>
      <c r="M66" s="209"/>
      <c r="N66" s="209"/>
      <c r="O66" s="209"/>
      <c r="P66" s="211"/>
      <c r="Q66" s="211"/>
      <c r="R66" s="209"/>
      <c r="S66" s="209"/>
      <c r="T66" s="212">
        <f t="shared" si="22"/>
        <v>0</v>
      </c>
      <c r="U66" s="940"/>
      <c r="V66" s="943"/>
      <c r="W66" s="946"/>
      <c r="X66" s="946"/>
      <c r="Y66" s="933"/>
    </row>
    <row r="67" spans="2:25" ht="21" x14ac:dyDescent="0.25">
      <c r="B67" s="893"/>
      <c r="C67" s="916">
        <v>29</v>
      </c>
      <c r="D67" s="930"/>
      <c r="E67" s="929" t="s">
        <v>655</v>
      </c>
      <c r="F67" s="209" t="s">
        <v>652</v>
      </c>
      <c r="G67" s="930"/>
      <c r="H67" s="937"/>
      <c r="I67" s="937"/>
      <c r="J67" s="211"/>
      <c r="K67" s="209"/>
      <c r="L67" s="209"/>
      <c r="M67" s="209"/>
      <c r="N67" s="209"/>
      <c r="O67" s="209"/>
      <c r="P67" s="211"/>
      <c r="Q67" s="211"/>
      <c r="R67" s="209"/>
      <c r="S67" s="209"/>
      <c r="T67" s="212">
        <f t="shared" si="22"/>
        <v>0</v>
      </c>
      <c r="U67" s="940"/>
      <c r="V67" s="943"/>
      <c r="W67" s="946"/>
      <c r="X67" s="946"/>
      <c r="Y67" s="933"/>
    </row>
    <row r="68" spans="2:25" ht="21" x14ac:dyDescent="0.25">
      <c r="B68" s="893"/>
      <c r="C68" s="928"/>
      <c r="D68" s="930"/>
      <c r="E68" s="930"/>
      <c r="F68" s="209" t="s">
        <v>664</v>
      </c>
      <c r="G68" s="930"/>
      <c r="H68" s="937"/>
      <c r="I68" s="937"/>
      <c r="J68" s="211"/>
      <c r="K68" s="209"/>
      <c r="L68" s="209"/>
      <c r="M68" s="209"/>
      <c r="N68" s="209"/>
      <c r="O68" s="209"/>
      <c r="P68" s="211"/>
      <c r="Q68" s="211"/>
      <c r="R68" s="209"/>
      <c r="S68" s="209"/>
      <c r="T68" s="212">
        <f t="shared" si="22"/>
        <v>0</v>
      </c>
      <c r="U68" s="940"/>
      <c r="V68" s="943"/>
      <c r="W68" s="946"/>
      <c r="X68" s="946"/>
      <c r="Y68" s="933"/>
    </row>
    <row r="69" spans="2:25" ht="21" x14ac:dyDescent="0.25">
      <c r="B69" s="893"/>
      <c r="C69" s="917"/>
      <c r="D69" s="931"/>
      <c r="E69" s="931"/>
      <c r="F69" s="209" t="s">
        <v>677</v>
      </c>
      <c r="G69" s="930"/>
      <c r="H69" s="937"/>
      <c r="I69" s="937"/>
      <c r="J69" s="211"/>
      <c r="K69" s="209"/>
      <c r="L69" s="209"/>
      <c r="M69" s="209"/>
      <c r="N69" s="209"/>
      <c r="O69" s="209"/>
      <c r="P69" s="211"/>
      <c r="Q69" s="211"/>
      <c r="R69" s="209"/>
      <c r="S69" s="209"/>
      <c r="T69" s="212">
        <f t="shared" si="22"/>
        <v>0</v>
      </c>
      <c r="U69" s="940"/>
      <c r="V69" s="943"/>
      <c r="W69" s="946"/>
      <c r="X69" s="946"/>
      <c r="Y69" s="933"/>
    </row>
    <row r="70" spans="2:25" ht="21" x14ac:dyDescent="0.25">
      <c r="B70" s="893"/>
      <c r="C70" s="916">
        <v>30</v>
      </c>
      <c r="D70" s="929" t="s">
        <v>84</v>
      </c>
      <c r="E70" s="763" t="s">
        <v>418</v>
      </c>
      <c r="F70" s="209" t="s">
        <v>656</v>
      </c>
      <c r="G70" s="930"/>
      <c r="H70" s="937"/>
      <c r="I70" s="937"/>
      <c r="J70" s="211"/>
      <c r="K70" s="209"/>
      <c r="L70" s="209"/>
      <c r="M70" s="209"/>
      <c r="N70" s="209"/>
      <c r="O70" s="209"/>
      <c r="P70" s="211"/>
      <c r="Q70" s="211"/>
      <c r="R70" s="209"/>
      <c r="S70" s="209"/>
      <c r="T70" s="212">
        <f t="shared" si="22"/>
        <v>0</v>
      </c>
      <c r="U70" s="940"/>
      <c r="V70" s="943"/>
      <c r="W70" s="946"/>
      <c r="X70" s="946"/>
      <c r="Y70" s="933"/>
    </row>
    <row r="71" spans="2:25" ht="21" x14ac:dyDescent="0.25">
      <c r="B71" s="893"/>
      <c r="C71" s="928"/>
      <c r="D71" s="930"/>
      <c r="E71" s="764"/>
      <c r="F71" s="209" t="s">
        <v>662</v>
      </c>
      <c r="G71" s="930"/>
      <c r="H71" s="937"/>
      <c r="I71" s="937"/>
      <c r="J71" s="211"/>
      <c r="K71" s="209"/>
      <c r="L71" s="209"/>
      <c r="M71" s="209"/>
      <c r="N71" s="209"/>
      <c r="O71" s="209"/>
      <c r="P71" s="211"/>
      <c r="Q71" s="211"/>
      <c r="R71" s="209"/>
      <c r="S71" s="209"/>
      <c r="T71" s="212">
        <f t="shared" si="22"/>
        <v>0</v>
      </c>
      <c r="U71" s="940"/>
      <c r="V71" s="943"/>
      <c r="W71" s="946"/>
      <c r="X71" s="946"/>
      <c r="Y71" s="933"/>
    </row>
    <row r="72" spans="2:25" ht="21" x14ac:dyDescent="0.25">
      <c r="B72" s="893"/>
      <c r="C72" s="917"/>
      <c r="D72" s="931"/>
      <c r="E72" s="883"/>
      <c r="F72" s="209" t="s">
        <v>677</v>
      </c>
      <c r="G72" s="930"/>
      <c r="H72" s="937"/>
      <c r="I72" s="937"/>
      <c r="J72" s="211"/>
      <c r="K72" s="209"/>
      <c r="L72" s="209"/>
      <c r="M72" s="209"/>
      <c r="N72" s="209"/>
      <c r="O72" s="209"/>
      <c r="P72" s="211"/>
      <c r="Q72" s="211"/>
      <c r="R72" s="209"/>
      <c r="S72" s="209"/>
      <c r="T72" s="212">
        <f t="shared" si="22"/>
        <v>0</v>
      </c>
      <c r="U72" s="940"/>
      <c r="V72" s="943"/>
      <c r="W72" s="946"/>
      <c r="X72" s="946"/>
      <c r="Y72" s="933"/>
    </row>
    <row r="73" spans="2:25" ht="21" x14ac:dyDescent="0.25">
      <c r="B73" s="893"/>
      <c r="C73" s="916">
        <v>31</v>
      </c>
      <c r="D73" s="929" t="s">
        <v>362</v>
      </c>
      <c r="E73" s="763" t="s">
        <v>421</v>
      </c>
      <c r="F73" s="209" t="s">
        <v>652</v>
      </c>
      <c r="G73" s="930"/>
      <c r="H73" s="937"/>
      <c r="I73" s="937"/>
      <c r="J73" s="211"/>
      <c r="K73" s="209"/>
      <c r="L73" s="209"/>
      <c r="M73" s="209"/>
      <c r="N73" s="209"/>
      <c r="O73" s="209"/>
      <c r="P73" s="211"/>
      <c r="Q73" s="211"/>
      <c r="R73" s="209"/>
      <c r="S73" s="209"/>
      <c r="T73" s="212">
        <f t="shared" si="22"/>
        <v>0</v>
      </c>
      <c r="U73" s="940"/>
      <c r="V73" s="943"/>
      <c r="W73" s="946"/>
      <c r="X73" s="946"/>
      <c r="Y73" s="933"/>
    </row>
    <row r="74" spans="2:25" ht="21" x14ac:dyDescent="0.25">
      <c r="B74" s="893"/>
      <c r="C74" s="917"/>
      <c r="D74" s="931"/>
      <c r="E74" s="883"/>
      <c r="F74" s="209" t="s">
        <v>677</v>
      </c>
      <c r="G74" s="930"/>
      <c r="H74" s="937"/>
      <c r="I74" s="937"/>
      <c r="J74" s="211"/>
      <c r="K74" s="209"/>
      <c r="L74" s="209"/>
      <c r="M74" s="209"/>
      <c r="N74" s="209"/>
      <c r="O74" s="209"/>
      <c r="P74" s="211"/>
      <c r="Q74" s="211"/>
      <c r="R74" s="209"/>
      <c r="S74" s="209"/>
      <c r="T74" s="212">
        <f t="shared" si="22"/>
        <v>0</v>
      </c>
      <c r="U74" s="940"/>
      <c r="V74" s="943"/>
      <c r="W74" s="946"/>
      <c r="X74" s="946"/>
      <c r="Y74" s="933"/>
    </row>
    <row r="75" spans="2:25" ht="21" x14ac:dyDescent="0.25">
      <c r="B75" s="893"/>
      <c r="C75" s="916">
        <v>32</v>
      </c>
      <c r="D75" s="918" t="s">
        <v>374</v>
      </c>
      <c r="E75" s="948" t="s">
        <v>654</v>
      </c>
      <c r="F75" s="209" t="s">
        <v>657</v>
      </c>
      <c r="G75" s="930"/>
      <c r="H75" s="937"/>
      <c r="I75" s="937"/>
      <c r="J75" s="211"/>
      <c r="K75" s="209"/>
      <c r="L75" s="209"/>
      <c r="M75" s="209"/>
      <c r="N75" s="209"/>
      <c r="O75" s="209"/>
      <c r="P75" s="211"/>
      <c r="Q75" s="211"/>
      <c r="R75" s="209"/>
      <c r="S75" s="209"/>
      <c r="T75" s="212">
        <f t="shared" si="22"/>
        <v>0</v>
      </c>
      <c r="U75" s="940"/>
      <c r="V75" s="943"/>
      <c r="W75" s="946"/>
      <c r="X75" s="946"/>
      <c r="Y75" s="933"/>
    </row>
    <row r="76" spans="2:25" ht="21" x14ac:dyDescent="0.25">
      <c r="B76" s="893"/>
      <c r="C76" s="917"/>
      <c r="D76" s="918"/>
      <c r="E76" s="948"/>
      <c r="F76" s="209" t="s">
        <v>403</v>
      </c>
      <c r="G76" s="930"/>
      <c r="H76" s="937"/>
      <c r="I76" s="937"/>
      <c r="J76" s="211"/>
      <c r="K76" s="209"/>
      <c r="L76" s="209"/>
      <c r="M76" s="209"/>
      <c r="N76" s="209"/>
      <c r="O76" s="209"/>
      <c r="P76" s="211"/>
      <c r="Q76" s="211"/>
      <c r="R76" s="209"/>
      <c r="S76" s="209"/>
      <c r="T76" s="212">
        <f t="shared" si="22"/>
        <v>0</v>
      </c>
      <c r="U76" s="940"/>
      <c r="V76" s="943"/>
      <c r="W76" s="946"/>
      <c r="X76" s="946"/>
      <c r="Y76" s="933"/>
    </row>
    <row r="77" spans="2:25" ht="21" x14ac:dyDescent="0.25">
      <c r="B77" s="893"/>
      <c r="C77" s="916">
        <v>33</v>
      </c>
      <c r="D77" s="918" t="s">
        <v>330</v>
      </c>
      <c r="E77" s="918" t="s">
        <v>412</v>
      </c>
      <c r="F77" s="209" t="s">
        <v>658</v>
      </c>
      <c r="G77" s="930"/>
      <c r="H77" s="937"/>
      <c r="I77" s="937"/>
      <c r="J77" s="211"/>
      <c r="K77" s="209"/>
      <c r="L77" s="209"/>
      <c r="M77" s="209"/>
      <c r="N77" s="209"/>
      <c r="O77" s="209"/>
      <c r="P77" s="211"/>
      <c r="Q77" s="211"/>
      <c r="R77" s="209"/>
      <c r="S77" s="209"/>
      <c r="T77" s="212">
        <f t="shared" si="22"/>
        <v>0</v>
      </c>
      <c r="U77" s="940"/>
      <c r="V77" s="943"/>
      <c r="W77" s="946"/>
      <c r="X77" s="946"/>
      <c r="Y77" s="933"/>
    </row>
    <row r="78" spans="2:25" ht="21" x14ac:dyDescent="0.25">
      <c r="B78" s="893"/>
      <c r="C78" s="917"/>
      <c r="D78" s="918"/>
      <c r="E78" s="918"/>
      <c r="F78" s="209" t="s">
        <v>403</v>
      </c>
      <c r="G78" s="930"/>
      <c r="H78" s="937"/>
      <c r="I78" s="937"/>
      <c r="J78" s="211"/>
      <c r="K78" s="209"/>
      <c r="L78" s="209"/>
      <c r="M78" s="209"/>
      <c r="N78" s="209"/>
      <c r="O78" s="209"/>
      <c r="P78" s="211"/>
      <c r="Q78" s="211"/>
      <c r="R78" s="209"/>
      <c r="S78" s="209"/>
      <c r="T78" s="212">
        <f t="shared" si="22"/>
        <v>0</v>
      </c>
      <c r="U78" s="940"/>
      <c r="V78" s="943"/>
      <c r="W78" s="946"/>
      <c r="X78" s="946"/>
      <c r="Y78" s="933"/>
    </row>
    <row r="79" spans="2:25" ht="21" x14ac:dyDescent="0.25">
      <c r="B79" s="893"/>
      <c r="C79" s="217">
        <v>34</v>
      </c>
      <c r="D79" s="918"/>
      <c r="E79" s="210" t="s">
        <v>644</v>
      </c>
      <c r="F79" s="209" t="s">
        <v>663</v>
      </c>
      <c r="G79" s="930"/>
      <c r="H79" s="937"/>
      <c r="I79" s="937"/>
      <c r="J79" s="211"/>
      <c r="K79" s="209"/>
      <c r="L79" s="209"/>
      <c r="M79" s="209"/>
      <c r="N79" s="209"/>
      <c r="O79" s="209"/>
      <c r="P79" s="211"/>
      <c r="Q79" s="211"/>
      <c r="R79" s="209"/>
      <c r="S79" s="209"/>
      <c r="T79" s="212">
        <f t="shared" si="22"/>
        <v>0</v>
      </c>
      <c r="U79" s="940"/>
      <c r="V79" s="943"/>
      <c r="W79" s="946"/>
      <c r="X79" s="946"/>
      <c r="Y79" s="933"/>
    </row>
    <row r="80" spans="2:25" ht="21" x14ac:dyDescent="0.25">
      <c r="B80" s="893"/>
      <c r="C80" s="916">
        <v>35</v>
      </c>
      <c r="D80" s="929" t="s">
        <v>48</v>
      </c>
      <c r="E80" s="929" t="s">
        <v>52</v>
      </c>
      <c r="F80" s="209" t="s">
        <v>652</v>
      </c>
      <c r="G80" s="930"/>
      <c r="H80" s="937"/>
      <c r="I80" s="937"/>
      <c r="J80" s="211"/>
      <c r="K80" s="209"/>
      <c r="L80" s="209"/>
      <c r="M80" s="209"/>
      <c r="N80" s="209"/>
      <c r="O80" s="209"/>
      <c r="P80" s="211"/>
      <c r="Q80" s="211"/>
      <c r="R80" s="209"/>
      <c r="S80" s="209"/>
      <c r="T80" s="212">
        <f t="shared" si="22"/>
        <v>0</v>
      </c>
      <c r="U80" s="940"/>
      <c r="V80" s="943"/>
      <c r="W80" s="946"/>
      <c r="X80" s="946"/>
      <c r="Y80" s="933"/>
    </row>
    <row r="81" spans="2:25" ht="21" x14ac:dyDescent="0.25">
      <c r="B81" s="893"/>
      <c r="C81" s="917"/>
      <c r="D81" s="931"/>
      <c r="E81" s="931"/>
      <c r="F81" s="209" t="s">
        <v>677</v>
      </c>
      <c r="G81" s="930"/>
      <c r="H81" s="937"/>
      <c r="I81" s="937"/>
      <c r="J81" s="211"/>
      <c r="K81" s="209"/>
      <c r="L81" s="209"/>
      <c r="M81" s="209"/>
      <c r="N81" s="209"/>
      <c r="O81" s="209"/>
      <c r="P81" s="211"/>
      <c r="Q81" s="211"/>
      <c r="R81" s="209"/>
      <c r="S81" s="209"/>
      <c r="T81" s="212">
        <f t="shared" si="22"/>
        <v>0</v>
      </c>
      <c r="U81" s="940"/>
      <c r="V81" s="943"/>
      <c r="W81" s="946"/>
      <c r="X81" s="946"/>
      <c r="Y81" s="933"/>
    </row>
    <row r="82" spans="2:25" ht="21" x14ac:dyDescent="0.25">
      <c r="B82" s="893"/>
      <c r="C82" s="916">
        <v>36</v>
      </c>
      <c r="D82" s="918" t="s">
        <v>394</v>
      </c>
      <c r="E82" s="918" t="s">
        <v>407</v>
      </c>
      <c r="F82" s="209" t="s">
        <v>652</v>
      </c>
      <c r="G82" s="930"/>
      <c r="H82" s="937"/>
      <c r="I82" s="937"/>
      <c r="J82" s="211"/>
      <c r="K82" s="209"/>
      <c r="L82" s="209"/>
      <c r="M82" s="209"/>
      <c r="N82" s="209"/>
      <c r="O82" s="209"/>
      <c r="P82" s="211"/>
      <c r="Q82" s="211"/>
      <c r="R82" s="209"/>
      <c r="S82" s="209"/>
      <c r="T82" s="212">
        <f t="shared" si="22"/>
        <v>0</v>
      </c>
      <c r="U82" s="940"/>
      <c r="V82" s="943"/>
      <c r="W82" s="946"/>
      <c r="X82" s="946"/>
      <c r="Y82" s="933"/>
    </row>
    <row r="83" spans="2:25" ht="21" x14ac:dyDescent="0.25">
      <c r="B83" s="893"/>
      <c r="C83" s="917"/>
      <c r="D83" s="918"/>
      <c r="E83" s="918"/>
      <c r="F83" s="209" t="s">
        <v>403</v>
      </c>
      <c r="G83" s="930"/>
      <c r="H83" s="937"/>
      <c r="I83" s="937"/>
      <c r="J83" s="211"/>
      <c r="K83" s="209"/>
      <c r="L83" s="209"/>
      <c r="M83" s="209"/>
      <c r="N83" s="209"/>
      <c r="O83" s="209"/>
      <c r="P83" s="211"/>
      <c r="Q83" s="211"/>
      <c r="R83" s="209"/>
      <c r="S83" s="209"/>
      <c r="T83" s="212">
        <f t="shared" si="22"/>
        <v>0</v>
      </c>
      <c r="U83" s="940"/>
      <c r="V83" s="943"/>
      <c r="W83" s="946"/>
      <c r="X83" s="946"/>
      <c r="Y83" s="933"/>
    </row>
    <row r="84" spans="2:25" ht="21" x14ac:dyDescent="0.25">
      <c r="B84" s="893"/>
      <c r="C84" s="916">
        <v>37</v>
      </c>
      <c r="D84" s="918" t="s">
        <v>77</v>
      </c>
      <c r="E84" s="929" t="s">
        <v>241</v>
      </c>
      <c r="F84" s="209" t="s">
        <v>652</v>
      </c>
      <c r="G84" s="930"/>
      <c r="H84" s="937"/>
      <c r="I84" s="937"/>
      <c r="J84" s="211"/>
      <c r="K84" s="209"/>
      <c r="L84" s="209"/>
      <c r="M84" s="209"/>
      <c r="N84" s="209"/>
      <c r="O84" s="209"/>
      <c r="P84" s="211"/>
      <c r="Q84" s="211"/>
      <c r="R84" s="209"/>
      <c r="S84" s="209"/>
      <c r="T84" s="212">
        <f t="shared" si="22"/>
        <v>0</v>
      </c>
      <c r="U84" s="940"/>
      <c r="V84" s="943"/>
      <c r="W84" s="946"/>
      <c r="X84" s="946"/>
      <c r="Y84" s="933"/>
    </row>
    <row r="85" spans="2:25" ht="21" x14ac:dyDescent="0.25">
      <c r="B85" s="893"/>
      <c r="C85" s="917"/>
      <c r="D85" s="918"/>
      <c r="E85" s="931"/>
      <c r="F85" s="209" t="s">
        <v>677</v>
      </c>
      <c r="G85" s="930"/>
      <c r="H85" s="937"/>
      <c r="I85" s="937"/>
      <c r="J85" s="211"/>
      <c r="K85" s="209"/>
      <c r="L85" s="209"/>
      <c r="M85" s="209"/>
      <c r="N85" s="209"/>
      <c r="O85" s="209"/>
      <c r="P85" s="211"/>
      <c r="Q85" s="211"/>
      <c r="R85" s="209"/>
      <c r="S85" s="209"/>
      <c r="T85" s="212">
        <f t="shared" si="22"/>
        <v>0</v>
      </c>
      <c r="U85" s="940"/>
      <c r="V85" s="943"/>
      <c r="W85" s="946"/>
      <c r="X85" s="946"/>
      <c r="Y85" s="933"/>
    </row>
    <row r="86" spans="2:25" ht="21" x14ac:dyDescent="0.25">
      <c r="B86" s="893"/>
      <c r="C86" s="217">
        <v>38</v>
      </c>
      <c r="D86" s="918"/>
      <c r="E86" s="210" t="s">
        <v>650</v>
      </c>
      <c r="F86" s="209" t="s">
        <v>403</v>
      </c>
      <c r="G86" s="930"/>
      <c r="H86" s="937"/>
      <c r="I86" s="937"/>
      <c r="J86" s="211"/>
      <c r="K86" s="209"/>
      <c r="L86" s="209"/>
      <c r="M86" s="209"/>
      <c r="N86" s="209"/>
      <c r="O86" s="209"/>
      <c r="P86" s="211"/>
      <c r="Q86" s="211"/>
      <c r="R86" s="209"/>
      <c r="S86" s="209"/>
      <c r="T86" s="212">
        <f t="shared" si="22"/>
        <v>0</v>
      </c>
      <c r="U86" s="940"/>
      <c r="V86" s="943"/>
      <c r="W86" s="946"/>
      <c r="X86" s="946"/>
      <c r="Y86" s="933"/>
    </row>
    <row r="87" spans="2:25" ht="21" x14ac:dyDescent="0.25">
      <c r="B87" s="893"/>
      <c r="C87" s="217">
        <v>39</v>
      </c>
      <c r="D87" s="210" t="s">
        <v>83</v>
      </c>
      <c r="E87" s="210" t="s">
        <v>410</v>
      </c>
      <c r="F87" s="209" t="s">
        <v>661</v>
      </c>
      <c r="G87" s="930"/>
      <c r="H87" s="937"/>
      <c r="I87" s="937"/>
      <c r="J87" s="211"/>
      <c r="K87" s="209"/>
      <c r="L87" s="209"/>
      <c r="M87" s="209"/>
      <c r="N87" s="209"/>
      <c r="O87" s="209"/>
      <c r="P87" s="211"/>
      <c r="Q87" s="211"/>
      <c r="R87" s="209"/>
      <c r="S87" s="209"/>
      <c r="T87" s="212">
        <f t="shared" si="22"/>
        <v>0</v>
      </c>
      <c r="U87" s="940"/>
      <c r="V87" s="943"/>
      <c r="W87" s="946"/>
      <c r="X87" s="946"/>
      <c r="Y87" s="933"/>
    </row>
    <row r="88" spans="2:25" ht="21" x14ac:dyDescent="0.25">
      <c r="B88" s="893"/>
      <c r="C88" s="916">
        <v>40</v>
      </c>
      <c r="D88" s="929" t="s">
        <v>76</v>
      </c>
      <c r="E88" s="929" t="s">
        <v>406</v>
      </c>
      <c r="F88" s="209" t="s">
        <v>658</v>
      </c>
      <c r="G88" s="930"/>
      <c r="H88" s="937"/>
      <c r="I88" s="937"/>
      <c r="J88" s="211"/>
      <c r="K88" s="209"/>
      <c r="L88" s="209"/>
      <c r="M88" s="209"/>
      <c r="N88" s="209"/>
      <c r="O88" s="209"/>
      <c r="P88" s="211"/>
      <c r="Q88" s="211"/>
      <c r="R88" s="209"/>
      <c r="S88" s="209"/>
      <c r="T88" s="212">
        <f t="shared" si="22"/>
        <v>0</v>
      </c>
      <c r="U88" s="940"/>
      <c r="V88" s="943"/>
      <c r="W88" s="946"/>
      <c r="X88" s="946"/>
      <c r="Y88" s="933"/>
    </row>
    <row r="89" spans="2:25" ht="21" x14ac:dyDescent="0.25">
      <c r="B89" s="893"/>
      <c r="C89" s="917"/>
      <c r="D89" s="931"/>
      <c r="E89" s="931"/>
      <c r="F89" s="209" t="s">
        <v>677</v>
      </c>
      <c r="G89" s="930"/>
      <c r="H89" s="937"/>
      <c r="I89" s="937"/>
      <c r="J89" s="211"/>
      <c r="K89" s="209"/>
      <c r="L89" s="209"/>
      <c r="M89" s="209"/>
      <c r="N89" s="209"/>
      <c r="O89" s="209"/>
      <c r="P89" s="211"/>
      <c r="Q89" s="211"/>
      <c r="R89" s="209"/>
      <c r="S89" s="209"/>
      <c r="T89" s="212">
        <f t="shared" si="22"/>
        <v>0</v>
      </c>
      <c r="U89" s="940"/>
      <c r="V89" s="943"/>
      <c r="W89" s="946"/>
      <c r="X89" s="946"/>
      <c r="Y89" s="933"/>
    </row>
    <row r="90" spans="2:25" ht="21" x14ac:dyDescent="0.25">
      <c r="B90" s="893"/>
      <c r="C90" s="916">
        <v>41</v>
      </c>
      <c r="D90" s="918" t="s">
        <v>81</v>
      </c>
      <c r="E90" s="918" t="s">
        <v>660</v>
      </c>
      <c r="F90" s="209" t="s">
        <v>652</v>
      </c>
      <c r="G90" s="930"/>
      <c r="H90" s="937"/>
      <c r="I90" s="937"/>
      <c r="J90" s="211"/>
      <c r="K90" s="209"/>
      <c r="L90" s="209"/>
      <c r="M90" s="209"/>
      <c r="N90" s="209"/>
      <c r="O90" s="209"/>
      <c r="P90" s="211"/>
      <c r="Q90" s="211"/>
      <c r="R90" s="209"/>
      <c r="S90" s="209"/>
      <c r="T90" s="212">
        <f t="shared" si="22"/>
        <v>0</v>
      </c>
      <c r="U90" s="940"/>
      <c r="V90" s="943"/>
      <c r="W90" s="946"/>
      <c r="X90" s="946"/>
      <c r="Y90" s="933"/>
    </row>
    <row r="91" spans="2:25" ht="21" x14ac:dyDescent="0.25">
      <c r="B91" s="893"/>
      <c r="C91" s="917"/>
      <c r="D91" s="918"/>
      <c r="E91" s="918"/>
      <c r="F91" s="209" t="s">
        <v>403</v>
      </c>
      <c r="G91" s="930"/>
      <c r="H91" s="937"/>
      <c r="I91" s="937"/>
      <c r="J91" s="211"/>
      <c r="K91" s="209"/>
      <c r="L91" s="209"/>
      <c r="M91" s="209"/>
      <c r="N91" s="209"/>
      <c r="O91" s="209"/>
      <c r="P91" s="211"/>
      <c r="Q91" s="211"/>
      <c r="R91" s="209"/>
      <c r="S91" s="209"/>
      <c r="T91" s="212">
        <f t="shared" si="22"/>
        <v>0</v>
      </c>
      <c r="U91" s="940"/>
      <c r="V91" s="943"/>
      <c r="W91" s="946"/>
      <c r="X91" s="946"/>
      <c r="Y91" s="933"/>
    </row>
    <row r="92" spans="2:25" ht="21" x14ac:dyDescent="0.25">
      <c r="B92" s="893"/>
      <c r="C92" s="217">
        <v>42</v>
      </c>
      <c r="D92" s="210" t="s">
        <v>339</v>
      </c>
      <c r="E92" s="210" t="s">
        <v>645</v>
      </c>
      <c r="F92" s="209" t="s">
        <v>403</v>
      </c>
      <c r="G92" s="930"/>
      <c r="H92" s="937"/>
      <c r="I92" s="937"/>
      <c r="J92" s="211"/>
      <c r="K92" s="209"/>
      <c r="L92" s="209"/>
      <c r="M92" s="209"/>
      <c r="N92" s="209"/>
      <c r="O92" s="209"/>
      <c r="P92" s="211"/>
      <c r="Q92" s="211"/>
      <c r="R92" s="209"/>
      <c r="S92" s="209"/>
      <c r="T92" s="212">
        <f t="shared" si="22"/>
        <v>0</v>
      </c>
      <c r="U92" s="940"/>
      <c r="V92" s="943"/>
      <c r="W92" s="946"/>
      <c r="X92" s="946"/>
      <c r="Y92" s="933"/>
    </row>
    <row r="93" spans="2:25" ht="21" x14ac:dyDescent="0.25">
      <c r="B93" s="893"/>
      <c r="C93" s="217">
        <v>43</v>
      </c>
      <c r="D93" s="210" t="s">
        <v>287</v>
      </c>
      <c r="E93" s="210" t="s">
        <v>648</v>
      </c>
      <c r="F93" s="209" t="s">
        <v>403</v>
      </c>
      <c r="G93" s="930"/>
      <c r="H93" s="937"/>
      <c r="I93" s="937"/>
      <c r="J93" s="211"/>
      <c r="K93" s="209"/>
      <c r="L93" s="209"/>
      <c r="M93" s="209"/>
      <c r="N93" s="209"/>
      <c r="O93" s="209"/>
      <c r="P93" s="211"/>
      <c r="Q93" s="211"/>
      <c r="R93" s="209"/>
      <c r="S93" s="209"/>
      <c r="T93" s="212">
        <f t="shared" si="22"/>
        <v>0</v>
      </c>
      <c r="U93" s="940"/>
      <c r="V93" s="943"/>
      <c r="W93" s="946"/>
      <c r="X93" s="946"/>
      <c r="Y93" s="933"/>
    </row>
    <row r="94" spans="2:25" ht="21" x14ac:dyDescent="0.25">
      <c r="B94" s="893"/>
      <c r="C94" s="218">
        <v>44</v>
      </c>
      <c r="D94" s="219" t="s">
        <v>665</v>
      </c>
      <c r="E94" s="219" t="s">
        <v>649</v>
      </c>
      <c r="F94" s="220" t="s">
        <v>403</v>
      </c>
      <c r="G94" s="935"/>
      <c r="H94" s="938"/>
      <c r="I94" s="938"/>
      <c r="J94" s="221"/>
      <c r="K94" s="220"/>
      <c r="L94" s="220"/>
      <c r="M94" s="220"/>
      <c r="N94" s="220"/>
      <c r="O94" s="220"/>
      <c r="P94" s="221"/>
      <c r="Q94" s="221"/>
      <c r="R94" s="220"/>
      <c r="S94" s="220"/>
      <c r="T94" s="222">
        <f t="shared" si="22"/>
        <v>0</v>
      </c>
      <c r="U94" s="941"/>
      <c r="V94" s="944"/>
      <c r="W94" s="947"/>
      <c r="X94" s="947"/>
      <c r="Y94" s="934"/>
    </row>
    <row r="95" spans="2:25" ht="6" customHeight="1" x14ac:dyDescent="0.25">
      <c r="C95" s="75"/>
      <c r="D95" s="75"/>
      <c r="E95" s="76"/>
      <c r="F95" s="76"/>
      <c r="G95" s="76"/>
      <c r="H95" s="76"/>
      <c r="I95" s="76"/>
      <c r="T95" s="77"/>
      <c r="U95" s="76"/>
      <c r="V95" s="76"/>
      <c r="W95" s="78"/>
      <c r="X95" s="76"/>
      <c r="Y95" s="78"/>
    </row>
    <row r="96" spans="2:25" ht="34.5" customHeight="1" x14ac:dyDescent="0.25">
      <c r="C96" s="736" t="s">
        <v>35</v>
      </c>
      <c r="D96" s="736"/>
      <c r="E96" s="736"/>
      <c r="F96" s="736"/>
      <c r="G96" s="736"/>
      <c r="H96" s="736"/>
      <c r="I96" s="737"/>
      <c r="J96" s="173">
        <f>SUM(J11:J94)</f>
        <v>0</v>
      </c>
      <c r="K96" s="173">
        <f t="shared" ref="K96:S96" si="25">SUM(K11:K68)</f>
        <v>0</v>
      </c>
      <c r="L96" s="173">
        <f t="shared" si="25"/>
        <v>0</v>
      </c>
      <c r="M96" s="173">
        <f t="shared" si="25"/>
        <v>0</v>
      </c>
      <c r="N96" s="173">
        <f t="shared" si="25"/>
        <v>0</v>
      </c>
      <c r="O96" s="173">
        <f t="shared" si="25"/>
        <v>0</v>
      </c>
      <c r="P96" s="173">
        <f t="shared" si="25"/>
        <v>0</v>
      </c>
      <c r="Q96" s="173">
        <f t="shared" si="25"/>
        <v>0</v>
      </c>
      <c r="R96" s="173">
        <f t="shared" si="25"/>
        <v>0</v>
      </c>
      <c r="S96" s="173">
        <f t="shared" si="25"/>
        <v>0</v>
      </c>
      <c r="T96" s="174">
        <f>SUM(T11:T94)</f>
        <v>0</v>
      </c>
      <c r="U96" s="175"/>
      <c r="V96" s="81"/>
      <c r="W96" s="81"/>
      <c r="X96" s="81">
        <f>SUM(X11:X94)</f>
        <v>0</v>
      </c>
      <c r="Y96" s="176">
        <f>SUM(Y11:Y94)</f>
        <v>0</v>
      </c>
    </row>
    <row r="97" spans="7:25" ht="23.25" x14ac:dyDescent="0.35">
      <c r="Y97" s="177"/>
    </row>
    <row r="98" spans="7:25" x14ac:dyDescent="0.25">
      <c r="G98" s="208"/>
      <c r="Y98" s="178"/>
    </row>
    <row r="99" spans="7:25" x14ac:dyDescent="0.25">
      <c r="G99" s="208"/>
    </row>
    <row r="100" spans="7:25" x14ac:dyDescent="0.25">
      <c r="G100" s="208"/>
    </row>
    <row r="101" spans="7:25" x14ac:dyDescent="0.25">
      <c r="G101" s="208"/>
    </row>
    <row r="102" spans="7:25" x14ac:dyDescent="0.25">
      <c r="G102" s="215"/>
    </row>
  </sheetData>
  <mergeCells count="128">
    <mergeCell ref="C3:Y3"/>
    <mergeCell ref="C5:E5"/>
    <mergeCell ref="C6:E6"/>
    <mergeCell ref="J7:S7"/>
    <mergeCell ref="Z7:AB7"/>
    <mergeCell ref="C8:C9"/>
    <mergeCell ref="D8:D9"/>
    <mergeCell ref="E8:E9"/>
    <mergeCell ref="F8:F9"/>
    <mergeCell ref="G8:G9"/>
    <mergeCell ref="H8:H9"/>
    <mergeCell ref="I8:I9"/>
    <mergeCell ref="U8:U9"/>
    <mergeCell ref="V8:V9"/>
    <mergeCell ref="W8:W9"/>
    <mergeCell ref="X8:X9"/>
    <mergeCell ref="Y8:Y9"/>
    <mergeCell ref="V34:V36"/>
    <mergeCell ref="W34:W36"/>
    <mergeCell ref="C47:C49"/>
    <mergeCell ref="E47:E49"/>
    <mergeCell ref="U47:U49"/>
    <mergeCell ref="V47:V49"/>
    <mergeCell ref="W47:W49"/>
    <mergeCell ref="X22:X24"/>
    <mergeCell ref="Y22:Y24"/>
    <mergeCell ref="F25:F27"/>
    <mergeCell ref="G25:G27"/>
    <mergeCell ref="T25:T27"/>
    <mergeCell ref="U25:U27"/>
    <mergeCell ref="V25:V27"/>
    <mergeCell ref="W25:W27"/>
    <mergeCell ref="X25:X27"/>
    <mergeCell ref="Y25:Y27"/>
    <mergeCell ref="F22:F24"/>
    <mergeCell ref="G22:G24"/>
    <mergeCell ref="T22:T24"/>
    <mergeCell ref="U22:U24"/>
    <mergeCell ref="V22:V24"/>
    <mergeCell ref="W22:W24"/>
    <mergeCell ref="X34:X36"/>
    <mergeCell ref="Y34:Y36"/>
    <mergeCell ref="C37:C38"/>
    <mergeCell ref="E37:E38"/>
    <mergeCell ref="H37:H38"/>
    <mergeCell ref="C44:C46"/>
    <mergeCell ref="E44:E46"/>
    <mergeCell ref="F44:F46"/>
    <mergeCell ref="G44:G46"/>
    <mergeCell ref="T44:T46"/>
    <mergeCell ref="U44:U46"/>
    <mergeCell ref="V44:V46"/>
    <mergeCell ref="W44:W46"/>
    <mergeCell ref="X44:X46"/>
    <mergeCell ref="Y44:Y46"/>
    <mergeCell ref="D11:D55"/>
    <mergeCell ref="C22:C27"/>
    <mergeCell ref="E22:E27"/>
    <mergeCell ref="C33:C36"/>
    <mergeCell ref="E33:E36"/>
    <mergeCell ref="F34:F36"/>
    <mergeCell ref="G34:G36"/>
    <mergeCell ref="T34:T36"/>
    <mergeCell ref="U34:U36"/>
    <mergeCell ref="X47:X49"/>
    <mergeCell ref="Y47:Y49"/>
    <mergeCell ref="C51:C53"/>
    <mergeCell ref="E51:E53"/>
    <mergeCell ref="F51:F53"/>
    <mergeCell ref="G51:G53"/>
    <mergeCell ref="T51:T53"/>
    <mergeCell ref="U51:U53"/>
    <mergeCell ref="V51:V53"/>
    <mergeCell ref="W51:W53"/>
    <mergeCell ref="X51:X53"/>
    <mergeCell ref="Y51:Y53"/>
    <mergeCell ref="B56:B94"/>
    <mergeCell ref="G56:G94"/>
    <mergeCell ref="H56:H94"/>
    <mergeCell ref="I56:I94"/>
    <mergeCell ref="U56:U94"/>
    <mergeCell ref="V56:V94"/>
    <mergeCell ref="W56:W94"/>
    <mergeCell ref="X56:X94"/>
    <mergeCell ref="C75:C76"/>
    <mergeCell ref="D75:D76"/>
    <mergeCell ref="E75:E76"/>
    <mergeCell ref="Y56:Y94"/>
    <mergeCell ref="C57:C58"/>
    <mergeCell ref="D57:D59"/>
    <mergeCell ref="E57:E58"/>
    <mergeCell ref="C60:C61"/>
    <mergeCell ref="D60:D62"/>
    <mergeCell ref="E60:E61"/>
    <mergeCell ref="D84:D86"/>
    <mergeCell ref="C90:C91"/>
    <mergeCell ref="D90:D91"/>
    <mergeCell ref="E90:E91"/>
    <mergeCell ref="E73:E74"/>
    <mergeCell ref="E84:E85"/>
    <mergeCell ref="C84:C85"/>
    <mergeCell ref="C88:C89"/>
    <mergeCell ref="D88:D89"/>
    <mergeCell ref="E88:E89"/>
    <mergeCell ref="C96:I96"/>
    <mergeCell ref="C77:C78"/>
    <mergeCell ref="D77:D79"/>
    <mergeCell ref="E77:E78"/>
    <mergeCell ref="C82:C83"/>
    <mergeCell ref="D82:D83"/>
    <mergeCell ref="E82:E83"/>
    <mergeCell ref="E12:E21"/>
    <mergeCell ref="F12:F21"/>
    <mergeCell ref="H12:H21"/>
    <mergeCell ref="C12:C21"/>
    <mergeCell ref="E64:E66"/>
    <mergeCell ref="C64:C66"/>
    <mergeCell ref="E67:E69"/>
    <mergeCell ref="D64:D69"/>
    <mergeCell ref="C67:C69"/>
    <mergeCell ref="C80:C81"/>
    <mergeCell ref="D80:D81"/>
    <mergeCell ref="E80:E81"/>
    <mergeCell ref="D70:D72"/>
    <mergeCell ref="C70:C72"/>
    <mergeCell ref="E70:E72"/>
    <mergeCell ref="C73:C74"/>
    <mergeCell ref="D73:D74"/>
  </mergeCells>
  <pageMargins left="0" right="0" top="0" bottom="0" header="0.31496062992125984" footer="0.31496062992125984"/>
  <pageSetup paperSize="8" scale="30" fitToWidth="3"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theme="8" tint="0.39997558519241921"/>
  </sheetPr>
  <dimension ref="A3:AW567"/>
  <sheetViews>
    <sheetView showGridLines="0" topLeftCell="A42" zoomScale="39" zoomScaleNormal="39" zoomScaleSheetLayoutView="40" workbookViewId="0">
      <selection activeCell="A11" sqref="A11:XFD568"/>
    </sheetView>
  </sheetViews>
  <sheetFormatPr baseColWidth="10" defaultRowHeight="15" x14ac:dyDescent="0.25"/>
  <cols>
    <col min="1" max="1" width="3.85546875" customWidth="1"/>
    <col min="2" max="2" width="6.7109375" customWidth="1"/>
    <col min="4" max="4" width="32" style="10" customWidth="1"/>
    <col min="5" max="5" width="46.28515625" customWidth="1"/>
    <col min="6" max="6" width="182.5703125" customWidth="1"/>
    <col min="7" max="7" width="37.85546875" customWidth="1"/>
    <col min="8" max="8" width="26.42578125" customWidth="1"/>
    <col min="9" max="9" width="41.42578125" style="64" customWidth="1"/>
    <col min="10" max="10" width="10.85546875" style="64" hidden="1" customWidth="1"/>
    <col min="11" max="11" width="28.42578125" hidden="1" customWidth="1"/>
    <col min="12" max="41" width="8.42578125" hidden="1" customWidth="1"/>
    <col min="42" max="42" width="14.140625" customWidth="1"/>
    <col min="43" max="43" width="25.42578125" style="13" customWidth="1"/>
    <col min="44" max="44" width="19.42578125" customWidth="1"/>
    <col min="45" max="45" width="26" customWidth="1"/>
    <col min="46" max="46" width="28.7109375" style="64" customWidth="1"/>
    <col min="47" max="47" width="32.7109375" style="64" bestFit="1" customWidth="1"/>
    <col min="48" max="48" width="24.28515625" customWidth="1"/>
    <col min="244" max="245" width="46.28515625" customWidth="1"/>
    <col min="246" max="246" width="62.7109375" bestFit="1" customWidth="1"/>
    <col min="247" max="247" width="60.85546875" bestFit="1" customWidth="1"/>
    <col min="248" max="249" width="60.85546875" customWidth="1"/>
    <col min="250" max="250" width="64.42578125" bestFit="1" customWidth="1"/>
    <col min="251" max="263" width="6.7109375" customWidth="1"/>
    <col min="264" max="264" width="8" customWidth="1"/>
    <col min="265" max="265" width="6.42578125" customWidth="1"/>
    <col min="266" max="269" width="7" customWidth="1"/>
    <col min="270" max="277" width="6.7109375" customWidth="1"/>
    <col min="278" max="278" width="8" customWidth="1"/>
    <col min="279" max="279" width="6.42578125" customWidth="1"/>
    <col min="280" max="281" width="7" customWidth="1"/>
    <col min="282" max="282" width="14.140625" bestFit="1" customWidth="1"/>
    <col min="283" max="283" width="43.42578125" bestFit="1" customWidth="1"/>
    <col min="284" max="284" width="33.42578125" customWidth="1"/>
    <col min="285" max="285" width="26" customWidth="1"/>
    <col min="286" max="286" width="28.7109375" customWidth="1"/>
    <col min="287" max="287" width="24.140625" customWidth="1"/>
    <col min="288" max="288" width="29.140625" customWidth="1"/>
    <col min="289" max="289" width="21.5703125" bestFit="1" customWidth="1"/>
    <col min="290" max="290" width="25.85546875" customWidth="1"/>
    <col min="291" max="291" width="33" bestFit="1" customWidth="1"/>
    <col min="500" max="501" width="46.28515625" customWidth="1"/>
    <col min="502" max="502" width="62.7109375" bestFit="1" customWidth="1"/>
    <col min="503" max="503" width="60.85546875" bestFit="1" customWidth="1"/>
    <col min="504" max="505" width="60.85546875" customWidth="1"/>
    <col min="506" max="506" width="64.42578125" bestFit="1" customWidth="1"/>
    <col min="507" max="519" width="6.7109375" customWidth="1"/>
    <col min="520" max="520" width="8" customWidth="1"/>
    <col min="521" max="521" width="6.42578125" customWidth="1"/>
    <col min="522" max="525" width="7" customWidth="1"/>
    <col min="526" max="533" width="6.7109375" customWidth="1"/>
    <col min="534" max="534" width="8" customWidth="1"/>
    <col min="535" max="535" width="6.42578125" customWidth="1"/>
    <col min="536" max="537" width="7" customWidth="1"/>
    <col min="538" max="538" width="14.140625" bestFit="1" customWidth="1"/>
    <col min="539" max="539" width="43.42578125" bestFit="1" customWidth="1"/>
    <col min="540" max="540" width="33.42578125" customWidth="1"/>
    <col min="541" max="541" width="26" customWidth="1"/>
    <col min="542" max="542" width="28.7109375" customWidth="1"/>
    <col min="543" max="543" width="24.140625" customWidth="1"/>
    <col min="544" max="544" width="29.140625" customWidth="1"/>
    <col min="545" max="545" width="21.5703125" bestFit="1" customWidth="1"/>
    <col min="546" max="546" width="25.85546875" customWidth="1"/>
    <col min="547" max="547" width="33" bestFit="1" customWidth="1"/>
    <col min="756" max="757" width="46.28515625" customWidth="1"/>
    <col min="758" max="758" width="62.7109375" bestFit="1" customWidth="1"/>
    <col min="759" max="759" width="60.85546875" bestFit="1" customWidth="1"/>
    <col min="760" max="761" width="60.85546875" customWidth="1"/>
    <col min="762" max="762" width="64.42578125" bestFit="1" customWidth="1"/>
    <col min="763" max="775" width="6.7109375" customWidth="1"/>
    <col min="776" max="776" width="8" customWidth="1"/>
    <col min="777" max="777" width="6.42578125" customWidth="1"/>
    <col min="778" max="781" width="7" customWidth="1"/>
    <col min="782" max="789" width="6.7109375" customWidth="1"/>
    <col min="790" max="790" width="8" customWidth="1"/>
    <col min="791" max="791" width="6.42578125" customWidth="1"/>
    <col min="792" max="793" width="7" customWidth="1"/>
    <col min="794" max="794" width="14.140625" bestFit="1" customWidth="1"/>
    <col min="795" max="795" width="43.42578125" bestFit="1" customWidth="1"/>
    <col min="796" max="796" width="33.42578125" customWidth="1"/>
    <col min="797" max="797" width="26" customWidth="1"/>
    <col min="798" max="798" width="28.7109375" customWidth="1"/>
    <col min="799" max="799" width="24.140625" customWidth="1"/>
    <col min="800" max="800" width="29.140625" customWidth="1"/>
    <col min="801" max="801" width="21.5703125" bestFit="1" customWidth="1"/>
    <col min="802" max="802" width="25.85546875" customWidth="1"/>
    <col min="803" max="803" width="33" bestFit="1" customWidth="1"/>
    <col min="1012" max="1013" width="46.28515625" customWidth="1"/>
    <col min="1014" max="1014" width="62.7109375" bestFit="1" customWidth="1"/>
    <col min="1015" max="1015" width="60.85546875" bestFit="1" customWidth="1"/>
    <col min="1016" max="1017" width="60.85546875" customWidth="1"/>
    <col min="1018" max="1018" width="64.42578125" bestFit="1" customWidth="1"/>
    <col min="1019" max="1031" width="6.7109375" customWidth="1"/>
    <col min="1032" max="1032" width="8" customWidth="1"/>
    <col min="1033" max="1033" width="6.42578125" customWidth="1"/>
    <col min="1034" max="1037" width="7" customWidth="1"/>
    <col min="1038" max="1045" width="6.7109375" customWidth="1"/>
    <col min="1046" max="1046" width="8" customWidth="1"/>
    <col min="1047" max="1047" width="6.42578125" customWidth="1"/>
    <col min="1048" max="1049" width="7" customWidth="1"/>
    <col min="1050" max="1050" width="14.140625" bestFit="1" customWidth="1"/>
    <col min="1051" max="1051" width="43.42578125" bestFit="1" customWidth="1"/>
    <col min="1052" max="1052" width="33.42578125" customWidth="1"/>
    <col min="1053" max="1053" width="26" customWidth="1"/>
    <col min="1054" max="1054" width="28.7109375" customWidth="1"/>
    <col min="1055" max="1055" width="24.140625" customWidth="1"/>
    <col min="1056" max="1056" width="29.140625" customWidth="1"/>
    <col min="1057" max="1057" width="21.5703125" bestFit="1" customWidth="1"/>
    <col min="1058" max="1058" width="25.85546875" customWidth="1"/>
    <col min="1059" max="1059" width="33" bestFit="1" customWidth="1"/>
    <col min="1268" max="1269" width="46.28515625" customWidth="1"/>
    <col min="1270" max="1270" width="62.7109375" bestFit="1" customWidth="1"/>
    <col min="1271" max="1271" width="60.85546875" bestFit="1" customWidth="1"/>
    <col min="1272" max="1273" width="60.85546875" customWidth="1"/>
    <col min="1274" max="1274" width="64.42578125" bestFit="1" customWidth="1"/>
    <col min="1275" max="1287" width="6.7109375" customWidth="1"/>
    <col min="1288" max="1288" width="8" customWidth="1"/>
    <col min="1289" max="1289" width="6.42578125" customWidth="1"/>
    <col min="1290" max="1293" width="7" customWidth="1"/>
    <col min="1294" max="1301" width="6.7109375" customWidth="1"/>
    <col min="1302" max="1302" width="8" customWidth="1"/>
    <col min="1303" max="1303" width="6.42578125" customWidth="1"/>
    <col min="1304" max="1305" width="7" customWidth="1"/>
    <col min="1306" max="1306" width="14.140625" bestFit="1" customWidth="1"/>
    <col min="1307" max="1307" width="43.42578125" bestFit="1" customWidth="1"/>
    <col min="1308" max="1308" width="33.42578125" customWidth="1"/>
    <col min="1309" max="1309" width="26" customWidth="1"/>
    <col min="1310" max="1310" width="28.7109375" customWidth="1"/>
    <col min="1311" max="1311" width="24.140625" customWidth="1"/>
    <col min="1312" max="1312" width="29.140625" customWidth="1"/>
    <col min="1313" max="1313" width="21.5703125" bestFit="1" customWidth="1"/>
    <col min="1314" max="1314" width="25.85546875" customWidth="1"/>
    <col min="1315" max="1315" width="33" bestFit="1" customWidth="1"/>
    <col min="1524" max="1525" width="46.28515625" customWidth="1"/>
    <col min="1526" max="1526" width="62.7109375" bestFit="1" customWidth="1"/>
    <col min="1527" max="1527" width="60.85546875" bestFit="1" customWidth="1"/>
    <col min="1528" max="1529" width="60.85546875" customWidth="1"/>
    <col min="1530" max="1530" width="64.42578125" bestFit="1" customWidth="1"/>
    <col min="1531" max="1543" width="6.7109375" customWidth="1"/>
    <col min="1544" max="1544" width="8" customWidth="1"/>
    <col min="1545" max="1545" width="6.42578125" customWidth="1"/>
    <col min="1546" max="1549" width="7" customWidth="1"/>
    <col min="1550" max="1557" width="6.7109375" customWidth="1"/>
    <col min="1558" max="1558" width="8" customWidth="1"/>
    <col min="1559" max="1559" width="6.42578125" customWidth="1"/>
    <col min="1560" max="1561" width="7" customWidth="1"/>
    <col min="1562" max="1562" width="14.140625" bestFit="1" customWidth="1"/>
    <col min="1563" max="1563" width="43.42578125" bestFit="1" customWidth="1"/>
    <col min="1564" max="1564" width="33.42578125" customWidth="1"/>
    <col min="1565" max="1565" width="26" customWidth="1"/>
    <col min="1566" max="1566" width="28.7109375" customWidth="1"/>
    <col min="1567" max="1567" width="24.140625" customWidth="1"/>
    <col min="1568" max="1568" width="29.140625" customWidth="1"/>
    <col min="1569" max="1569" width="21.5703125" bestFit="1" customWidth="1"/>
    <col min="1570" max="1570" width="25.85546875" customWidth="1"/>
    <col min="1571" max="1571" width="33" bestFit="1" customWidth="1"/>
    <col min="1780" max="1781" width="46.28515625" customWidth="1"/>
    <col min="1782" max="1782" width="62.7109375" bestFit="1" customWidth="1"/>
    <col min="1783" max="1783" width="60.85546875" bestFit="1" customWidth="1"/>
    <col min="1784" max="1785" width="60.85546875" customWidth="1"/>
    <col min="1786" max="1786" width="64.42578125" bestFit="1" customWidth="1"/>
    <col min="1787" max="1799" width="6.7109375" customWidth="1"/>
    <col min="1800" max="1800" width="8" customWidth="1"/>
    <col min="1801" max="1801" width="6.42578125" customWidth="1"/>
    <col min="1802" max="1805" width="7" customWidth="1"/>
    <col min="1806" max="1813" width="6.7109375" customWidth="1"/>
    <col min="1814" max="1814" width="8" customWidth="1"/>
    <col min="1815" max="1815" width="6.42578125" customWidth="1"/>
    <col min="1816" max="1817" width="7" customWidth="1"/>
    <col min="1818" max="1818" width="14.140625" bestFit="1" customWidth="1"/>
    <col min="1819" max="1819" width="43.42578125" bestFit="1" customWidth="1"/>
    <col min="1820" max="1820" width="33.42578125" customWidth="1"/>
    <col min="1821" max="1821" width="26" customWidth="1"/>
    <col min="1822" max="1822" width="28.7109375" customWidth="1"/>
    <col min="1823" max="1823" width="24.140625" customWidth="1"/>
    <col min="1824" max="1824" width="29.140625" customWidth="1"/>
    <col min="1825" max="1825" width="21.5703125" bestFit="1" customWidth="1"/>
    <col min="1826" max="1826" width="25.85546875" customWidth="1"/>
    <col min="1827" max="1827" width="33" bestFit="1" customWidth="1"/>
    <col min="2036" max="2037" width="46.28515625" customWidth="1"/>
    <col min="2038" max="2038" width="62.7109375" bestFit="1" customWidth="1"/>
    <col min="2039" max="2039" width="60.85546875" bestFit="1" customWidth="1"/>
    <col min="2040" max="2041" width="60.85546875" customWidth="1"/>
    <col min="2042" max="2042" width="64.42578125" bestFit="1" customWidth="1"/>
    <col min="2043" max="2055" width="6.7109375" customWidth="1"/>
    <col min="2056" max="2056" width="8" customWidth="1"/>
    <col min="2057" max="2057" width="6.42578125" customWidth="1"/>
    <col min="2058" max="2061" width="7" customWidth="1"/>
    <col min="2062" max="2069" width="6.7109375" customWidth="1"/>
    <col min="2070" max="2070" width="8" customWidth="1"/>
    <col min="2071" max="2071" width="6.42578125" customWidth="1"/>
    <col min="2072" max="2073" width="7" customWidth="1"/>
    <col min="2074" max="2074" width="14.140625" bestFit="1" customWidth="1"/>
    <col min="2075" max="2075" width="43.42578125" bestFit="1" customWidth="1"/>
    <col min="2076" max="2076" width="33.42578125" customWidth="1"/>
    <col min="2077" max="2077" width="26" customWidth="1"/>
    <col min="2078" max="2078" width="28.7109375" customWidth="1"/>
    <col min="2079" max="2079" width="24.140625" customWidth="1"/>
    <col min="2080" max="2080" width="29.140625" customWidth="1"/>
    <col min="2081" max="2081" width="21.5703125" bestFit="1" customWidth="1"/>
    <col min="2082" max="2082" width="25.85546875" customWidth="1"/>
    <col min="2083" max="2083" width="33" bestFit="1" customWidth="1"/>
    <col min="2292" max="2293" width="46.28515625" customWidth="1"/>
    <col min="2294" max="2294" width="62.7109375" bestFit="1" customWidth="1"/>
    <col min="2295" max="2295" width="60.85546875" bestFit="1" customWidth="1"/>
    <col min="2296" max="2297" width="60.85546875" customWidth="1"/>
    <col min="2298" max="2298" width="64.42578125" bestFit="1" customWidth="1"/>
    <col min="2299" max="2311" width="6.7109375" customWidth="1"/>
    <col min="2312" max="2312" width="8" customWidth="1"/>
    <col min="2313" max="2313" width="6.42578125" customWidth="1"/>
    <col min="2314" max="2317" width="7" customWidth="1"/>
    <col min="2318" max="2325" width="6.7109375" customWidth="1"/>
    <col min="2326" max="2326" width="8" customWidth="1"/>
    <col min="2327" max="2327" width="6.42578125" customWidth="1"/>
    <col min="2328" max="2329" width="7" customWidth="1"/>
    <col min="2330" max="2330" width="14.140625" bestFit="1" customWidth="1"/>
    <col min="2331" max="2331" width="43.42578125" bestFit="1" customWidth="1"/>
    <col min="2332" max="2332" width="33.42578125" customWidth="1"/>
    <col min="2333" max="2333" width="26" customWidth="1"/>
    <col min="2334" max="2334" width="28.7109375" customWidth="1"/>
    <col min="2335" max="2335" width="24.140625" customWidth="1"/>
    <col min="2336" max="2336" width="29.140625" customWidth="1"/>
    <col min="2337" max="2337" width="21.5703125" bestFit="1" customWidth="1"/>
    <col min="2338" max="2338" width="25.85546875" customWidth="1"/>
    <col min="2339" max="2339" width="33" bestFit="1" customWidth="1"/>
    <col min="2548" max="2549" width="46.28515625" customWidth="1"/>
    <col min="2550" max="2550" width="62.7109375" bestFit="1" customWidth="1"/>
    <col min="2551" max="2551" width="60.85546875" bestFit="1" customWidth="1"/>
    <col min="2552" max="2553" width="60.85546875" customWidth="1"/>
    <col min="2554" max="2554" width="64.42578125" bestFit="1" customWidth="1"/>
    <col min="2555" max="2567" width="6.7109375" customWidth="1"/>
    <col min="2568" max="2568" width="8" customWidth="1"/>
    <col min="2569" max="2569" width="6.42578125" customWidth="1"/>
    <col min="2570" max="2573" width="7" customWidth="1"/>
    <col min="2574" max="2581" width="6.7109375" customWidth="1"/>
    <col min="2582" max="2582" width="8" customWidth="1"/>
    <col min="2583" max="2583" width="6.42578125" customWidth="1"/>
    <col min="2584" max="2585" width="7" customWidth="1"/>
    <col min="2586" max="2586" width="14.140625" bestFit="1" customWidth="1"/>
    <col min="2587" max="2587" width="43.42578125" bestFit="1" customWidth="1"/>
    <col min="2588" max="2588" width="33.42578125" customWidth="1"/>
    <col min="2589" max="2589" width="26" customWidth="1"/>
    <col min="2590" max="2590" width="28.7109375" customWidth="1"/>
    <col min="2591" max="2591" width="24.140625" customWidth="1"/>
    <col min="2592" max="2592" width="29.140625" customWidth="1"/>
    <col min="2593" max="2593" width="21.5703125" bestFit="1" customWidth="1"/>
    <col min="2594" max="2594" width="25.85546875" customWidth="1"/>
    <col min="2595" max="2595" width="33" bestFit="1" customWidth="1"/>
    <col min="2804" max="2805" width="46.28515625" customWidth="1"/>
    <col min="2806" max="2806" width="62.7109375" bestFit="1" customWidth="1"/>
    <col min="2807" max="2807" width="60.85546875" bestFit="1" customWidth="1"/>
    <col min="2808" max="2809" width="60.85546875" customWidth="1"/>
    <col min="2810" max="2810" width="64.42578125" bestFit="1" customWidth="1"/>
    <col min="2811" max="2823" width="6.7109375" customWidth="1"/>
    <col min="2824" max="2824" width="8" customWidth="1"/>
    <col min="2825" max="2825" width="6.42578125" customWidth="1"/>
    <col min="2826" max="2829" width="7" customWidth="1"/>
    <col min="2830" max="2837" width="6.7109375" customWidth="1"/>
    <col min="2838" max="2838" width="8" customWidth="1"/>
    <col min="2839" max="2839" width="6.42578125" customWidth="1"/>
    <col min="2840" max="2841" width="7" customWidth="1"/>
    <col min="2842" max="2842" width="14.140625" bestFit="1" customWidth="1"/>
    <col min="2843" max="2843" width="43.42578125" bestFit="1" customWidth="1"/>
    <col min="2844" max="2844" width="33.42578125" customWidth="1"/>
    <col min="2845" max="2845" width="26" customWidth="1"/>
    <col min="2846" max="2846" width="28.7109375" customWidth="1"/>
    <col min="2847" max="2847" width="24.140625" customWidth="1"/>
    <col min="2848" max="2848" width="29.140625" customWidth="1"/>
    <col min="2849" max="2849" width="21.5703125" bestFit="1" customWidth="1"/>
    <col min="2850" max="2850" width="25.85546875" customWidth="1"/>
    <col min="2851" max="2851" width="33" bestFit="1" customWidth="1"/>
    <col min="3060" max="3061" width="46.28515625" customWidth="1"/>
    <col min="3062" max="3062" width="62.7109375" bestFit="1" customWidth="1"/>
    <col min="3063" max="3063" width="60.85546875" bestFit="1" customWidth="1"/>
    <col min="3064" max="3065" width="60.85546875" customWidth="1"/>
    <col min="3066" max="3066" width="64.42578125" bestFit="1" customWidth="1"/>
    <col min="3067" max="3079" width="6.7109375" customWidth="1"/>
    <col min="3080" max="3080" width="8" customWidth="1"/>
    <col min="3081" max="3081" width="6.42578125" customWidth="1"/>
    <col min="3082" max="3085" width="7" customWidth="1"/>
    <col min="3086" max="3093" width="6.7109375" customWidth="1"/>
    <col min="3094" max="3094" width="8" customWidth="1"/>
    <col min="3095" max="3095" width="6.42578125" customWidth="1"/>
    <col min="3096" max="3097" width="7" customWidth="1"/>
    <col min="3098" max="3098" width="14.140625" bestFit="1" customWidth="1"/>
    <col min="3099" max="3099" width="43.42578125" bestFit="1" customWidth="1"/>
    <col min="3100" max="3100" width="33.42578125" customWidth="1"/>
    <col min="3101" max="3101" width="26" customWidth="1"/>
    <col min="3102" max="3102" width="28.7109375" customWidth="1"/>
    <col min="3103" max="3103" width="24.140625" customWidth="1"/>
    <col min="3104" max="3104" width="29.140625" customWidth="1"/>
    <col min="3105" max="3105" width="21.5703125" bestFit="1" customWidth="1"/>
    <col min="3106" max="3106" width="25.85546875" customWidth="1"/>
    <col min="3107" max="3107" width="33" bestFit="1" customWidth="1"/>
    <col min="3316" max="3317" width="46.28515625" customWidth="1"/>
    <col min="3318" max="3318" width="62.7109375" bestFit="1" customWidth="1"/>
    <col min="3319" max="3319" width="60.85546875" bestFit="1" customWidth="1"/>
    <col min="3320" max="3321" width="60.85546875" customWidth="1"/>
    <col min="3322" max="3322" width="64.42578125" bestFit="1" customWidth="1"/>
    <col min="3323" max="3335" width="6.7109375" customWidth="1"/>
    <col min="3336" max="3336" width="8" customWidth="1"/>
    <col min="3337" max="3337" width="6.42578125" customWidth="1"/>
    <col min="3338" max="3341" width="7" customWidth="1"/>
    <col min="3342" max="3349" width="6.7109375" customWidth="1"/>
    <col min="3350" max="3350" width="8" customWidth="1"/>
    <col min="3351" max="3351" width="6.42578125" customWidth="1"/>
    <col min="3352" max="3353" width="7" customWidth="1"/>
    <col min="3354" max="3354" width="14.140625" bestFit="1" customWidth="1"/>
    <col min="3355" max="3355" width="43.42578125" bestFit="1" customWidth="1"/>
    <col min="3356" max="3356" width="33.42578125" customWidth="1"/>
    <col min="3357" max="3357" width="26" customWidth="1"/>
    <col min="3358" max="3358" width="28.7109375" customWidth="1"/>
    <col min="3359" max="3359" width="24.140625" customWidth="1"/>
    <col min="3360" max="3360" width="29.140625" customWidth="1"/>
    <col min="3361" max="3361" width="21.5703125" bestFit="1" customWidth="1"/>
    <col min="3362" max="3362" width="25.85546875" customWidth="1"/>
    <col min="3363" max="3363" width="33" bestFit="1" customWidth="1"/>
    <col min="3572" max="3573" width="46.28515625" customWidth="1"/>
    <col min="3574" max="3574" width="62.7109375" bestFit="1" customWidth="1"/>
    <col min="3575" max="3575" width="60.85546875" bestFit="1" customWidth="1"/>
    <col min="3576" max="3577" width="60.85546875" customWidth="1"/>
    <col min="3578" max="3578" width="64.42578125" bestFit="1" customWidth="1"/>
    <col min="3579" max="3591" width="6.7109375" customWidth="1"/>
    <col min="3592" max="3592" width="8" customWidth="1"/>
    <col min="3593" max="3593" width="6.42578125" customWidth="1"/>
    <col min="3594" max="3597" width="7" customWidth="1"/>
    <col min="3598" max="3605" width="6.7109375" customWidth="1"/>
    <col min="3606" max="3606" width="8" customWidth="1"/>
    <col min="3607" max="3607" width="6.42578125" customWidth="1"/>
    <col min="3608" max="3609" width="7" customWidth="1"/>
    <col min="3610" max="3610" width="14.140625" bestFit="1" customWidth="1"/>
    <col min="3611" max="3611" width="43.42578125" bestFit="1" customWidth="1"/>
    <col min="3612" max="3612" width="33.42578125" customWidth="1"/>
    <col min="3613" max="3613" width="26" customWidth="1"/>
    <col min="3614" max="3614" width="28.7109375" customWidth="1"/>
    <col min="3615" max="3615" width="24.140625" customWidth="1"/>
    <col min="3616" max="3616" width="29.140625" customWidth="1"/>
    <col min="3617" max="3617" width="21.5703125" bestFit="1" customWidth="1"/>
    <col min="3618" max="3618" width="25.85546875" customWidth="1"/>
    <col min="3619" max="3619" width="33" bestFit="1" customWidth="1"/>
    <col min="3828" max="3829" width="46.28515625" customWidth="1"/>
    <col min="3830" max="3830" width="62.7109375" bestFit="1" customWidth="1"/>
    <col min="3831" max="3831" width="60.85546875" bestFit="1" customWidth="1"/>
    <col min="3832" max="3833" width="60.85546875" customWidth="1"/>
    <col min="3834" max="3834" width="64.42578125" bestFit="1" customWidth="1"/>
    <col min="3835" max="3847" width="6.7109375" customWidth="1"/>
    <col min="3848" max="3848" width="8" customWidth="1"/>
    <col min="3849" max="3849" width="6.42578125" customWidth="1"/>
    <col min="3850" max="3853" width="7" customWidth="1"/>
    <col min="3854" max="3861" width="6.7109375" customWidth="1"/>
    <col min="3862" max="3862" width="8" customWidth="1"/>
    <col min="3863" max="3863" width="6.42578125" customWidth="1"/>
    <col min="3864" max="3865" width="7" customWidth="1"/>
    <col min="3866" max="3866" width="14.140625" bestFit="1" customWidth="1"/>
    <col min="3867" max="3867" width="43.42578125" bestFit="1" customWidth="1"/>
    <col min="3868" max="3868" width="33.42578125" customWidth="1"/>
    <col min="3869" max="3869" width="26" customWidth="1"/>
    <col min="3870" max="3870" width="28.7109375" customWidth="1"/>
    <col min="3871" max="3871" width="24.140625" customWidth="1"/>
    <col min="3872" max="3872" width="29.140625" customWidth="1"/>
    <col min="3873" max="3873" width="21.5703125" bestFit="1" customWidth="1"/>
    <col min="3874" max="3874" width="25.85546875" customWidth="1"/>
    <col min="3875" max="3875" width="33" bestFit="1" customWidth="1"/>
    <col min="4084" max="4085" width="46.28515625" customWidth="1"/>
    <col min="4086" max="4086" width="62.7109375" bestFit="1" customWidth="1"/>
    <col min="4087" max="4087" width="60.85546875" bestFit="1" customWidth="1"/>
    <col min="4088" max="4089" width="60.85546875" customWidth="1"/>
    <col min="4090" max="4090" width="64.42578125" bestFit="1" customWidth="1"/>
    <col min="4091" max="4103" width="6.7109375" customWidth="1"/>
    <col min="4104" max="4104" width="8" customWidth="1"/>
    <col min="4105" max="4105" width="6.42578125" customWidth="1"/>
    <col min="4106" max="4109" width="7" customWidth="1"/>
    <col min="4110" max="4117" width="6.7109375" customWidth="1"/>
    <col min="4118" max="4118" width="8" customWidth="1"/>
    <col min="4119" max="4119" width="6.42578125" customWidth="1"/>
    <col min="4120" max="4121" width="7" customWidth="1"/>
    <col min="4122" max="4122" width="14.140625" bestFit="1" customWidth="1"/>
    <col min="4123" max="4123" width="43.42578125" bestFit="1" customWidth="1"/>
    <col min="4124" max="4124" width="33.42578125" customWidth="1"/>
    <col min="4125" max="4125" width="26" customWidth="1"/>
    <col min="4126" max="4126" width="28.7109375" customWidth="1"/>
    <col min="4127" max="4127" width="24.140625" customWidth="1"/>
    <col min="4128" max="4128" width="29.140625" customWidth="1"/>
    <col min="4129" max="4129" width="21.5703125" bestFit="1" customWidth="1"/>
    <col min="4130" max="4130" width="25.85546875" customWidth="1"/>
    <col min="4131" max="4131" width="33" bestFit="1" customWidth="1"/>
    <col min="4340" max="4341" width="46.28515625" customWidth="1"/>
    <col min="4342" max="4342" width="62.7109375" bestFit="1" customWidth="1"/>
    <col min="4343" max="4343" width="60.85546875" bestFit="1" customWidth="1"/>
    <col min="4344" max="4345" width="60.85546875" customWidth="1"/>
    <col min="4346" max="4346" width="64.42578125" bestFit="1" customWidth="1"/>
    <col min="4347" max="4359" width="6.7109375" customWidth="1"/>
    <col min="4360" max="4360" width="8" customWidth="1"/>
    <col min="4361" max="4361" width="6.42578125" customWidth="1"/>
    <col min="4362" max="4365" width="7" customWidth="1"/>
    <col min="4366" max="4373" width="6.7109375" customWidth="1"/>
    <col min="4374" max="4374" width="8" customWidth="1"/>
    <col min="4375" max="4375" width="6.42578125" customWidth="1"/>
    <col min="4376" max="4377" width="7" customWidth="1"/>
    <col min="4378" max="4378" width="14.140625" bestFit="1" customWidth="1"/>
    <col min="4379" max="4379" width="43.42578125" bestFit="1" customWidth="1"/>
    <col min="4380" max="4380" width="33.42578125" customWidth="1"/>
    <col min="4381" max="4381" width="26" customWidth="1"/>
    <col min="4382" max="4382" width="28.7109375" customWidth="1"/>
    <col min="4383" max="4383" width="24.140625" customWidth="1"/>
    <col min="4384" max="4384" width="29.140625" customWidth="1"/>
    <col min="4385" max="4385" width="21.5703125" bestFit="1" customWidth="1"/>
    <col min="4386" max="4386" width="25.85546875" customWidth="1"/>
    <col min="4387" max="4387" width="33" bestFit="1" customWidth="1"/>
    <col min="4596" max="4597" width="46.28515625" customWidth="1"/>
    <col min="4598" max="4598" width="62.7109375" bestFit="1" customWidth="1"/>
    <col min="4599" max="4599" width="60.85546875" bestFit="1" customWidth="1"/>
    <col min="4600" max="4601" width="60.85546875" customWidth="1"/>
    <col min="4602" max="4602" width="64.42578125" bestFit="1" customWidth="1"/>
    <col min="4603" max="4615" width="6.7109375" customWidth="1"/>
    <col min="4616" max="4616" width="8" customWidth="1"/>
    <col min="4617" max="4617" width="6.42578125" customWidth="1"/>
    <col min="4618" max="4621" width="7" customWidth="1"/>
    <col min="4622" max="4629" width="6.7109375" customWidth="1"/>
    <col min="4630" max="4630" width="8" customWidth="1"/>
    <col min="4631" max="4631" width="6.42578125" customWidth="1"/>
    <col min="4632" max="4633" width="7" customWidth="1"/>
    <col min="4634" max="4634" width="14.140625" bestFit="1" customWidth="1"/>
    <col min="4635" max="4635" width="43.42578125" bestFit="1" customWidth="1"/>
    <col min="4636" max="4636" width="33.42578125" customWidth="1"/>
    <col min="4637" max="4637" width="26" customWidth="1"/>
    <col min="4638" max="4638" width="28.7109375" customWidth="1"/>
    <col min="4639" max="4639" width="24.140625" customWidth="1"/>
    <col min="4640" max="4640" width="29.140625" customWidth="1"/>
    <col min="4641" max="4641" width="21.5703125" bestFit="1" customWidth="1"/>
    <col min="4642" max="4642" width="25.85546875" customWidth="1"/>
    <col min="4643" max="4643" width="33" bestFit="1" customWidth="1"/>
    <col min="4852" max="4853" width="46.28515625" customWidth="1"/>
    <col min="4854" max="4854" width="62.7109375" bestFit="1" customWidth="1"/>
    <col min="4855" max="4855" width="60.85546875" bestFit="1" customWidth="1"/>
    <col min="4856" max="4857" width="60.85546875" customWidth="1"/>
    <col min="4858" max="4858" width="64.42578125" bestFit="1" customWidth="1"/>
    <col min="4859" max="4871" width="6.7109375" customWidth="1"/>
    <col min="4872" max="4872" width="8" customWidth="1"/>
    <col min="4873" max="4873" width="6.42578125" customWidth="1"/>
    <col min="4874" max="4877" width="7" customWidth="1"/>
    <col min="4878" max="4885" width="6.7109375" customWidth="1"/>
    <col min="4886" max="4886" width="8" customWidth="1"/>
    <col min="4887" max="4887" width="6.42578125" customWidth="1"/>
    <col min="4888" max="4889" width="7" customWidth="1"/>
    <col min="4890" max="4890" width="14.140625" bestFit="1" customWidth="1"/>
    <col min="4891" max="4891" width="43.42578125" bestFit="1" customWidth="1"/>
    <col min="4892" max="4892" width="33.42578125" customWidth="1"/>
    <col min="4893" max="4893" width="26" customWidth="1"/>
    <col min="4894" max="4894" width="28.7109375" customWidth="1"/>
    <col min="4895" max="4895" width="24.140625" customWidth="1"/>
    <col min="4896" max="4896" width="29.140625" customWidth="1"/>
    <col min="4897" max="4897" width="21.5703125" bestFit="1" customWidth="1"/>
    <col min="4898" max="4898" width="25.85546875" customWidth="1"/>
    <col min="4899" max="4899" width="33" bestFit="1" customWidth="1"/>
    <col min="5108" max="5109" width="46.28515625" customWidth="1"/>
    <col min="5110" max="5110" width="62.7109375" bestFit="1" customWidth="1"/>
    <col min="5111" max="5111" width="60.85546875" bestFit="1" customWidth="1"/>
    <col min="5112" max="5113" width="60.85546875" customWidth="1"/>
    <col min="5114" max="5114" width="64.42578125" bestFit="1" customWidth="1"/>
    <col min="5115" max="5127" width="6.7109375" customWidth="1"/>
    <col min="5128" max="5128" width="8" customWidth="1"/>
    <col min="5129" max="5129" width="6.42578125" customWidth="1"/>
    <col min="5130" max="5133" width="7" customWidth="1"/>
    <col min="5134" max="5141" width="6.7109375" customWidth="1"/>
    <col min="5142" max="5142" width="8" customWidth="1"/>
    <col min="5143" max="5143" width="6.42578125" customWidth="1"/>
    <col min="5144" max="5145" width="7" customWidth="1"/>
    <col min="5146" max="5146" width="14.140625" bestFit="1" customWidth="1"/>
    <col min="5147" max="5147" width="43.42578125" bestFit="1" customWidth="1"/>
    <col min="5148" max="5148" width="33.42578125" customWidth="1"/>
    <col min="5149" max="5149" width="26" customWidth="1"/>
    <col min="5150" max="5150" width="28.7109375" customWidth="1"/>
    <col min="5151" max="5151" width="24.140625" customWidth="1"/>
    <col min="5152" max="5152" width="29.140625" customWidth="1"/>
    <col min="5153" max="5153" width="21.5703125" bestFit="1" customWidth="1"/>
    <col min="5154" max="5154" width="25.85546875" customWidth="1"/>
    <col min="5155" max="5155" width="33" bestFit="1" customWidth="1"/>
    <col min="5364" max="5365" width="46.28515625" customWidth="1"/>
    <col min="5366" max="5366" width="62.7109375" bestFit="1" customWidth="1"/>
    <col min="5367" max="5367" width="60.85546875" bestFit="1" customWidth="1"/>
    <col min="5368" max="5369" width="60.85546875" customWidth="1"/>
    <col min="5370" max="5370" width="64.42578125" bestFit="1" customWidth="1"/>
    <col min="5371" max="5383" width="6.7109375" customWidth="1"/>
    <col min="5384" max="5384" width="8" customWidth="1"/>
    <col min="5385" max="5385" width="6.42578125" customWidth="1"/>
    <col min="5386" max="5389" width="7" customWidth="1"/>
    <col min="5390" max="5397" width="6.7109375" customWidth="1"/>
    <col min="5398" max="5398" width="8" customWidth="1"/>
    <col min="5399" max="5399" width="6.42578125" customWidth="1"/>
    <col min="5400" max="5401" width="7" customWidth="1"/>
    <col min="5402" max="5402" width="14.140625" bestFit="1" customWidth="1"/>
    <col min="5403" max="5403" width="43.42578125" bestFit="1" customWidth="1"/>
    <col min="5404" max="5404" width="33.42578125" customWidth="1"/>
    <col min="5405" max="5405" width="26" customWidth="1"/>
    <col min="5406" max="5406" width="28.7109375" customWidth="1"/>
    <col min="5407" max="5407" width="24.140625" customWidth="1"/>
    <col min="5408" max="5408" width="29.140625" customWidth="1"/>
    <col min="5409" max="5409" width="21.5703125" bestFit="1" customWidth="1"/>
    <col min="5410" max="5410" width="25.85546875" customWidth="1"/>
    <col min="5411" max="5411" width="33" bestFit="1" customWidth="1"/>
    <col min="5620" max="5621" width="46.28515625" customWidth="1"/>
    <col min="5622" max="5622" width="62.7109375" bestFit="1" customWidth="1"/>
    <col min="5623" max="5623" width="60.85546875" bestFit="1" customWidth="1"/>
    <col min="5624" max="5625" width="60.85546875" customWidth="1"/>
    <col min="5626" max="5626" width="64.42578125" bestFit="1" customWidth="1"/>
    <col min="5627" max="5639" width="6.7109375" customWidth="1"/>
    <col min="5640" max="5640" width="8" customWidth="1"/>
    <col min="5641" max="5641" width="6.42578125" customWidth="1"/>
    <col min="5642" max="5645" width="7" customWidth="1"/>
    <col min="5646" max="5653" width="6.7109375" customWidth="1"/>
    <col min="5654" max="5654" width="8" customWidth="1"/>
    <col min="5655" max="5655" width="6.42578125" customWidth="1"/>
    <col min="5656" max="5657" width="7" customWidth="1"/>
    <col min="5658" max="5658" width="14.140625" bestFit="1" customWidth="1"/>
    <col min="5659" max="5659" width="43.42578125" bestFit="1" customWidth="1"/>
    <col min="5660" max="5660" width="33.42578125" customWidth="1"/>
    <col min="5661" max="5661" width="26" customWidth="1"/>
    <col min="5662" max="5662" width="28.7109375" customWidth="1"/>
    <col min="5663" max="5663" width="24.140625" customWidth="1"/>
    <col min="5664" max="5664" width="29.140625" customWidth="1"/>
    <col min="5665" max="5665" width="21.5703125" bestFit="1" customWidth="1"/>
    <col min="5666" max="5666" width="25.85546875" customWidth="1"/>
    <col min="5667" max="5667" width="33" bestFit="1" customWidth="1"/>
    <col min="5876" max="5877" width="46.28515625" customWidth="1"/>
    <col min="5878" max="5878" width="62.7109375" bestFit="1" customWidth="1"/>
    <col min="5879" max="5879" width="60.85546875" bestFit="1" customWidth="1"/>
    <col min="5880" max="5881" width="60.85546875" customWidth="1"/>
    <col min="5882" max="5882" width="64.42578125" bestFit="1" customWidth="1"/>
    <col min="5883" max="5895" width="6.7109375" customWidth="1"/>
    <col min="5896" max="5896" width="8" customWidth="1"/>
    <col min="5897" max="5897" width="6.42578125" customWidth="1"/>
    <col min="5898" max="5901" width="7" customWidth="1"/>
    <col min="5902" max="5909" width="6.7109375" customWidth="1"/>
    <col min="5910" max="5910" width="8" customWidth="1"/>
    <col min="5911" max="5911" width="6.42578125" customWidth="1"/>
    <col min="5912" max="5913" width="7" customWidth="1"/>
    <col min="5914" max="5914" width="14.140625" bestFit="1" customWidth="1"/>
    <col min="5915" max="5915" width="43.42578125" bestFit="1" customWidth="1"/>
    <col min="5916" max="5916" width="33.42578125" customWidth="1"/>
    <col min="5917" max="5917" width="26" customWidth="1"/>
    <col min="5918" max="5918" width="28.7109375" customWidth="1"/>
    <col min="5919" max="5919" width="24.140625" customWidth="1"/>
    <col min="5920" max="5920" width="29.140625" customWidth="1"/>
    <col min="5921" max="5921" width="21.5703125" bestFit="1" customWidth="1"/>
    <col min="5922" max="5922" width="25.85546875" customWidth="1"/>
    <col min="5923" max="5923" width="33" bestFit="1" customWidth="1"/>
    <col min="6132" max="6133" width="46.28515625" customWidth="1"/>
    <col min="6134" max="6134" width="62.7109375" bestFit="1" customWidth="1"/>
    <col min="6135" max="6135" width="60.85546875" bestFit="1" customWidth="1"/>
    <col min="6136" max="6137" width="60.85546875" customWidth="1"/>
    <col min="6138" max="6138" width="64.42578125" bestFit="1" customWidth="1"/>
    <col min="6139" max="6151" width="6.7109375" customWidth="1"/>
    <col min="6152" max="6152" width="8" customWidth="1"/>
    <col min="6153" max="6153" width="6.42578125" customWidth="1"/>
    <col min="6154" max="6157" width="7" customWidth="1"/>
    <col min="6158" max="6165" width="6.7109375" customWidth="1"/>
    <col min="6166" max="6166" width="8" customWidth="1"/>
    <col min="6167" max="6167" width="6.42578125" customWidth="1"/>
    <col min="6168" max="6169" width="7" customWidth="1"/>
    <col min="6170" max="6170" width="14.140625" bestFit="1" customWidth="1"/>
    <col min="6171" max="6171" width="43.42578125" bestFit="1" customWidth="1"/>
    <col min="6172" max="6172" width="33.42578125" customWidth="1"/>
    <col min="6173" max="6173" width="26" customWidth="1"/>
    <col min="6174" max="6174" width="28.7109375" customWidth="1"/>
    <col min="6175" max="6175" width="24.140625" customWidth="1"/>
    <col min="6176" max="6176" width="29.140625" customWidth="1"/>
    <col min="6177" max="6177" width="21.5703125" bestFit="1" customWidth="1"/>
    <col min="6178" max="6178" width="25.85546875" customWidth="1"/>
    <col min="6179" max="6179" width="33" bestFit="1" customWidth="1"/>
    <col min="6388" max="6389" width="46.28515625" customWidth="1"/>
    <col min="6390" max="6390" width="62.7109375" bestFit="1" customWidth="1"/>
    <col min="6391" max="6391" width="60.85546875" bestFit="1" customWidth="1"/>
    <col min="6392" max="6393" width="60.85546875" customWidth="1"/>
    <col min="6394" max="6394" width="64.42578125" bestFit="1" customWidth="1"/>
    <col min="6395" max="6407" width="6.7109375" customWidth="1"/>
    <col min="6408" max="6408" width="8" customWidth="1"/>
    <col min="6409" max="6409" width="6.42578125" customWidth="1"/>
    <col min="6410" max="6413" width="7" customWidth="1"/>
    <col min="6414" max="6421" width="6.7109375" customWidth="1"/>
    <col min="6422" max="6422" width="8" customWidth="1"/>
    <col min="6423" max="6423" width="6.42578125" customWidth="1"/>
    <col min="6424" max="6425" width="7" customWidth="1"/>
    <col min="6426" max="6426" width="14.140625" bestFit="1" customWidth="1"/>
    <col min="6427" max="6427" width="43.42578125" bestFit="1" customWidth="1"/>
    <col min="6428" max="6428" width="33.42578125" customWidth="1"/>
    <col min="6429" max="6429" width="26" customWidth="1"/>
    <col min="6430" max="6430" width="28.7109375" customWidth="1"/>
    <col min="6431" max="6431" width="24.140625" customWidth="1"/>
    <col min="6432" max="6432" width="29.140625" customWidth="1"/>
    <col min="6433" max="6433" width="21.5703125" bestFit="1" customWidth="1"/>
    <col min="6434" max="6434" width="25.85546875" customWidth="1"/>
    <col min="6435" max="6435" width="33" bestFit="1" customWidth="1"/>
    <col min="6644" max="6645" width="46.28515625" customWidth="1"/>
    <col min="6646" max="6646" width="62.7109375" bestFit="1" customWidth="1"/>
    <col min="6647" max="6647" width="60.85546875" bestFit="1" customWidth="1"/>
    <col min="6648" max="6649" width="60.85546875" customWidth="1"/>
    <col min="6650" max="6650" width="64.42578125" bestFit="1" customWidth="1"/>
    <col min="6651" max="6663" width="6.7109375" customWidth="1"/>
    <col min="6664" max="6664" width="8" customWidth="1"/>
    <col min="6665" max="6665" width="6.42578125" customWidth="1"/>
    <col min="6666" max="6669" width="7" customWidth="1"/>
    <col min="6670" max="6677" width="6.7109375" customWidth="1"/>
    <col min="6678" max="6678" width="8" customWidth="1"/>
    <col min="6679" max="6679" width="6.42578125" customWidth="1"/>
    <col min="6680" max="6681" width="7" customWidth="1"/>
    <col min="6682" max="6682" width="14.140625" bestFit="1" customWidth="1"/>
    <col min="6683" max="6683" width="43.42578125" bestFit="1" customWidth="1"/>
    <col min="6684" max="6684" width="33.42578125" customWidth="1"/>
    <col min="6685" max="6685" width="26" customWidth="1"/>
    <col min="6686" max="6686" width="28.7109375" customWidth="1"/>
    <col min="6687" max="6687" width="24.140625" customWidth="1"/>
    <col min="6688" max="6688" width="29.140625" customWidth="1"/>
    <col min="6689" max="6689" width="21.5703125" bestFit="1" customWidth="1"/>
    <col min="6690" max="6690" width="25.85546875" customWidth="1"/>
    <col min="6691" max="6691" width="33" bestFit="1" customWidth="1"/>
    <col min="6900" max="6901" width="46.28515625" customWidth="1"/>
    <col min="6902" max="6902" width="62.7109375" bestFit="1" customWidth="1"/>
    <col min="6903" max="6903" width="60.85546875" bestFit="1" customWidth="1"/>
    <col min="6904" max="6905" width="60.85546875" customWidth="1"/>
    <col min="6906" max="6906" width="64.42578125" bestFit="1" customWidth="1"/>
    <col min="6907" max="6919" width="6.7109375" customWidth="1"/>
    <col min="6920" max="6920" width="8" customWidth="1"/>
    <col min="6921" max="6921" width="6.42578125" customWidth="1"/>
    <col min="6922" max="6925" width="7" customWidth="1"/>
    <col min="6926" max="6933" width="6.7109375" customWidth="1"/>
    <col min="6934" max="6934" width="8" customWidth="1"/>
    <col min="6935" max="6935" width="6.42578125" customWidth="1"/>
    <col min="6936" max="6937" width="7" customWidth="1"/>
    <col min="6938" max="6938" width="14.140625" bestFit="1" customWidth="1"/>
    <col min="6939" max="6939" width="43.42578125" bestFit="1" customWidth="1"/>
    <col min="6940" max="6940" width="33.42578125" customWidth="1"/>
    <col min="6941" max="6941" width="26" customWidth="1"/>
    <col min="6942" max="6942" width="28.7109375" customWidth="1"/>
    <col min="6943" max="6943" width="24.140625" customWidth="1"/>
    <col min="6944" max="6944" width="29.140625" customWidth="1"/>
    <col min="6945" max="6945" width="21.5703125" bestFit="1" customWidth="1"/>
    <col min="6946" max="6946" width="25.85546875" customWidth="1"/>
    <col min="6947" max="6947" width="33" bestFit="1" customWidth="1"/>
    <col min="7156" max="7157" width="46.28515625" customWidth="1"/>
    <col min="7158" max="7158" width="62.7109375" bestFit="1" customWidth="1"/>
    <col min="7159" max="7159" width="60.85546875" bestFit="1" customWidth="1"/>
    <col min="7160" max="7161" width="60.85546875" customWidth="1"/>
    <col min="7162" max="7162" width="64.42578125" bestFit="1" customWidth="1"/>
    <col min="7163" max="7175" width="6.7109375" customWidth="1"/>
    <col min="7176" max="7176" width="8" customWidth="1"/>
    <col min="7177" max="7177" width="6.42578125" customWidth="1"/>
    <col min="7178" max="7181" width="7" customWidth="1"/>
    <col min="7182" max="7189" width="6.7109375" customWidth="1"/>
    <col min="7190" max="7190" width="8" customWidth="1"/>
    <col min="7191" max="7191" width="6.42578125" customWidth="1"/>
    <col min="7192" max="7193" width="7" customWidth="1"/>
    <col min="7194" max="7194" width="14.140625" bestFit="1" customWidth="1"/>
    <col min="7195" max="7195" width="43.42578125" bestFit="1" customWidth="1"/>
    <col min="7196" max="7196" width="33.42578125" customWidth="1"/>
    <col min="7197" max="7197" width="26" customWidth="1"/>
    <col min="7198" max="7198" width="28.7109375" customWidth="1"/>
    <col min="7199" max="7199" width="24.140625" customWidth="1"/>
    <col min="7200" max="7200" width="29.140625" customWidth="1"/>
    <col min="7201" max="7201" width="21.5703125" bestFit="1" customWidth="1"/>
    <col min="7202" max="7202" width="25.85546875" customWidth="1"/>
    <col min="7203" max="7203" width="33" bestFit="1" customWidth="1"/>
    <col min="7412" max="7413" width="46.28515625" customWidth="1"/>
    <col min="7414" max="7414" width="62.7109375" bestFit="1" customWidth="1"/>
    <col min="7415" max="7415" width="60.85546875" bestFit="1" customWidth="1"/>
    <col min="7416" max="7417" width="60.85546875" customWidth="1"/>
    <col min="7418" max="7418" width="64.42578125" bestFit="1" customWidth="1"/>
    <col min="7419" max="7431" width="6.7109375" customWidth="1"/>
    <col min="7432" max="7432" width="8" customWidth="1"/>
    <col min="7433" max="7433" width="6.42578125" customWidth="1"/>
    <col min="7434" max="7437" width="7" customWidth="1"/>
    <col min="7438" max="7445" width="6.7109375" customWidth="1"/>
    <col min="7446" max="7446" width="8" customWidth="1"/>
    <col min="7447" max="7447" width="6.42578125" customWidth="1"/>
    <col min="7448" max="7449" width="7" customWidth="1"/>
    <col min="7450" max="7450" width="14.140625" bestFit="1" customWidth="1"/>
    <col min="7451" max="7451" width="43.42578125" bestFit="1" customWidth="1"/>
    <col min="7452" max="7452" width="33.42578125" customWidth="1"/>
    <col min="7453" max="7453" width="26" customWidth="1"/>
    <col min="7454" max="7454" width="28.7109375" customWidth="1"/>
    <col min="7455" max="7455" width="24.140625" customWidth="1"/>
    <col min="7456" max="7456" width="29.140625" customWidth="1"/>
    <col min="7457" max="7457" width="21.5703125" bestFit="1" customWidth="1"/>
    <col min="7458" max="7458" width="25.85546875" customWidth="1"/>
    <col min="7459" max="7459" width="33" bestFit="1" customWidth="1"/>
    <col min="7668" max="7669" width="46.28515625" customWidth="1"/>
    <col min="7670" max="7670" width="62.7109375" bestFit="1" customWidth="1"/>
    <col min="7671" max="7671" width="60.85546875" bestFit="1" customWidth="1"/>
    <col min="7672" max="7673" width="60.85546875" customWidth="1"/>
    <col min="7674" max="7674" width="64.42578125" bestFit="1" customWidth="1"/>
    <col min="7675" max="7687" width="6.7109375" customWidth="1"/>
    <col min="7688" max="7688" width="8" customWidth="1"/>
    <col min="7689" max="7689" width="6.42578125" customWidth="1"/>
    <col min="7690" max="7693" width="7" customWidth="1"/>
    <col min="7694" max="7701" width="6.7109375" customWidth="1"/>
    <col min="7702" max="7702" width="8" customWidth="1"/>
    <col min="7703" max="7703" width="6.42578125" customWidth="1"/>
    <col min="7704" max="7705" width="7" customWidth="1"/>
    <col min="7706" max="7706" width="14.140625" bestFit="1" customWidth="1"/>
    <col min="7707" max="7707" width="43.42578125" bestFit="1" customWidth="1"/>
    <col min="7708" max="7708" width="33.42578125" customWidth="1"/>
    <col min="7709" max="7709" width="26" customWidth="1"/>
    <col min="7710" max="7710" width="28.7109375" customWidth="1"/>
    <col min="7711" max="7711" width="24.140625" customWidth="1"/>
    <col min="7712" max="7712" width="29.140625" customWidth="1"/>
    <col min="7713" max="7713" width="21.5703125" bestFit="1" customWidth="1"/>
    <col min="7714" max="7714" width="25.85546875" customWidth="1"/>
    <col min="7715" max="7715" width="33" bestFit="1" customWidth="1"/>
    <col min="7924" max="7925" width="46.28515625" customWidth="1"/>
    <col min="7926" max="7926" width="62.7109375" bestFit="1" customWidth="1"/>
    <col min="7927" max="7927" width="60.85546875" bestFit="1" customWidth="1"/>
    <col min="7928" max="7929" width="60.85546875" customWidth="1"/>
    <col min="7930" max="7930" width="64.42578125" bestFit="1" customWidth="1"/>
    <col min="7931" max="7943" width="6.7109375" customWidth="1"/>
    <col min="7944" max="7944" width="8" customWidth="1"/>
    <col min="7945" max="7945" width="6.42578125" customWidth="1"/>
    <col min="7946" max="7949" width="7" customWidth="1"/>
    <col min="7950" max="7957" width="6.7109375" customWidth="1"/>
    <col min="7958" max="7958" width="8" customWidth="1"/>
    <col min="7959" max="7959" width="6.42578125" customWidth="1"/>
    <col min="7960" max="7961" width="7" customWidth="1"/>
    <col min="7962" max="7962" width="14.140625" bestFit="1" customWidth="1"/>
    <col min="7963" max="7963" width="43.42578125" bestFit="1" customWidth="1"/>
    <col min="7964" max="7964" width="33.42578125" customWidth="1"/>
    <col min="7965" max="7965" width="26" customWidth="1"/>
    <col min="7966" max="7966" width="28.7109375" customWidth="1"/>
    <col min="7967" max="7967" width="24.140625" customWidth="1"/>
    <col min="7968" max="7968" width="29.140625" customWidth="1"/>
    <col min="7969" max="7969" width="21.5703125" bestFit="1" customWidth="1"/>
    <col min="7970" max="7970" width="25.85546875" customWidth="1"/>
    <col min="7971" max="7971" width="33" bestFit="1" customWidth="1"/>
    <col min="8180" max="8181" width="46.28515625" customWidth="1"/>
    <col min="8182" max="8182" width="62.7109375" bestFit="1" customWidth="1"/>
    <col min="8183" max="8183" width="60.85546875" bestFit="1" customWidth="1"/>
    <col min="8184" max="8185" width="60.85546875" customWidth="1"/>
    <col min="8186" max="8186" width="64.42578125" bestFit="1" customWidth="1"/>
    <col min="8187" max="8199" width="6.7109375" customWidth="1"/>
    <col min="8200" max="8200" width="8" customWidth="1"/>
    <col min="8201" max="8201" width="6.42578125" customWidth="1"/>
    <col min="8202" max="8205" width="7" customWidth="1"/>
    <col min="8206" max="8213" width="6.7109375" customWidth="1"/>
    <col min="8214" max="8214" width="8" customWidth="1"/>
    <col min="8215" max="8215" width="6.42578125" customWidth="1"/>
    <col min="8216" max="8217" width="7" customWidth="1"/>
    <col min="8218" max="8218" width="14.140625" bestFit="1" customWidth="1"/>
    <col min="8219" max="8219" width="43.42578125" bestFit="1" customWidth="1"/>
    <col min="8220" max="8220" width="33.42578125" customWidth="1"/>
    <col min="8221" max="8221" width="26" customWidth="1"/>
    <col min="8222" max="8222" width="28.7109375" customWidth="1"/>
    <col min="8223" max="8223" width="24.140625" customWidth="1"/>
    <col min="8224" max="8224" width="29.140625" customWidth="1"/>
    <col min="8225" max="8225" width="21.5703125" bestFit="1" customWidth="1"/>
    <col min="8226" max="8226" width="25.85546875" customWidth="1"/>
    <col min="8227" max="8227" width="33" bestFit="1" customWidth="1"/>
    <col min="8436" max="8437" width="46.28515625" customWidth="1"/>
    <col min="8438" max="8438" width="62.7109375" bestFit="1" customWidth="1"/>
    <col min="8439" max="8439" width="60.85546875" bestFit="1" customWidth="1"/>
    <col min="8440" max="8441" width="60.85546875" customWidth="1"/>
    <col min="8442" max="8442" width="64.42578125" bestFit="1" customWidth="1"/>
    <col min="8443" max="8455" width="6.7109375" customWidth="1"/>
    <col min="8456" max="8456" width="8" customWidth="1"/>
    <col min="8457" max="8457" width="6.42578125" customWidth="1"/>
    <col min="8458" max="8461" width="7" customWidth="1"/>
    <col min="8462" max="8469" width="6.7109375" customWidth="1"/>
    <col min="8470" max="8470" width="8" customWidth="1"/>
    <col min="8471" max="8471" width="6.42578125" customWidth="1"/>
    <col min="8472" max="8473" width="7" customWidth="1"/>
    <col min="8474" max="8474" width="14.140625" bestFit="1" customWidth="1"/>
    <col min="8475" max="8475" width="43.42578125" bestFit="1" customWidth="1"/>
    <col min="8476" max="8476" width="33.42578125" customWidth="1"/>
    <col min="8477" max="8477" width="26" customWidth="1"/>
    <col min="8478" max="8478" width="28.7109375" customWidth="1"/>
    <col min="8479" max="8479" width="24.140625" customWidth="1"/>
    <col min="8480" max="8480" width="29.140625" customWidth="1"/>
    <col min="8481" max="8481" width="21.5703125" bestFit="1" customWidth="1"/>
    <col min="8482" max="8482" width="25.85546875" customWidth="1"/>
    <col min="8483" max="8483" width="33" bestFit="1" customWidth="1"/>
    <col min="8692" max="8693" width="46.28515625" customWidth="1"/>
    <col min="8694" max="8694" width="62.7109375" bestFit="1" customWidth="1"/>
    <col min="8695" max="8695" width="60.85546875" bestFit="1" customWidth="1"/>
    <col min="8696" max="8697" width="60.85546875" customWidth="1"/>
    <col min="8698" max="8698" width="64.42578125" bestFit="1" customWidth="1"/>
    <col min="8699" max="8711" width="6.7109375" customWidth="1"/>
    <col min="8712" max="8712" width="8" customWidth="1"/>
    <col min="8713" max="8713" width="6.42578125" customWidth="1"/>
    <col min="8714" max="8717" width="7" customWidth="1"/>
    <col min="8718" max="8725" width="6.7109375" customWidth="1"/>
    <col min="8726" max="8726" width="8" customWidth="1"/>
    <col min="8727" max="8727" width="6.42578125" customWidth="1"/>
    <col min="8728" max="8729" width="7" customWidth="1"/>
    <col min="8730" max="8730" width="14.140625" bestFit="1" customWidth="1"/>
    <col min="8731" max="8731" width="43.42578125" bestFit="1" customWidth="1"/>
    <col min="8732" max="8732" width="33.42578125" customWidth="1"/>
    <col min="8733" max="8733" width="26" customWidth="1"/>
    <col min="8734" max="8734" width="28.7109375" customWidth="1"/>
    <col min="8735" max="8735" width="24.140625" customWidth="1"/>
    <col min="8736" max="8736" width="29.140625" customWidth="1"/>
    <col min="8737" max="8737" width="21.5703125" bestFit="1" customWidth="1"/>
    <col min="8738" max="8738" width="25.85546875" customWidth="1"/>
    <col min="8739" max="8739" width="33" bestFit="1" customWidth="1"/>
    <col min="8948" max="8949" width="46.28515625" customWidth="1"/>
    <col min="8950" max="8950" width="62.7109375" bestFit="1" customWidth="1"/>
    <col min="8951" max="8951" width="60.85546875" bestFit="1" customWidth="1"/>
    <col min="8952" max="8953" width="60.85546875" customWidth="1"/>
    <col min="8954" max="8954" width="64.42578125" bestFit="1" customWidth="1"/>
    <col min="8955" max="8967" width="6.7109375" customWidth="1"/>
    <col min="8968" max="8968" width="8" customWidth="1"/>
    <col min="8969" max="8969" width="6.42578125" customWidth="1"/>
    <col min="8970" max="8973" width="7" customWidth="1"/>
    <col min="8974" max="8981" width="6.7109375" customWidth="1"/>
    <col min="8982" max="8982" width="8" customWidth="1"/>
    <col min="8983" max="8983" width="6.42578125" customWidth="1"/>
    <col min="8984" max="8985" width="7" customWidth="1"/>
    <col min="8986" max="8986" width="14.140625" bestFit="1" customWidth="1"/>
    <col min="8987" max="8987" width="43.42578125" bestFit="1" customWidth="1"/>
    <col min="8988" max="8988" width="33.42578125" customWidth="1"/>
    <col min="8989" max="8989" width="26" customWidth="1"/>
    <col min="8990" max="8990" width="28.7109375" customWidth="1"/>
    <col min="8991" max="8991" width="24.140625" customWidth="1"/>
    <col min="8992" max="8992" width="29.140625" customWidth="1"/>
    <col min="8993" max="8993" width="21.5703125" bestFit="1" customWidth="1"/>
    <col min="8994" max="8994" width="25.85546875" customWidth="1"/>
    <col min="8995" max="8995" width="33" bestFit="1" customWidth="1"/>
    <col min="9204" max="9205" width="46.28515625" customWidth="1"/>
    <col min="9206" max="9206" width="62.7109375" bestFit="1" customWidth="1"/>
    <col min="9207" max="9207" width="60.85546875" bestFit="1" customWidth="1"/>
    <col min="9208" max="9209" width="60.85546875" customWidth="1"/>
    <col min="9210" max="9210" width="64.42578125" bestFit="1" customWidth="1"/>
    <col min="9211" max="9223" width="6.7109375" customWidth="1"/>
    <col min="9224" max="9224" width="8" customWidth="1"/>
    <col min="9225" max="9225" width="6.42578125" customWidth="1"/>
    <col min="9226" max="9229" width="7" customWidth="1"/>
    <col min="9230" max="9237" width="6.7109375" customWidth="1"/>
    <col min="9238" max="9238" width="8" customWidth="1"/>
    <col min="9239" max="9239" width="6.42578125" customWidth="1"/>
    <col min="9240" max="9241" width="7" customWidth="1"/>
    <col min="9242" max="9242" width="14.140625" bestFit="1" customWidth="1"/>
    <col min="9243" max="9243" width="43.42578125" bestFit="1" customWidth="1"/>
    <col min="9244" max="9244" width="33.42578125" customWidth="1"/>
    <col min="9245" max="9245" width="26" customWidth="1"/>
    <col min="9246" max="9246" width="28.7109375" customWidth="1"/>
    <col min="9247" max="9247" width="24.140625" customWidth="1"/>
    <col min="9248" max="9248" width="29.140625" customWidth="1"/>
    <col min="9249" max="9249" width="21.5703125" bestFit="1" customWidth="1"/>
    <col min="9250" max="9250" width="25.85546875" customWidth="1"/>
    <col min="9251" max="9251" width="33" bestFit="1" customWidth="1"/>
    <col min="9460" max="9461" width="46.28515625" customWidth="1"/>
    <col min="9462" max="9462" width="62.7109375" bestFit="1" customWidth="1"/>
    <col min="9463" max="9463" width="60.85546875" bestFit="1" customWidth="1"/>
    <col min="9464" max="9465" width="60.85546875" customWidth="1"/>
    <col min="9466" max="9466" width="64.42578125" bestFit="1" customWidth="1"/>
    <col min="9467" max="9479" width="6.7109375" customWidth="1"/>
    <col min="9480" max="9480" width="8" customWidth="1"/>
    <col min="9481" max="9481" width="6.42578125" customWidth="1"/>
    <col min="9482" max="9485" width="7" customWidth="1"/>
    <col min="9486" max="9493" width="6.7109375" customWidth="1"/>
    <col min="9494" max="9494" width="8" customWidth="1"/>
    <col min="9495" max="9495" width="6.42578125" customWidth="1"/>
    <col min="9496" max="9497" width="7" customWidth="1"/>
    <col min="9498" max="9498" width="14.140625" bestFit="1" customWidth="1"/>
    <col min="9499" max="9499" width="43.42578125" bestFit="1" customWidth="1"/>
    <col min="9500" max="9500" width="33.42578125" customWidth="1"/>
    <col min="9501" max="9501" width="26" customWidth="1"/>
    <col min="9502" max="9502" width="28.7109375" customWidth="1"/>
    <col min="9503" max="9503" width="24.140625" customWidth="1"/>
    <col min="9504" max="9504" width="29.140625" customWidth="1"/>
    <col min="9505" max="9505" width="21.5703125" bestFit="1" customWidth="1"/>
    <col min="9506" max="9506" width="25.85546875" customWidth="1"/>
    <col min="9507" max="9507" width="33" bestFit="1" customWidth="1"/>
    <col min="9716" max="9717" width="46.28515625" customWidth="1"/>
    <col min="9718" max="9718" width="62.7109375" bestFit="1" customWidth="1"/>
    <col min="9719" max="9719" width="60.85546875" bestFit="1" customWidth="1"/>
    <col min="9720" max="9721" width="60.85546875" customWidth="1"/>
    <col min="9722" max="9722" width="64.42578125" bestFit="1" customWidth="1"/>
    <col min="9723" max="9735" width="6.7109375" customWidth="1"/>
    <col min="9736" max="9736" width="8" customWidth="1"/>
    <col min="9737" max="9737" width="6.42578125" customWidth="1"/>
    <col min="9738" max="9741" width="7" customWidth="1"/>
    <col min="9742" max="9749" width="6.7109375" customWidth="1"/>
    <col min="9750" max="9750" width="8" customWidth="1"/>
    <col min="9751" max="9751" width="6.42578125" customWidth="1"/>
    <col min="9752" max="9753" width="7" customWidth="1"/>
    <col min="9754" max="9754" width="14.140625" bestFit="1" customWidth="1"/>
    <col min="9755" max="9755" width="43.42578125" bestFit="1" customWidth="1"/>
    <col min="9756" max="9756" width="33.42578125" customWidth="1"/>
    <col min="9757" max="9757" width="26" customWidth="1"/>
    <col min="9758" max="9758" width="28.7109375" customWidth="1"/>
    <col min="9759" max="9759" width="24.140625" customWidth="1"/>
    <col min="9760" max="9760" width="29.140625" customWidth="1"/>
    <col min="9761" max="9761" width="21.5703125" bestFit="1" customWidth="1"/>
    <col min="9762" max="9762" width="25.85546875" customWidth="1"/>
    <col min="9763" max="9763" width="33" bestFit="1" customWidth="1"/>
    <col min="9972" max="9973" width="46.28515625" customWidth="1"/>
    <col min="9974" max="9974" width="62.7109375" bestFit="1" customWidth="1"/>
    <col min="9975" max="9975" width="60.85546875" bestFit="1" customWidth="1"/>
    <col min="9976" max="9977" width="60.85546875" customWidth="1"/>
    <col min="9978" max="9978" width="64.42578125" bestFit="1" customWidth="1"/>
    <col min="9979" max="9991" width="6.7109375" customWidth="1"/>
    <col min="9992" max="9992" width="8" customWidth="1"/>
    <col min="9993" max="9993" width="6.42578125" customWidth="1"/>
    <col min="9994" max="9997" width="7" customWidth="1"/>
    <col min="9998" max="10005" width="6.7109375" customWidth="1"/>
    <col min="10006" max="10006" width="8" customWidth="1"/>
    <col min="10007" max="10007" width="6.42578125" customWidth="1"/>
    <col min="10008" max="10009" width="7" customWidth="1"/>
    <col min="10010" max="10010" width="14.140625" bestFit="1" customWidth="1"/>
    <col min="10011" max="10011" width="43.42578125" bestFit="1" customWidth="1"/>
    <col min="10012" max="10012" width="33.42578125" customWidth="1"/>
    <col min="10013" max="10013" width="26" customWidth="1"/>
    <col min="10014" max="10014" width="28.7109375" customWidth="1"/>
    <col min="10015" max="10015" width="24.140625" customWidth="1"/>
    <col min="10016" max="10016" width="29.140625" customWidth="1"/>
    <col min="10017" max="10017" width="21.5703125" bestFit="1" customWidth="1"/>
    <col min="10018" max="10018" width="25.85546875" customWidth="1"/>
    <col min="10019" max="10019" width="33" bestFit="1" customWidth="1"/>
    <col min="10228" max="10229" width="46.28515625" customWidth="1"/>
    <col min="10230" max="10230" width="62.7109375" bestFit="1" customWidth="1"/>
    <col min="10231" max="10231" width="60.85546875" bestFit="1" customWidth="1"/>
    <col min="10232" max="10233" width="60.85546875" customWidth="1"/>
    <col min="10234" max="10234" width="64.42578125" bestFit="1" customWidth="1"/>
    <col min="10235" max="10247" width="6.7109375" customWidth="1"/>
    <col min="10248" max="10248" width="8" customWidth="1"/>
    <col min="10249" max="10249" width="6.42578125" customWidth="1"/>
    <col min="10250" max="10253" width="7" customWidth="1"/>
    <col min="10254" max="10261" width="6.7109375" customWidth="1"/>
    <col min="10262" max="10262" width="8" customWidth="1"/>
    <col min="10263" max="10263" width="6.42578125" customWidth="1"/>
    <col min="10264" max="10265" width="7" customWidth="1"/>
    <col min="10266" max="10266" width="14.140625" bestFit="1" customWidth="1"/>
    <col min="10267" max="10267" width="43.42578125" bestFit="1" customWidth="1"/>
    <col min="10268" max="10268" width="33.42578125" customWidth="1"/>
    <col min="10269" max="10269" width="26" customWidth="1"/>
    <col min="10270" max="10270" width="28.7109375" customWidth="1"/>
    <col min="10271" max="10271" width="24.140625" customWidth="1"/>
    <col min="10272" max="10272" width="29.140625" customWidth="1"/>
    <col min="10273" max="10273" width="21.5703125" bestFit="1" customWidth="1"/>
    <col min="10274" max="10274" width="25.85546875" customWidth="1"/>
    <col min="10275" max="10275" width="33" bestFit="1" customWidth="1"/>
    <col min="10484" max="10485" width="46.28515625" customWidth="1"/>
    <col min="10486" max="10486" width="62.7109375" bestFit="1" customWidth="1"/>
    <col min="10487" max="10487" width="60.85546875" bestFit="1" customWidth="1"/>
    <col min="10488" max="10489" width="60.85546875" customWidth="1"/>
    <col min="10490" max="10490" width="64.42578125" bestFit="1" customWidth="1"/>
    <col min="10491" max="10503" width="6.7109375" customWidth="1"/>
    <col min="10504" max="10504" width="8" customWidth="1"/>
    <col min="10505" max="10505" width="6.42578125" customWidth="1"/>
    <col min="10506" max="10509" width="7" customWidth="1"/>
    <col min="10510" max="10517" width="6.7109375" customWidth="1"/>
    <col min="10518" max="10518" width="8" customWidth="1"/>
    <col min="10519" max="10519" width="6.42578125" customWidth="1"/>
    <col min="10520" max="10521" width="7" customWidth="1"/>
    <col min="10522" max="10522" width="14.140625" bestFit="1" customWidth="1"/>
    <col min="10523" max="10523" width="43.42578125" bestFit="1" customWidth="1"/>
    <col min="10524" max="10524" width="33.42578125" customWidth="1"/>
    <col min="10525" max="10525" width="26" customWidth="1"/>
    <col min="10526" max="10526" width="28.7109375" customWidth="1"/>
    <col min="10527" max="10527" width="24.140625" customWidth="1"/>
    <col min="10528" max="10528" width="29.140625" customWidth="1"/>
    <col min="10529" max="10529" width="21.5703125" bestFit="1" customWidth="1"/>
    <col min="10530" max="10530" width="25.85546875" customWidth="1"/>
    <col min="10531" max="10531" width="33" bestFit="1" customWidth="1"/>
    <col min="10740" max="10741" width="46.28515625" customWidth="1"/>
    <col min="10742" max="10742" width="62.7109375" bestFit="1" customWidth="1"/>
    <col min="10743" max="10743" width="60.85546875" bestFit="1" customWidth="1"/>
    <col min="10744" max="10745" width="60.85546875" customWidth="1"/>
    <col min="10746" max="10746" width="64.42578125" bestFit="1" customWidth="1"/>
    <col min="10747" max="10759" width="6.7109375" customWidth="1"/>
    <col min="10760" max="10760" width="8" customWidth="1"/>
    <col min="10761" max="10761" width="6.42578125" customWidth="1"/>
    <col min="10762" max="10765" width="7" customWidth="1"/>
    <col min="10766" max="10773" width="6.7109375" customWidth="1"/>
    <col min="10774" max="10774" width="8" customWidth="1"/>
    <col min="10775" max="10775" width="6.42578125" customWidth="1"/>
    <col min="10776" max="10777" width="7" customWidth="1"/>
    <col min="10778" max="10778" width="14.140625" bestFit="1" customWidth="1"/>
    <col min="10779" max="10779" width="43.42578125" bestFit="1" customWidth="1"/>
    <col min="10780" max="10780" width="33.42578125" customWidth="1"/>
    <col min="10781" max="10781" width="26" customWidth="1"/>
    <col min="10782" max="10782" width="28.7109375" customWidth="1"/>
    <col min="10783" max="10783" width="24.140625" customWidth="1"/>
    <col min="10784" max="10784" width="29.140625" customWidth="1"/>
    <col min="10785" max="10785" width="21.5703125" bestFit="1" customWidth="1"/>
    <col min="10786" max="10786" width="25.85546875" customWidth="1"/>
    <col min="10787" max="10787" width="33" bestFit="1" customWidth="1"/>
    <col min="10996" max="10997" width="46.28515625" customWidth="1"/>
    <col min="10998" max="10998" width="62.7109375" bestFit="1" customWidth="1"/>
    <col min="10999" max="10999" width="60.85546875" bestFit="1" customWidth="1"/>
    <col min="11000" max="11001" width="60.85546875" customWidth="1"/>
    <col min="11002" max="11002" width="64.42578125" bestFit="1" customWidth="1"/>
    <col min="11003" max="11015" width="6.7109375" customWidth="1"/>
    <col min="11016" max="11016" width="8" customWidth="1"/>
    <col min="11017" max="11017" width="6.42578125" customWidth="1"/>
    <col min="11018" max="11021" width="7" customWidth="1"/>
    <col min="11022" max="11029" width="6.7109375" customWidth="1"/>
    <col min="11030" max="11030" width="8" customWidth="1"/>
    <col min="11031" max="11031" width="6.42578125" customWidth="1"/>
    <col min="11032" max="11033" width="7" customWidth="1"/>
    <col min="11034" max="11034" width="14.140625" bestFit="1" customWidth="1"/>
    <col min="11035" max="11035" width="43.42578125" bestFit="1" customWidth="1"/>
    <col min="11036" max="11036" width="33.42578125" customWidth="1"/>
    <col min="11037" max="11037" width="26" customWidth="1"/>
    <col min="11038" max="11038" width="28.7109375" customWidth="1"/>
    <col min="11039" max="11039" width="24.140625" customWidth="1"/>
    <col min="11040" max="11040" width="29.140625" customWidth="1"/>
    <col min="11041" max="11041" width="21.5703125" bestFit="1" customWidth="1"/>
    <col min="11042" max="11042" width="25.85546875" customWidth="1"/>
    <col min="11043" max="11043" width="33" bestFit="1" customWidth="1"/>
    <col min="11252" max="11253" width="46.28515625" customWidth="1"/>
    <col min="11254" max="11254" width="62.7109375" bestFit="1" customWidth="1"/>
    <col min="11255" max="11255" width="60.85546875" bestFit="1" customWidth="1"/>
    <col min="11256" max="11257" width="60.85546875" customWidth="1"/>
    <col min="11258" max="11258" width="64.42578125" bestFit="1" customWidth="1"/>
    <col min="11259" max="11271" width="6.7109375" customWidth="1"/>
    <col min="11272" max="11272" width="8" customWidth="1"/>
    <col min="11273" max="11273" width="6.42578125" customWidth="1"/>
    <col min="11274" max="11277" width="7" customWidth="1"/>
    <col min="11278" max="11285" width="6.7109375" customWidth="1"/>
    <col min="11286" max="11286" width="8" customWidth="1"/>
    <col min="11287" max="11287" width="6.42578125" customWidth="1"/>
    <col min="11288" max="11289" width="7" customWidth="1"/>
    <col min="11290" max="11290" width="14.140625" bestFit="1" customWidth="1"/>
    <col min="11291" max="11291" width="43.42578125" bestFit="1" customWidth="1"/>
    <col min="11292" max="11292" width="33.42578125" customWidth="1"/>
    <col min="11293" max="11293" width="26" customWidth="1"/>
    <col min="11294" max="11294" width="28.7109375" customWidth="1"/>
    <col min="11295" max="11295" width="24.140625" customWidth="1"/>
    <col min="11296" max="11296" width="29.140625" customWidth="1"/>
    <col min="11297" max="11297" width="21.5703125" bestFit="1" customWidth="1"/>
    <col min="11298" max="11298" width="25.85546875" customWidth="1"/>
    <col min="11299" max="11299" width="33" bestFit="1" customWidth="1"/>
    <col min="11508" max="11509" width="46.28515625" customWidth="1"/>
    <col min="11510" max="11510" width="62.7109375" bestFit="1" customWidth="1"/>
    <col min="11511" max="11511" width="60.85546875" bestFit="1" customWidth="1"/>
    <col min="11512" max="11513" width="60.85546875" customWidth="1"/>
    <col min="11514" max="11514" width="64.42578125" bestFit="1" customWidth="1"/>
    <col min="11515" max="11527" width="6.7109375" customWidth="1"/>
    <col min="11528" max="11528" width="8" customWidth="1"/>
    <col min="11529" max="11529" width="6.42578125" customWidth="1"/>
    <col min="11530" max="11533" width="7" customWidth="1"/>
    <col min="11534" max="11541" width="6.7109375" customWidth="1"/>
    <col min="11542" max="11542" width="8" customWidth="1"/>
    <col min="11543" max="11543" width="6.42578125" customWidth="1"/>
    <col min="11544" max="11545" width="7" customWidth="1"/>
    <col min="11546" max="11546" width="14.140625" bestFit="1" customWidth="1"/>
    <col min="11547" max="11547" width="43.42578125" bestFit="1" customWidth="1"/>
    <col min="11548" max="11548" width="33.42578125" customWidth="1"/>
    <col min="11549" max="11549" width="26" customWidth="1"/>
    <col min="11550" max="11550" width="28.7109375" customWidth="1"/>
    <col min="11551" max="11551" width="24.140625" customWidth="1"/>
    <col min="11552" max="11552" width="29.140625" customWidth="1"/>
    <col min="11553" max="11553" width="21.5703125" bestFit="1" customWidth="1"/>
    <col min="11554" max="11554" width="25.85546875" customWidth="1"/>
    <col min="11555" max="11555" width="33" bestFit="1" customWidth="1"/>
    <col min="11764" max="11765" width="46.28515625" customWidth="1"/>
    <col min="11766" max="11766" width="62.7109375" bestFit="1" customWidth="1"/>
    <col min="11767" max="11767" width="60.85546875" bestFit="1" customWidth="1"/>
    <col min="11768" max="11769" width="60.85546875" customWidth="1"/>
    <col min="11770" max="11770" width="64.42578125" bestFit="1" customWidth="1"/>
    <col min="11771" max="11783" width="6.7109375" customWidth="1"/>
    <col min="11784" max="11784" width="8" customWidth="1"/>
    <col min="11785" max="11785" width="6.42578125" customWidth="1"/>
    <col min="11786" max="11789" width="7" customWidth="1"/>
    <col min="11790" max="11797" width="6.7109375" customWidth="1"/>
    <col min="11798" max="11798" width="8" customWidth="1"/>
    <col min="11799" max="11799" width="6.42578125" customWidth="1"/>
    <col min="11800" max="11801" width="7" customWidth="1"/>
    <col min="11802" max="11802" width="14.140625" bestFit="1" customWidth="1"/>
    <col min="11803" max="11803" width="43.42578125" bestFit="1" customWidth="1"/>
    <col min="11804" max="11804" width="33.42578125" customWidth="1"/>
    <col min="11805" max="11805" width="26" customWidth="1"/>
    <col min="11806" max="11806" width="28.7109375" customWidth="1"/>
    <col min="11807" max="11807" width="24.140625" customWidth="1"/>
    <col min="11808" max="11808" width="29.140625" customWidth="1"/>
    <col min="11809" max="11809" width="21.5703125" bestFit="1" customWidth="1"/>
    <col min="11810" max="11810" width="25.85546875" customWidth="1"/>
    <col min="11811" max="11811" width="33" bestFit="1" customWidth="1"/>
    <col min="12020" max="12021" width="46.28515625" customWidth="1"/>
    <col min="12022" max="12022" width="62.7109375" bestFit="1" customWidth="1"/>
    <col min="12023" max="12023" width="60.85546875" bestFit="1" customWidth="1"/>
    <col min="12024" max="12025" width="60.85546875" customWidth="1"/>
    <col min="12026" max="12026" width="64.42578125" bestFit="1" customWidth="1"/>
    <col min="12027" max="12039" width="6.7109375" customWidth="1"/>
    <col min="12040" max="12040" width="8" customWidth="1"/>
    <col min="12041" max="12041" width="6.42578125" customWidth="1"/>
    <col min="12042" max="12045" width="7" customWidth="1"/>
    <col min="12046" max="12053" width="6.7109375" customWidth="1"/>
    <col min="12054" max="12054" width="8" customWidth="1"/>
    <col min="12055" max="12055" width="6.42578125" customWidth="1"/>
    <col min="12056" max="12057" width="7" customWidth="1"/>
    <col min="12058" max="12058" width="14.140625" bestFit="1" customWidth="1"/>
    <col min="12059" max="12059" width="43.42578125" bestFit="1" customWidth="1"/>
    <col min="12060" max="12060" width="33.42578125" customWidth="1"/>
    <col min="12061" max="12061" width="26" customWidth="1"/>
    <col min="12062" max="12062" width="28.7109375" customWidth="1"/>
    <col min="12063" max="12063" width="24.140625" customWidth="1"/>
    <col min="12064" max="12064" width="29.140625" customWidth="1"/>
    <col min="12065" max="12065" width="21.5703125" bestFit="1" customWidth="1"/>
    <col min="12066" max="12066" width="25.85546875" customWidth="1"/>
    <col min="12067" max="12067" width="33" bestFit="1" customWidth="1"/>
    <col min="12276" max="12277" width="46.28515625" customWidth="1"/>
    <col min="12278" max="12278" width="62.7109375" bestFit="1" customWidth="1"/>
    <col min="12279" max="12279" width="60.85546875" bestFit="1" customWidth="1"/>
    <col min="12280" max="12281" width="60.85546875" customWidth="1"/>
    <col min="12282" max="12282" width="64.42578125" bestFit="1" customWidth="1"/>
    <col min="12283" max="12295" width="6.7109375" customWidth="1"/>
    <col min="12296" max="12296" width="8" customWidth="1"/>
    <col min="12297" max="12297" width="6.42578125" customWidth="1"/>
    <col min="12298" max="12301" width="7" customWidth="1"/>
    <col min="12302" max="12309" width="6.7109375" customWidth="1"/>
    <col min="12310" max="12310" width="8" customWidth="1"/>
    <col min="12311" max="12311" width="6.42578125" customWidth="1"/>
    <col min="12312" max="12313" width="7" customWidth="1"/>
    <col min="12314" max="12314" width="14.140625" bestFit="1" customWidth="1"/>
    <col min="12315" max="12315" width="43.42578125" bestFit="1" customWidth="1"/>
    <col min="12316" max="12316" width="33.42578125" customWidth="1"/>
    <col min="12317" max="12317" width="26" customWidth="1"/>
    <col min="12318" max="12318" width="28.7109375" customWidth="1"/>
    <col min="12319" max="12319" width="24.140625" customWidth="1"/>
    <col min="12320" max="12320" width="29.140625" customWidth="1"/>
    <col min="12321" max="12321" width="21.5703125" bestFit="1" customWidth="1"/>
    <col min="12322" max="12322" width="25.85546875" customWidth="1"/>
    <col min="12323" max="12323" width="33" bestFit="1" customWidth="1"/>
    <col min="12532" max="12533" width="46.28515625" customWidth="1"/>
    <col min="12534" max="12534" width="62.7109375" bestFit="1" customWidth="1"/>
    <col min="12535" max="12535" width="60.85546875" bestFit="1" customWidth="1"/>
    <col min="12536" max="12537" width="60.85546875" customWidth="1"/>
    <col min="12538" max="12538" width="64.42578125" bestFit="1" customWidth="1"/>
    <col min="12539" max="12551" width="6.7109375" customWidth="1"/>
    <col min="12552" max="12552" width="8" customWidth="1"/>
    <col min="12553" max="12553" width="6.42578125" customWidth="1"/>
    <col min="12554" max="12557" width="7" customWidth="1"/>
    <col min="12558" max="12565" width="6.7109375" customWidth="1"/>
    <col min="12566" max="12566" width="8" customWidth="1"/>
    <col min="12567" max="12567" width="6.42578125" customWidth="1"/>
    <col min="12568" max="12569" width="7" customWidth="1"/>
    <col min="12570" max="12570" width="14.140625" bestFit="1" customWidth="1"/>
    <col min="12571" max="12571" width="43.42578125" bestFit="1" customWidth="1"/>
    <col min="12572" max="12572" width="33.42578125" customWidth="1"/>
    <col min="12573" max="12573" width="26" customWidth="1"/>
    <col min="12574" max="12574" width="28.7109375" customWidth="1"/>
    <col min="12575" max="12575" width="24.140625" customWidth="1"/>
    <col min="12576" max="12576" width="29.140625" customWidth="1"/>
    <col min="12577" max="12577" width="21.5703125" bestFit="1" customWidth="1"/>
    <col min="12578" max="12578" width="25.85546875" customWidth="1"/>
    <col min="12579" max="12579" width="33" bestFit="1" customWidth="1"/>
    <col min="12788" max="12789" width="46.28515625" customWidth="1"/>
    <col min="12790" max="12790" width="62.7109375" bestFit="1" customWidth="1"/>
    <col min="12791" max="12791" width="60.85546875" bestFit="1" customWidth="1"/>
    <col min="12792" max="12793" width="60.85546875" customWidth="1"/>
    <col min="12794" max="12794" width="64.42578125" bestFit="1" customWidth="1"/>
    <col min="12795" max="12807" width="6.7109375" customWidth="1"/>
    <col min="12808" max="12808" width="8" customWidth="1"/>
    <col min="12809" max="12809" width="6.42578125" customWidth="1"/>
    <col min="12810" max="12813" width="7" customWidth="1"/>
    <col min="12814" max="12821" width="6.7109375" customWidth="1"/>
    <col min="12822" max="12822" width="8" customWidth="1"/>
    <col min="12823" max="12823" width="6.42578125" customWidth="1"/>
    <col min="12824" max="12825" width="7" customWidth="1"/>
    <col min="12826" max="12826" width="14.140625" bestFit="1" customWidth="1"/>
    <col min="12827" max="12827" width="43.42578125" bestFit="1" customWidth="1"/>
    <col min="12828" max="12828" width="33.42578125" customWidth="1"/>
    <col min="12829" max="12829" width="26" customWidth="1"/>
    <col min="12830" max="12830" width="28.7109375" customWidth="1"/>
    <col min="12831" max="12831" width="24.140625" customWidth="1"/>
    <col min="12832" max="12832" width="29.140625" customWidth="1"/>
    <col min="12833" max="12833" width="21.5703125" bestFit="1" customWidth="1"/>
    <col min="12834" max="12834" width="25.85546875" customWidth="1"/>
    <col min="12835" max="12835" width="33" bestFit="1" customWidth="1"/>
    <col min="13044" max="13045" width="46.28515625" customWidth="1"/>
    <col min="13046" max="13046" width="62.7109375" bestFit="1" customWidth="1"/>
    <col min="13047" max="13047" width="60.85546875" bestFit="1" customWidth="1"/>
    <col min="13048" max="13049" width="60.85546875" customWidth="1"/>
    <col min="13050" max="13050" width="64.42578125" bestFit="1" customWidth="1"/>
    <col min="13051" max="13063" width="6.7109375" customWidth="1"/>
    <col min="13064" max="13064" width="8" customWidth="1"/>
    <col min="13065" max="13065" width="6.42578125" customWidth="1"/>
    <col min="13066" max="13069" width="7" customWidth="1"/>
    <col min="13070" max="13077" width="6.7109375" customWidth="1"/>
    <col min="13078" max="13078" width="8" customWidth="1"/>
    <col min="13079" max="13079" width="6.42578125" customWidth="1"/>
    <col min="13080" max="13081" width="7" customWidth="1"/>
    <col min="13082" max="13082" width="14.140625" bestFit="1" customWidth="1"/>
    <col min="13083" max="13083" width="43.42578125" bestFit="1" customWidth="1"/>
    <col min="13084" max="13084" width="33.42578125" customWidth="1"/>
    <col min="13085" max="13085" width="26" customWidth="1"/>
    <col min="13086" max="13086" width="28.7109375" customWidth="1"/>
    <col min="13087" max="13087" width="24.140625" customWidth="1"/>
    <col min="13088" max="13088" width="29.140625" customWidth="1"/>
    <col min="13089" max="13089" width="21.5703125" bestFit="1" customWidth="1"/>
    <col min="13090" max="13090" width="25.85546875" customWidth="1"/>
    <col min="13091" max="13091" width="33" bestFit="1" customWidth="1"/>
    <col min="13300" max="13301" width="46.28515625" customWidth="1"/>
    <col min="13302" max="13302" width="62.7109375" bestFit="1" customWidth="1"/>
    <col min="13303" max="13303" width="60.85546875" bestFit="1" customWidth="1"/>
    <col min="13304" max="13305" width="60.85546875" customWidth="1"/>
    <col min="13306" max="13306" width="64.42578125" bestFit="1" customWidth="1"/>
    <col min="13307" max="13319" width="6.7109375" customWidth="1"/>
    <col min="13320" max="13320" width="8" customWidth="1"/>
    <col min="13321" max="13321" width="6.42578125" customWidth="1"/>
    <col min="13322" max="13325" width="7" customWidth="1"/>
    <col min="13326" max="13333" width="6.7109375" customWidth="1"/>
    <col min="13334" max="13334" width="8" customWidth="1"/>
    <col min="13335" max="13335" width="6.42578125" customWidth="1"/>
    <col min="13336" max="13337" width="7" customWidth="1"/>
    <col min="13338" max="13338" width="14.140625" bestFit="1" customWidth="1"/>
    <col min="13339" max="13339" width="43.42578125" bestFit="1" customWidth="1"/>
    <col min="13340" max="13340" width="33.42578125" customWidth="1"/>
    <col min="13341" max="13341" width="26" customWidth="1"/>
    <col min="13342" max="13342" width="28.7109375" customWidth="1"/>
    <col min="13343" max="13343" width="24.140625" customWidth="1"/>
    <col min="13344" max="13344" width="29.140625" customWidth="1"/>
    <col min="13345" max="13345" width="21.5703125" bestFit="1" customWidth="1"/>
    <col min="13346" max="13346" width="25.85546875" customWidth="1"/>
    <col min="13347" max="13347" width="33" bestFit="1" customWidth="1"/>
    <col min="13556" max="13557" width="46.28515625" customWidth="1"/>
    <col min="13558" max="13558" width="62.7109375" bestFit="1" customWidth="1"/>
    <col min="13559" max="13559" width="60.85546875" bestFit="1" customWidth="1"/>
    <col min="13560" max="13561" width="60.85546875" customWidth="1"/>
    <col min="13562" max="13562" width="64.42578125" bestFit="1" customWidth="1"/>
    <col min="13563" max="13575" width="6.7109375" customWidth="1"/>
    <col min="13576" max="13576" width="8" customWidth="1"/>
    <col min="13577" max="13577" width="6.42578125" customWidth="1"/>
    <col min="13578" max="13581" width="7" customWidth="1"/>
    <col min="13582" max="13589" width="6.7109375" customWidth="1"/>
    <col min="13590" max="13590" width="8" customWidth="1"/>
    <col min="13591" max="13591" width="6.42578125" customWidth="1"/>
    <col min="13592" max="13593" width="7" customWidth="1"/>
    <col min="13594" max="13594" width="14.140625" bestFit="1" customWidth="1"/>
    <col min="13595" max="13595" width="43.42578125" bestFit="1" customWidth="1"/>
    <col min="13596" max="13596" width="33.42578125" customWidth="1"/>
    <col min="13597" max="13597" width="26" customWidth="1"/>
    <col min="13598" max="13598" width="28.7109375" customWidth="1"/>
    <col min="13599" max="13599" width="24.140625" customWidth="1"/>
    <col min="13600" max="13600" width="29.140625" customWidth="1"/>
    <col min="13601" max="13601" width="21.5703125" bestFit="1" customWidth="1"/>
    <col min="13602" max="13602" width="25.85546875" customWidth="1"/>
    <col min="13603" max="13603" width="33" bestFit="1" customWidth="1"/>
    <col min="13812" max="13813" width="46.28515625" customWidth="1"/>
    <col min="13814" max="13814" width="62.7109375" bestFit="1" customWidth="1"/>
    <col min="13815" max="13815" width="60.85546875" bestFit="1" customWidth="1"/>
    <col min="13816" max="13817" width="60.85546875" customWidth="1"/>
    <col min="13818" max="13818" width="64.42578125" bestFit="1" customWidth="1"/>
    <col min="13819" max="13831" width="6.7109375" customWidth="1"/>
    <col min="13832" max="13832" width="8" customWidth="1"/>
    <col min="13833" max="13833" width="6.42578125" customWidth="1"/>
    <col min="13834" max="13837" width="7" customWidth="1"/>
    <col min="13838" max="13845" width="6.7109375" customWidth="1"/>
    <col min="13846" max="13846" width="8" customWidth="1"/>
    <col min="13847" max="13847" width="6.42578125" customWidth="1"/>
    <col min="13848" max="13849" width="7" customWidth="1"/>
    <col min="13850" max="13850" width="14.140625" bestFit="1" customWidth="1"/>
    <col min="13851" max="13851" width="43.42578125" bestFit="1" customWidth="1"/>
    <col min="13852" max="13852" width="33.42578125" customWidth="1"/>
    <col min="13853" max="13853" width="26" customWidth="1"/>
    <col min="13854" max="13854" width="28.7109375" customWidth="1"/>
    <col min="13855" max="13855" width="24.140625" customWidth="1"/>
    <col min="13856" max="13856" width="29.140625" customWidth="1"/>
    <col min="13857" max="13857" width="21.5703125" bestFit="1" customWidth="1"/>
    <col min="13858" max="13858" width="25.85546875" customWidth="1"/>
    <col min="13859" max="13859" width="33" bestFit="1" customWidth="1"/>
    <col min="14068" max="14069" width="46.28515625" customWidth="1"/>
    <col min="14070" max="14070" width="62.7109375" bestFit="1" customWidth="1"/>
    <col min="14071" max="14071" width="60.85546875" bestFit="1" customWidth="1"/>
    <col min="14072" max="14073" width="60.85546875" customWidth="1"/>
    <col min="14074" max="14074" width="64.42578125" bestFit="1" customWidth="1"/>
    <col min="14075" max="14087" width="6.7109375" customWidth="1"/>
    <col min="14088" max="14088" width="8" customWidth="1"/>
    <col min="14089" max="14089" width="6.42578125" customWidth="1"/>
    <col min="14090" max="14093" width="7" customWidth="1"/>
    <col min="14094" max="14101" width="6.7109375" customWidth="1"/>
    <col min="14102" max="14102" width="8" customWidth="1"/>
    <col min="14103" max="14103" width="6.42578125" customWidth="1"/>
    <col min="14104" max="14105" width="7" customWidth="1"/>
    <col min="14106" max="14106" width="14.140625" bestFit="1" customWidth="1"/>
    <col min="14107" max="14107" width="43.42578125" bestFit="1" customWidth="1"/>
    <col min="14108" max="14108" width="33.42578125" customWidth="1"/>
    <col min="14109" max="14109" width="26" customWidth="1"/>
    <col min="14110" max="14110" width="28.7109375" customWidth="1"/>
    <col min="14111" max="14111" width="24.140625" customWidth="1"/>
    <col min="14112" max="14112" width="29.140625" customWidth="1"/>
    <col min="14113" max="14113" width="21.5703125" bestFit="1" customWidth="1"/>
    <col min="14114" max="14114" width="25.85546875" customWidth="1"/>
    <col min="14115" max="14115" width="33" bestFit="1" customWidth="1"/>
    <col min="14324" max="14325" width="46.28515625" customWidth="1"/>
    <col min="14326" max="14326" width="62.7109375" bestFit="1" customWidth="1"/>
    <col min="14327" max="14327" width="60.85546875" bestFit="1" customWidth="1"/>
    <col min="14328" max="14329" width="60.85546875" customWidth="1"/>
    <col min="14330" max="14330" width="64.42578125" bestFit="1" customWidth="1"/>
    <col min="14331" max="14343" width="6.7109375" customWidth="1"/>
    <col min="14344" max="14344" width="8" customWidth="1"/>
    <col min="14345" max="14345" width="6.42578125" customWidth="1"/>
    <col min="14346" max="14349" width="7" customWidth="1"/>
    <col min="14350" max="14357" width="6.7109375" customWidth="1"/>
    <col min="14358" max="14358" width="8" customWidth="1"/>
    <col min="14359" max="14359" width="6.42578125" customWidth="1"/>
    <col min="14360" max="14361" width="7" customWidth="1"/>
    <col min="14362" max="14362" width="14.140625" bestFit="1" customWidth="1"/>
    <col min="14363" max="14363" width="43.42578125" bestFit="1" customWidth="1"/>
    <col min="14364" max="14364" width="33.42578125" customWidth="1"/>
    <col min="14365" max="14365" width="26" customWidth="1"/>
    <col min="14366" max="14366" width="28.7109375" customWidth="1"/>
    <col min="14367" max="14367" width="24.140625" customWidth="1"/>
    <col min="14368" max="14368" width="29.140625" customWidth="1"/>
    <col min="14369" max="14369" width="21.5703125" bestFit="1" customWidth="1"/>
    <col min="14370" max="14370" width="25.85546875" customWidth="1"/>
    <col min="14371" max="14371" width="33" bestFit="1" customWidth="1"/>
    <col min="14580" max="14581" width="46.28515625" customWidth="1"/>
    <col min="14582" max="14582" width="62.7109375" bestFit="1" customWidth="1"/>
    <col min="14583" max="14583" width="60.85546875" bestFit="1" customWidth="1"/>
    <col min="14584" max="14585" width="60.85546875" customWidth="1"/>
    <col min="14586" max="14586" width="64.42578125" bestFit="1" customWidth="1"/>
    <col min="14587" max="14599" width="6.7109375" customWidth="1"/>
    <col min="14600" max="14600" width="8" customWidth="1"/>
    <col min="14601" max="14601" width="6.42578125" customWidth="1"/>
    <col min="14602" max="14605" width="7" customWidth="1"/>
    <col min="14606" max="14613" width="6.7109375" customWidth="1"/>
    <col min="14614" max="14614" width="8" customWidth="1"/>
    <col min="14615" max="14615" width="6.42578125" customWidth="1"/>
    <col min="14616" max="14617" width="7" customWidth="1"/>
    <col min="14618" max="14618" width="14.140625" bestFit="1" customWidth="1"/>
    <col min="14619" max="14619" width="43.42578125" bestFit="1" customWidth="1"/>
    <col min="14620" max="14620" width="33.42578125" customWidth="1"/>
    <col min="14621" max="14621" width="26" customWidth="1"/>
    <col min="14622" max="14622" width="28.7109375" customWidth="1"/>
    <col min="14623" max="14623" width="24.140625" customWidth="1"/>
    <col min="14624" max="14624" width="29.140625" customWidth="1"/>
    <col min="14625" max="14625" width="21.5703125" bestFit="1" customWidth="1"/>
    <col min="14626" max="14626" width="25.85546875" customWidth="1"/>
    <col min="14627" max="14627" width="33" bestFit="1" customWidth="1"/>
    <col min="14836" max="14837" width="46.28515625" customWidth="1"/>
    <col min="14838" max="14838" width="62.7109375" bestFit="1" customWidth="1"/>
    <col min="14839" max="14839" width="60.85546875" bestFit="1" customWidth="1"/>
    <col min="14840" max="14841" width="60.85546875" customWidth="1"/>
    <col min="14842" max="14842" width="64.42578125" bestFit="1" customWidth="1"/>
    <col min="14843" max="14855" width="6.7109375" customWidth="1"/>
    <col min="14856" max="14856" width="8" customWidth="1"/>
    <col min="14857" max="14857" width="6.42578125" customWidth="1"/>
    <col min="14858" max="14861" width="7" customWidth="1"/>
    <col min="14862" max="14869" width="6.7109375" customWidth="1"/>
    <col min="14870" max="14870" width="8" customWidth="1"/>
    <col min="14871" max="14871" width="6.42578125" customWidth="1"/>
    <col min="14872" max="14873" width="7" customWidth="1"/>
    <col min="14874" max="14874" width="14.140625" bestFit="1" customWidth="1"/>
    <col min="14875" max="14875" width="43.42578125" bestFit="1" customWidth="1"/>
    <col min="14876" max="14876" width="33.42578125" customWidth="1"/>
    <col min="14877" max="14877" width="26" customWidth="1"/>
    <col min="14878" max="14878" width="28.7109375" customWidth="1"/>
    <col min="14879" max="14879" width="24.140625" customWidth="1"/>
    <col min="14880" max="14880" width="29.140625" customWidth="1"/>
    <col min="14881" max="14881" width="21.5703125" bestFit="1" customWidth="1"/>
    <col min="14882" max="14882" width="25.85546875" customWidth="1"/>
    <col min="14883" max="14883" width="33" bestFit="1" customWidth="1"/>
    <col min="15092" max="15093" width="46.28515625" customWidth="1"/>
    <col min="15094" max="15094" width="62.7109375" bestFit="1" customWidth="1"/>
    <col min="15095" max="15095" width="60.85546875" bestFit="1" customWidth="1"/>
    <col min="15096" max="15097" width="60.85546875" customWidth="1"/>
    <col min="15098" max="15098" width="64.42578125" bestFit="1" customWidth="1"/>
    <col min="15099" max="15111" width="6.7109375" customWidth="1"/>
    <col min="15112" max="15112" width="8" customWidth="1"/>
    <col min="15113" max="15113" width="6.42578125" customWidth="1"/>
    <col min="15114" max="15117" width="7" customWidth="1"/>
    <col min="15118" max="15125" width="6.7109375" customWidth="1"/>
    <col min="15126" max="15126" width="8" customWidth="1"/>
    <col min="15127" max="15127" width="6.42578125" customWidth="1"/>
    <col min="15128" max="15129" width="7" customWidth="1"/>
    <col min="15130" max="15130" width="14.140625" bestFit="1" customWidth="1"/>
    <col min="15131" max="15131" width="43.42578125" bestFit="1" customWidth="1"/>
    <col min="15132" max="15132" width="33.42578125" customWidth="1"/>
    <col min="15133" max="15133" width="26" customWidth="1"/>
    <col min="15134" max="15134" width="28.7109375" customWidth="1"/>
    <col min="15135" max="15135" width="24.140625" customWidth="1"/>
    <col min="15136" max="15136" width="29.140625" customWidth="1"/>
    <col min="15137" max="15137" width="21.5703125" bestFit="1" customWidth="1"/>
    <col min="15138" max="15138" width="25.85546875" customWidth="1"/>
    <col min="15139" max="15139" width="33" bestFit="1" customWidth="1"/>
    <col min="15348" max="15349" width="46.28515625" customWidth="1"/>
    <col min="15350" max="15350" width="62.7109375" bestFit="1" customWidth="1"/>
    <col min="15351" max="15351" width="60.85546875" bestFit="1" customWidth="1"/>
    <col min="15352" max="15353" width="60.85546875" customWidth="1"/>
    <col min="15354" max="15354" width="64.42578125" bestFit="1" customWidth="1"/>
    <col min="15355" max="15367" width="6.7109375" customWidth="1"/>
    <col min="15368" max="15368" width="8" customWidth="1"/>
    <col min="15369" max="15369" width="6.42578125" customWidth="1"/>
    <col min="15370" max="15373" width="7" customWidth="1"/>
    <col min="15374" max="15381" width="6.7109375" customWidth="1"/>
    <col min="15382" max="15382" width="8" customWidth="1"/>
    <col min="15383" max="15383" width="6.42578125" customWidth="1"/>
    <col min="15384" max="15385" width="7" customWidth="1"/>
    <col min="15386" max="15386" width="14.140625" bestFit="1" customWidth="1"/>
    <col min="15387" max="15387" width="43.42578125" bestFit="1" customWidth="1"/>
    <col min="15388" max="15388" width="33.42578125" customWidth="1"/>
    <col min="15389" max="15389" width="26" customWidth="1"/>
    <col min="15390" max="15390" width="28.7109375" customWidth="1"/>
    <col min="15391" max="15391" width="24.140625" customWidth="1"/>
    <col min="15392" max="15392" width="29.140625" customWidth="1"/>
    <col min="15393" max="15393" width="21.5703125" bestFit="1" customWidth="1"/>
    <col min="15394" max="15394" width="25.85546875" customWidth="1"/>
    <col min="15395" max="15395" width="33" bestFit="1" customWidth="1"/>
    <col min="15604" max="15605" width="46.28515625" customWidth="1"/>
    <col min="15606" max="15606" width="62.7109375" bestFit="1" customWidth="1"/>
    <col min="15607" max="15607" width="60.85546875" bestFit="1" customWidth="1"/>
    <col min="15608" max="15609" width="60.85546875" customWidth="1"/>
    <col min="15610" max="15610" width="64.42578125" bestFit="1" customWidth="1"/>
    <col min="15611" max="15623" width="6.7109375" customWidth="1"/>
    <col min="15624" max="15624" width="8" customWidth="1"/>
    <col min="15625" max="15625" width="6.42578125" customWidth="1"/>
    <col min="15626" max="15629" width="7" customWidth="1"/>
    <col min="15630" max="15637" width="6.7109375" customWidth="1"/>
    <col min="15638" max="15638" width="8" customWidth="1"/>
    <col min="15639" max="15639" width="6.42578125" customWidth="1"/>
    <col min="15640" max="15641" width="7" customWidth="1"/>
    <col min="15642" max="15642" width="14.140625" bestFit="1" customWidth="1"/>
    <col min="15643" max="15643" width="43.42578125" bestFit="1" customWidth="1"/>
    <col min="15644" max="15644" width="33.42578125" customWidth="1"/>
    <col min="15645" max="15645" width="26" customWidth="1"/>
    <col min="15646" max="15646" width="28.7109375" customWidth="1"/>
    <col min="15647" max="15647" width="24.140625" customWidth="1"/>
    <col min="15648" max="15648" width="29.140625" customWidth="1"/>
    <col min="15649" max="15649" width="21.5703125" bestFit="1" customWidth="1"/>
    <col min="15650" max="15650" width="25.85546875" customWidth="1"/>
    <col min="15651" max="15651" width="33" bestFit="1" customWidth="1"/>
    <col min="15860" max="15861" width="46.28515625" customWidth="1"/>
    <col min="15862" max="15862" width="62.7109375" bestFit="1" customWidth="1"/>
    <col min="15863" max="15863" width="60.85546875" bestFit="1" customWidth="1"/>
    <col min="15864" max="15865" width="60.85546875" customWidth="1"/>
    <col min="15866" max="15866" width="64.42578125" bestFit="1" customWidth="1"/>
    <col min="15867" max="15879" width="6.7109375" customWidth="1"/>
    <col min="15880" max="15880" width="8" customWidth="1"/>
    <col min="15881" max="15881" width="6.42578125" customWidth="1"/>
    <col min="15882" max="15885" width="7" customWidth="1"/>
    <col min="15886" max="15893" width="6.7109375" customWidth="1"/>
    <col min="15894" max="15894" width="8" customWidth="1"/>
    <col min="15895" max="15895" width="6.42578125" customWidth="1"/>
    <col min="15896" max="15897" width="7" customWidth="1"/>
    <col min="15898" max="15898" width="14.140625" bestFit="1" customWidth="1"/>
    <col min="15899" max="15899" width="43.42578125" bestFit="1" customWidth="1"/>
    <col min="15900" max="15900" width="33.42578125" customWidth="1"/>
    <col min="15901" max="15901" width="26" customWidth="1"/>
    <col min="15902" max="15902" width="28.7109375" customWidth="1"/>
    <col min="15903" max="15903" width="24.140625" customWidth="1"/>
    <col min="15904" max="15904" width="29.140625" customWidth="1"/>
    <col min="15905" max="15905" width="21.5703125" bestFit="1" customWidth="1"/>
    <col min="15906" max="15906" width="25.85546875" customWidth="1"/>
    <col min="15907" max="15907" width="33" bestFit="1" customWidth="1"/>
    <col min="16116" max="16117" width="46.28515625" customWidth="1"/>
    <col min="16118" max="16118" width="62.7109375" bestFit="1" customWidth="1"/>
    <col min="16119" max="16119" width="60.85546875" bestFit="1" customWidth="1"/>
    <col min="16120" max="16121" width="60.85546875" customWidth="1"/>
    <col min="16122" max="16122" width="64.42578125" bestFit="1" customWidth="1"/>
    <col min="16123" max="16135" width="6.7109375" customWidth="1"/>
    <col min="16136" max="16136" width="8" customWidth="1"/>
    <col min="16137" max="16137" width="6.42578125" customWidth="1"/>
    <col min="16138" max="16141" width="7" customWidth="1"/>
    <col min="16142" max="16149" width="6.7109375" customWidth="1"/>
    <col min="16150" max="16150" width="8" customWidth="1"/>
    <col min="16151" max="16151" width="6.42578125" customWidth="1"/>
    <col min="16152" max="16153" width="7" customWidth="1"/>
    <col min="16154" max="16154" width="14.140625" bestFit="1" customWidth="1"/>
    <col min="16155" max="16155" width="43.42578125" bestFit="1" customWidth="1"/>
    <col min="16156" max="16156" width="33.42578125" customWidth="1"/>
    <col min="16157" max="16157" width="26" customWidth="1"/>
    <col min="16158" max="16158" width="28.7109375" customWidth="1"/>
    <col min="16159" max="16159" width="24.140625" customWidth="1"/>
    <col min="16160" max="16160" width="29.140625" customWidth="1"/>
    <col min="16161" max="16161" width="21.5703125" bestFit="1" customWidth="1"/>
    <col min="16162" max="16162" width="25.85546875" customWidth="1"/>
    <col min="16163" max="16163" width="33" bestFit="1" customWidth="1"/>
  </cols>
  <sheetData>
    <row r="3" spans="1:49" ht="45.75" customHeight="1" x14ac:dyDescent="0.7">
      <c r="C3" s="742" t="s">
        <v>39</v>
      </c>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2"/>
      <c r="AQ3" s="742"/>
      <c r="AR3" s="742"/>
      <c r="AS3" s="742"/>
      <c r="AT3" s="742"/>
      <c r="AU3" s="742"/>
    </row>
    <row r="4" spans="1:49" ht="26.25" x14ac:dyDescent="0.25">
      <c r="C4" s="4"/>
      <c r="D4" s="4"/>
      <c r="E4" s="4"/>
      <c r="F4" s="4"/>
      <c r="G4" s="52"/>
      <c r="H4" s="5"/>
      <c r="I4" s="5"/>
      <c r="J4" s="5"/>
      <c r="K4" s="5"/>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5"/>
      <c r="AR4" s="5"/>
      <c r="AS4" s="4"/>
      <c r="AT4" s="5"/>
      <c r="AU4" s="4"/>
    </row>
    <row r="5" spans="1:49" ht="26.25" x14ac:dyDescent="0.25">
      <c r="C5" s="83" t="s">
        <v>60</v>
      </c>
      <c r="D5" s="83"/>
      <c r="E5" s="83"/>
      <c r="F5" s="83"/>
      <c r="G5" s="83"/>
      <c r="H5" s="83"/>
      <c r="I5" s="52"/>
      <c r="J5" s="83"/>
      <c r="K5" s="83"/>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5"/>
      <c r="AR5" s="7"/>
      <c r="AS5" s="4"/>
      <c r="AT5" s="5"/>
      <c r="AU5" s="4"/>
    </row>
    <row r="6" spans="1:49" ht="26.25" x14ac:dyDescent="0.25">
      <c r="C6" s="4"/>
      <c r="D6" s="6"/>
      <c r="E6" s="1"/>
      <c r="F6" s="1"/>
      <c r="I6" s="2"/>
      <c r="J6" s="2"/>
      <c r="K6" s="7"/>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5"/>
      <c r="AR6" s="7"/>
      <c r="AS6" s="4"/>
      <c r="AT6" s="5"/>
      <c r="AU6" s="4"/>
    </row>
    <row r="7" spans="1:49" ht="26.25" x14ac:dyDescent="0.4">
      <c r="A7" t="s">
        <v>40</v>
      </c>
      <c r="C7" s="1076" t="s">
        <v>0</v>
      </c>
      <c r="D7" s="1077"/>
      <c r="E7" s="1077"/>
      <c r="F7" s="1077"/>
      <c r="G7" s="1077"/>
      <c r="H7" s="84">
        <f>1-(AU566/AT566)</f>
        <v>0.30264798485447864</v>
      </c>
      <c r="I7" s="61"/>
      <c r="J7" s="5"/>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5"/>
      <c r="AR7" s="7"/>
      <c r="AS7" s="4"/>
      <c r="AT7" s="5"/>
      <c r="AU7" s="4"/>
    </row>
    <row r="8" spans="1:49" ht="26.25" x14ac:dyDescent="0.4">
      <c r="C8" s="1078" t="s">
        <v>9</v>
      </c>
      <c r="D8" s="1079"/>
      <c r="E8" s="1079"/>
      <c r="F8" s="1079"/>
      <c r="G8" s="1079"/>
      <c r="H8" s="85">
        <f>+AU566/AP566</f>
        <v>4.290111350574711</v>
      </c>
      <c r="I8" s="61"/>
      <c r="J8" s="5"/>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5"/>
      <c r="AR8" s="7"/>
      <c r="AS8" s="4"/>
      <c r="AT8" s="5"/>
      <c r="AU8" s="4"/>
    </row>
    <row r="9" spans="1:49" s="9" customFormat="1" ht="32.25" customHeight="1" x14ac:dyDescent="0.35">
      <c r="C9" s="8"/>
      <c r="D9" s="8"/>
      <c r="E9" s="8"/>
      <c r="F9" s="8"/>
      <c r="G9" s="12"/>
      <c r="H9" s="8"/>
      <c r="I9" s="11"/>
      <c r="J9" s="8"/>
      <c r="L9" s="969" t="s">
        <v>88</v>
      </c>
      <c r="M9" s="970"/>
      <c r="N9" s="970"/>
      <c r="O9" s="970"/>
      <c r="P9" s="970"/>
      <c r="Q9" s="970"/>
      <c r="R9" s="970"/>
      <c r="S9" s="970"/>
      <c r="T9" s="970"/>
      <c r="U9" s="970"/>
      <c r="V9" s="970"/>
      <c r="W9" s="970"/>
      <c r="X9" s="970"/>
      <c r="Y9" s="970"/>
      <c r="Z9" s="970"/>
      <c r="AA9" s="970"/>
      <c r="AB9" s="970"/>
      <c r="AC9" s="970"/>
      <c r="AD9" s="970"/>
      <c r="AE9" s="970"/>
      <c r="AF9" s="970"/>
      <c r="AG9" s="970"/>
      <c r="AH9" s="970"/>
      <c r="AI9" s="970"/>
      <c r="AJ9" s="970"/>
      <c r="AK9" s="970"/>
      <c r="AL9" s="970"/>
      <c r="AM9" s="970"/>
      <c r="AN9" s="970"/>
      <c r="AO9" s="971"/>
      <c r="AP9" s="48"/>
      <c r="AQ9" s="8"/>
      <c r="AR9" s="8"/>
      <c r="AS9" s="16">
        <v>30</v>
      </c>
      <c r="AT9" s="8"/>
      <c r="AU9" s="17"/>
    </row>
    <row r="10" spans="1:49" ht="44.25" customHeight="1" x14ac:dyDescent="0.25">
      <c r="C10" s="1074" t="s">
        <v>1</v>
      </c>
      <c r="D10" s="1011" t="s">
        <v>59</v>
      </c>
      <c r="E10" s="1011" t="s">
        <v>423</v>
      </c>
      <c r="F10" s="1011" t="s">
        <v>422</v>
      </c>
      <c r="G10" s="1011" t="s">
        <v>10</v>
      </c>
      <c r="H10" s="1011" t="s">
        <v>11</v>
      </c>
      <c r="I10" s="1011" t="s">
        <v>13</v>
      </c>
      <c r="J10" s="1011" t="s">
        <v>14</v>
      </c>
      <c r="K10" s="754" t="s">
        <v>8</v>
      </c>
      <c r="L10" s="18" t="s">
        <v>17</v>
      </c>
      <c r="M10" s="18" t="s">
        <v>18</v>
      </c>
      <c r="N10" s="18" t="s">
        <v>19</v>
      </c>
      <c r="O10" s="18" t="s">
        <v>20</v>
      </c>
      <c r="P10" s="18" t="s">
        <v>21</v>
      </c>
      <c r="Q10" s="18" t="s">
        <v>15</v>
      </c>
      <c r="R10" s="18" t="s">
        <v>16</v>
      </c>
      <c r="S10" s="18" t="s">
        <v>17</v>
      </c>
      <c r="T10" s="18" t="s">
        <v>18</v>
      </c>
      <c r="U10" s="18" t="s">
        <v>19</v>
      </c>
      <c r="V10" s="18" t="s">
        <v>20</v>
      </c>
      <c r="W10" s="18" t="s">
        <v>21</v>
      </c>
      <c r="X10" s="18" t="s">
        <v>15</v>
      </c>
      <c r="Y10" s="18" t="s">
        <v>16</v>
      </c>
      <c r="Z10" s="18" t="s">
        <v>17</v>
      </c>
      <c r="AA10" s="18" t="s">
        <v>18</v>
      </c>
      <c r="AB10" s="18" t="s">
        <v>19</v>
      </c>
      <c r="AC10" s="18" t="s">
        <v>20</v>
      </c>
      <c r="AD10" s="18" t="s">
        <v>21</v>
      </c>
      <c r="AE10" s="18" t="s">
        <v>15</v>
      </c>
      <c r="AF10" s="18" t="s">
        <v>16</v>
      </c>
      <c r="AG10" s="18" t="s">
        <v>17</v>
      </c>
      <c r="AH10" s="18" t="s">
        <v>18</v>
      </c>
      <c r="AI10" s="18" t="s">
        <v>19</v>
      </c>
      <c r="AJ10" s="18" t="s">
        <v>20</v>
      </c>
      <c r="AK10" s="18" t="s">
        <v>21</v>
      </c>
      <c r="AL10" s="18" t="s">
        <v>15</v>
      </c>
      <c r="AM10" s="18" t="s">
        <v>16</v>
      </c>
      <c r="AN10" s="18" t="s">
        <v>17</v>
      </c>
      <c r="AO10" s="18" t="s">
        <v>18</v>
      </c>
      <c r="AP10" s="86" t="s">
        <v>4</v>
      </c>
      <c r="AQ10" s="1011" t="s">
        <v>22</v>
      </c>
      <c r="AR10" s="1011" t="s">
        <v>23</v>
      </c>
      <c r="AS10" s="1011" t="s">
        <v>5</v>
      </c>
      <c r="AT10" s="1080" t="s">
        <v>24</v>
      </c>
      <c r="AU10" s="1067" t="s">
        <v>6</v>
      </c>
      <c r="AV10" s="860" t="s">
        <v>7</v>
      </c>
      <c r="AW10" s="1069"/>
    </row>
    <row r="11" spans="1:49" ht="29.25" customHeight="1" x14ac:dyDescent="0.25">
      <c r="C11" s="1075"/>
      <c r="D11" s="1012"/>
      <c r="E11" s="1012"/>
      <c r="F11" s="1012"/>
      <c r="G11" s="1012"/>
      <c r="H11" s="1012"/>
      <c r="I11" s="1012"/>
      <c r="J11" s="1012"/>
      <c r="K11" s="753"/>
      <c r="L11" s="31">
        <v>1</v>
      </c>
      <c r="M11" s="31">
        <f t="shared" ref="M11:AO11" si="0">+L11+1</f>
        <v>2</v>
      </c>
      <c r="N11" s="31">
        <f t="shared" si="0"/>
        <v>3</v>
      </c>
      <c r="O11" s="31">
        <f t="shared" si="0"/>
        <v>4</v>
      </c>
      <c r="P11" s="31">
        <f t="shared" si="0"/>
        <v>5</v>
      </c>
      <c r="Q11" s="31">
        <f t="shared" si="0"/>
        <v>6</v>
      </c>
      <c r="R11" s="31">
        <f t="shared" si="0"/>
        <v>7</v>
      </c>
      <c r="S11" s="31">
        <f t="shared" si="0"/>
        <v>8</v>
      </c>
      <c r="T11" s="31">
        <f t="shared" si="0"/>
        <v>9</v>
      </c>
      <c r="U11" s="31">
        <f t="shared" si="0"/>
        <v>10</v>
      </c>
      <c r="V11" s="31">
        <f t="shared" si="0"/>
        <v>11</v>
      </c>
      <c r="W11" s="31">
        <f t="shared" si="0"/>
        <v>12</v>
      </c>
      <c r="X11" s="31">
        <f t="shared" si="0"/>
        <v>13</v>
      </c>
      <c r="Y11" s="31">
        <f t="shared" si="0"/>
        <v>14</v>
      </c>
      <c r="Z11" s="31">
        <f t="shared" si="0"/>
        <v>15</v>
      </c>
      <c r="AA11" s="31">
        <f t="shared" si="0"/>
        <v>16</v>
      </c>
      <c r="AB11" s="31">
        <f t="shared" si="0"/>
        <v>17</v>
      </c>
      <c r="AC11" s="31">
        <f t="shared" si="0"/>
        <v>18</v>
      </c>
      <c r="AD11" s="31">
        <f t="shared" si="0"/>
        <v>19</v>
      </c>
      <c r="AE11" s="31">
        <f t="shared" si="0"/>
        <v>20</v>
      </c>
      <c r="AF11" s="31">
        <f t="shared" si="0"/>
        <v>21</v>
      </c>
      <c r="AG11" s="31">
        <f t="shared" si="0"/>
        <v>22</v>
      </c>
      <c r="AH11" s="31">
        <f t="shared" si="0"/>
        <v>23</v>
      </c>
      <c r="AI11" s="31">
        <f t="shared" si="0"/>
        <v>24</v>
      </c>
      <c r="AJ11" s="31">
        <f t="shared" si="0"/>
        <v>25</v>
      </c>
      <c r="AK11" s="31">
        <f t="shared" si="0"/>
        <v>26</v>
      </c>
      <c r="AL11" s="31">
        <f t="shared" si="0"/>
        <v>27</v>
      </c>
      <c r="AM11" s="31">
        <f t="shared" si="0"/>
        <v>28</v>
      </c>
      <c r="AN11" s="31">
        <f t="shared" si="0"/>
        <v>29</v>
      </c>
      <c r="AO11" s="31">
        <f t="shared" si="0"/>
        <v>30</v>
      </c>
      <c r="AP11" s="87" t="s">
        <v>25</v>
      </c>
      <c r="AQ11" s="1012"/>
      <c r="AR11" s="1012"/>
      <c r="AS11" s="1012"/>
      <c r="AT11" s="1081"/>
      <c r="AU11" s="1068"/>
    </row>
    <row r="12" spans="1:49" ht="8.25" customHeight="1" x14ac:dyDescent="0.25">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9"/>
      <c r="AQ12" s="28"/>
      <c r="AR12" s="28"/>
      <c r="AS12" s="28"/>
      <c r="AT12" s="30"/>
      <c r="AU12" s="30"/>
    </row>
    <row r="13" spans="1:49" ht="26.25" hidden="1" customHeight="1" x14ac:dyDescent="0.25">
      <c r="C13" s="1070">
        <v>1</v>
      </c>
      <c r="D13" s="1071" t="s">
        <v>107</v>
      </c>
      <c r="E13" s="1013" t="s">
        <v>26</v>
      </c>
      <c r="F13" s="1072" t="s">
        <v>424</v>
      </c>
      <c r="G13" s="1073" t="s">
        <v>108</v>
      </c>
      <c r="H13" s="124" t="s">
        <v>27</v>
      </c>
      <c r="I13" s="124" t="s">
        <v>29</v>
      </c>
      <c r="J13" s="125">
        <v>20</v>
      </c>
      <c r="K13" s="124" t="s">
        <v>32</v>
      </c>
      <c r="L13" s="126">
        <v>7</v>
      </c>
      <c r="M13" s="127"/>
      <c r="N13" s="127"/>
      <c r="O13" s="127">
        <v>7</v>
      </c>
      <c r="P13" s="127">
        <v>7</v>
      </c>
      <c r="Q13" s="127">
        <v>7</v>
      </c>
      <c r="R13" s="127">
        <v>7</v>
      </c>
      <c r="S13" s="127">
        <v>7</v>
      </c>
      <c r="T13" s="127"/>
      <c r="U13" s="127"/>
      <c r="V13" s="127">
        <v>7</v>
      </c>
      <c r="W13" s="127">
        <v>7</v>
      </c>
      <c r="X13" s="127">
        <v>7</v>
      </c>
      <c r="Y13" s="127">
        <v>7</v>
      </c>
      <c r="Z13" s="127">
        <v>7</v>
      </c>
      <c r="AA13" s="127"/>
      <c r="AB13" s="127"/>
      <c r="AC13" s="127">
        <v>7</v>
      </c>
      <c r="AD13" s="127">
        <v>7</v>
      </c>
      <c r="AE13" s="127">
        <v>7</v>
      </c>
      <c r="AF13" s="127">
        <v>7</v>
      </c>
      <c r="AG13" s="127">
        <v>7</v>
      </c>
      <c r="AH13" s="127"/>
      <c r="AI13" s="127"/>
      <c r="AJ13" s="127">
        <v>7</v>
      </c>
      <c r="AK13" s="127">
        <v>7</v>
      </c>
      <c r="AL13" s="127">
        <v>7</v>
      </c>
      <c r="AM13" s="127">
        <v>7</v>
      </c>
      <c r="AN13" s="127">
        <v>7</v>
      </c>
      <c r="AO13" s="128"/>
      <c r="AP13" s="129">
        <f t="shared" ref="AP13:AP42" si="1">SUM(L13:AO13)</f>
        <v>147</v>
      </c>
      <c r="AQ13" s="130">
        <v>19.5</v>
      </c>
      <c r="AR13" s="131">
        <f t="shared" ref="AR13:AR25" si="2">1-(AS13/AQ13)</f>
        <v>7.6923076923076872E-2</v>
      </c>
      <c r="AS13" s="132">
        <v>18</v>
      </c>
      <c r="AT13" s="109">
        <f t="shared" ref="AT13:AT18" si="3">+AQ13*AP13</f>
        <v>2866.5</v>
      </c>
      <c r="AU13" s="88">
        <f t="shared" ref="AU13:AU18" si="4">+AS13*AP13</f>
        <v>2646</v>
      </c>
    </row>
    <row r="14" spans="1:49" ht="26.25" hidden="1" customHeight="1" x14ac:dyDescent="0.25">
      <c r="C14" s="1060"/>
      <c r="D14" s="979"/>
      <c r="E14" s="980"/>
      <c r="F14" s="981"/>
      <c r="G14" s="982"/>
      <c r="H14" s="106" t="s">
        <v>109</v>
      </c>
      <c r="I14" s="133" t="s">
        <v>30</v>
      </c>
      <c r="J14" s="105">
        <v>20</v>
      </c>
      <c r="K14" s="106" t="s">
        <v>32</v>
      </c>
      <c r="L14" s="117">
        <v>1</v>
      </c>
      <c r="M14" s="118"/>
      <c r="N14" s="118"/>
      <c r="O14" s="118">
        <v>1</v>
      </c>
      <c r="P14" s="118">
        <v>1</v>
      </c>
      <c r="Q14" s="118">
        <v>1</v>
      </c>
      <c r="R14" s="118">
        <v>1</v>
      </c>
      <c r="S14" s="118">
        <v>1</v>
      </c>
      <c r="T14" s="118"/>
      <c r="U14" s="118"/>
      <c r="V14" s="118">
        <v>1</v>
      </c>
      <c r="W14" s="118">
        <v>1</v>
      </c>
      <c r="X14" s="118">
        <v>1</v>
      </c>
      <c r="Y14" s="118">
        <v>1</v>
      </c>
      <c r="Z14" s="118">
        <v>1</v>
      </c>
      <c r="AA14" s="118"/>
      <c r="AB14" s="118"/>
      <c r="AC14" s="118">
        <v>1</v>
      </c>
      <c r="AD14" s="118">
        <v>1</v>
      </c>
      <c r="AE14" s="118">
        <v>1</v>
      </c>
      <c r="AF14" s="118">
        <v>1</v>
      </c>
      <c r="AG14" s="118">
        <v>1</v>
      </c>
      <c r="AH14" s="118"/>
      <c r="AI14" s="118"/>
      <c r="AJ14" s="118">
        <v>1</v>
      </c>
      <c r="AK14" s="118">
        <v>1</v>
      </c>
      <c r="AL14" s="118">
        <v>1</v>
      </c>
      <c r="AM14" s="118">
        <v>1</v>
      </c>
      <c r="AN14" s="118">
        <v>1</v>
      </c>
      <c r="AO14" s="119"/>
      <c r="AP14" s="120">
        <f t="shared" si="1"/>
        <v>21</v>
      </c>
      <c r="AQ14" s="121">
        <v>23.4</v>
      </c>
      <c r="AR14" s="122">
        <f t="shared" si="2"/>
        <v>0.10256410256410253</v>
      </c>
      <c r="AS14" s="123">
        <v>21</v>
      </c>
      <c r="AT14" s="113">
        <f t="shared" si="3"/>
        <v>491.4</v>
      </c>
      <c r="AU14" s="89">
        <f t="shared" si="4"/>
        <v>441</v>
      </c>
    </row>
    <row r="15" spans="1:49" ht="26.25" hidden="1" customHeight="1" x14ac:dyDescent="0.25">
      <c r="C15" s="1058">
        <v>2</v>
      </c>
      <c r="D15" s="979"/>
      <c r="E15" s="994" t="s">
        <v>41</v>
      </c>
      <c r="F15" s="994" t="s">
        <v>425</v>
      </c>
      <c r="G15" s="994" t="s">
        <v>110</v>
      </c>
      <c r="H15" s="152" t="s">
        <v>111</v>
      </c>
      <c r="I15" s="151" t="s">
        <v>30</v>
      </c>
      <c r="J15" s="144">
        <v>20</v>
      </c>
      <c r="K15" s="145" t="s">
        <v>32</v>
      </c>
      <c r="L15" s="117">
        <v>1</v>
      </c>
      <c r="M15" s="118"/>
      <c r="N15" s="118"/>
      <c r="O15" s="118">
        <v>1</v>
      </c>
      <c r="P15" s="118">
        <v>1</v>
      </c>
      <c r="Q15" s="118">
        <v>1</v>
      </c>
      <c r="R15" s="118">
        <v>1</v>
      </c>
      <c r="S15" s="118">
        <v>1</v>
      </c>
      <c r="T15" s="118"/>
      <c r="U15" s="118"/>
      <c r="V15" s="118">
        <v>1</v>
      </c>
      <c r="W15" s="118">
        <v>1</v>
      </c>
      <c r="X15" s="118">
        <v>1</v>
      </c>
      <c r="Y15" s="118">
        <v>1</v>
      </c>
      <c r="Z15" s="118">
        <v>1</v>
      </c>
      <c r="AA15" s="118"/>
      <c r="AB15" s="118"/>
      <c r="AC15" s="118">
        <v>1</v>
      </c>
      <c r="AD15" s="118">
        <v>1</v>
      </c>
      <c r="AE15" s="118">
        <v>1</v>
      </c>
      <c r="AF15" s="118">
        <v>1</v>
      </c>
      <c r="AG15" s="118">
        <v>1</v>
      </c>
      <c r="AH15" s="118"/>
      <c r="AI15" s="118"/>
      <c r="AJ15" s="118">
        <v>1</v>
      </c>
      <c r="AK15" s="118">
        <v>1</v>
      </c>
      <c r="AL15" s="118">
        <v>1</v>
      </c>
      <c r="AM15" s="118">
        <v>1</v>
      </c>
      <c r="AN15" s="118">
        <v>1</v>
      </c>
      <c r="AO15" s="119"/>
      <c r="AP15" s="120">
        <f t="shared" si="1"/>
        <v>21</v>
      </c>
      <c r="AQ15" s="148">
        <v>25</v>
      </c>
      <c r="AR15" s="149">
        <f t="shared" si="2"/>
        <v>0.33200000000000007</v>
      </c>
      <c r="AS15" s="150">
        <v>16.7</v>
      </c>
      <c r="AT15" s="112">
        <f t="shared" si="3"/>
        <v>525</v>
      </c>
      <c r="AU15" s="89">
        <f t="shared" si="4"/>
        <v>350.7</v>
      </c>
    </row>
    <row r="16" spans="1:49" ht="26.25" hidden="1" customHeight="1" x14ac:dyDescent="0.25">
      <c r="C16" s="1066"/>
      <c r="D16" s="979"/>
      <c r="E16" s="996"/>
      <c r="F16" s="996"/>
      <c r="G16" s="996"/>
      <c r="H16" s="145" t="s">
        <v>27</v>
      </c>
      <c r="I16" s="145" t="s">
        <v>29</v>
      </c>
      <c r="J16" s="144">
        <v>20</v>
      </c>
      <c r="K16" s="145" t="s">
        <v>32</v>
      </c>
      <c r="L16" s="117">
        <v>7</v>
      </c>
      <c r="M16" s="118"/>
      <c r="N16" s="118"/>
      <c r="O16" s="118">
        <v>7</v>
      </c>
      <c r="P16" s="118">
        <v>7</v>
      </c>
      <c r="Q16" s="118">
        <v>7</v>
      </c>
      <c r="R16" s="118">
        <v>7</v>
      </c>
      <c r="S16" s="118">
        <v>7</v>
      </c>
      <c r="T16" s="118"/>
      <c r="U16" s="118"/>
      <c r="V16" s="118">
        <v>7</v>
      </c>
      <c r="W16" s="118">
        <v>7</v>
      </c>
      <c r="X16" s="118">
        <v>7</v>
      </c>
      <c r="Y16" s="118">
        <v>7</v>
      </c>
      <c r="Z16" s="118">
        <v>7</v>
      </c>
      <c r="AA16" s="118"/>
      <c r="AB16" s="118"/>
      <c r="AC16" s="118">
        <v>7</v>
      </c>
      <c r="AD16" s="118">
        <v>7</v>
      </c>
      <c r="AE16" s="118">
        <v>7</v>
      </c>
      <c r="AF16" s="118">
        <v>7</v>
      </c>
      <c r="AG16" s="118">
        <v>7</v>
      </c>
      <c r="AH16" s="118"/>
      <c r="AI16" s="118"/>
      <c r="AJ16" s="118">
        <v>7</v>
      </c>
      <c r="AK16" s="118">
        <v>7</v>
      </c>
      <c r="AL16" s="118">
        <v>7</v>
      </c>
      <c r="AM16" s="118">
        <v>7</v>
      </c>
      <c r="AN16" s="118">
        <v>7</v>
      </c>
      <c r="AO16" s="119"/>
      <c r="AP16" s="120">
        <f t="shared" si="1"/>
        <v>147</v>
      </c>
      <c r="AQ16" s="148">
        <v>19</v>
      </c>
      <c r="AR16" s="149">
        <f t="shared" si="2"/>
        <v>0.33157894736842108</v>
      </c>
      <c r="AS16" s="150">
        <v>12.7</v>
      </c>
      <c r="AT16" s="112">
        <f t="shared" si="3"/>
        <v>2793</v>
      </c>
      <c r="AU16" s="89">
        <f t="shared" si="4"/>
        <v>1866.8999999999999</v>
      </c>
    </row>
    <row r="17" spans="3:47" ht="26.25" hidden="1" customHeight="1" x14ac:dyDescent="0.25">
      <c r="C17" s="1060">
        <v>3</v>
      </c>
      <c r="D17" s="979"/>
      <c r="E17" s="997" t="s">
        <v>112</v>
      </c>
      <c r="F17" s="979" t="s">
        <v>426</v>
      </c>
      <c r="G17" s="998" t="s">
        <v>113</v>
      </c>
      <c r="H17" s="136" t="s">
        <v>27</v>
      </c>
      <c r="I17" s="136" t="s">
        <v>29</v>
      </c>
      <c r="J17" s="137">
        <v>20</v>
      </c>
      <c r="K17" s="136" t="s">
        <v>32</v>
      </c>
      <c r="L17" s="160">
        <v>10</v>
      </c>
      <c r="M17" s="56"/>
      <c r="N17" s="56"/>
      <c r="O17" s="56">
        <v>10</v>
      </c>
      <c r="P17" s="56">
        <v>10</v>
      </c>
      <c r="Q17" s="56">
        <v>10</v>
      </c>
      <c r="R17" s="56">
        <v>10</v>
      </c>
      <c r="S17" s="56">
        <v>10</v>
      </c>
      <c r="T17" s="56"/>
      <c r="U17" s="56"/>
      <c r="V17" s="56">
        <v>10</v>
      </c>
      <c r="W17" s="56">
        <v>10</v>
      </c>
      <c r="X17" s="56">
        <v>10</v>
      </c>
      <c r="Y17" s="56">
        <v>10</v>
      </c>
      <c r="Z17" s="56">
        <v>10</v>
      </c>
      <c r="AA17" s="56"/>
      <c r="AB17" s="56"/>
      <c r="AC17" s="56">
        <v>10</v>
      </c>
      <c r="AD17" s="56">
        <v>10</v>
      </c>
      <c r="AE17" s="56">
        <v>10</v>
      </c>
      <c r="AF17" s="56">
        <v>10</v>
      </c>
      <c r="AG17" s="56">
        <v>10</v>
      </c>
      <c r="AH17" s="56"/>
      <c r="AI17" s="56"/>
      <c r="AJ17" s="56">
        <v>10</v>
      </c>
      <c r="AK17" s="56">
        <v>10</v>
      </c>
      <c r="AL17" s="56">
        <v>10</v>
      </c>
      <c r="AM17" s="56">
        <v>10</v>
      </c>
      <c r="AN17" s="56">
        <v>10</v>
      </c>
      <c r="AO17" s="161"/>
      <c r="AP17" s="162">
        <f t="shared" si="1"/>
        <v>210</v>
      </c>
      <c r="AQ17" s="163">
        <v>24</v>
      </c>
      <c r="AR17" s="164">
        <f t="shared" si="2"/>
        <v>0.375</v>
      </c>
      <c r="AS17" s="165">
        <v>15</v>
      </c>
      <c r="AT17" s="112">
        <f t="shared" si="3"/>
        <v>5040</v>
      </c>
      <c r="AU17" s="89">
        <f t="shared" si="4"/>
        <v>3150</v>
      </c>
    </row>
    <row r="18" spans="3:47" ht="26.25" hidden="1" customHeight="1" x14ac:dyDescent="0.25">
      <c r="C18" s="1060"/>
      <c r="D18" s="979"/>
      <c r="E18" s="997"/>
      <c r="F18" s="979"/>
      <c r="G18" s="998"/>
      <c r="H18" s="136" t="s">
        <v>114</v>
      </c>
      <c r="I18" s="136" t="s">
        <v>30</v>
      </c>
      <c r="J18" s="137">
        <v>20</v>
      </c>
      <c r="K18" s="136" t="s">
        <v>32</v>
      </c>
      <c r="L18" s="160">
        <v>1</v>
      </c>
      <c r="M18" s="56"/>
      <c r="N18" s="56"/>
      <c r="O18" s="56">
        <v>1</v>
      </c>
      <c r="P18" s="56">
        <v>1</v>
      </c>
      <c r="Q18" s="56">
        <v>1</v>
      </c>
      <c r="R18" s="56">
        <v>1</v>
      </c>
      <c r="S18" s="56">
        <v>1</v>
      </c>
      <c r="T18" s="56"/>
      <c r="U18" s="56"/>
      <c r="V18" s="56">
        <v>1</v>
      </c>
      <c r="W18" s="56">
        <v>1</v>
      </c>
      <c r="X18" s="56">
        <v>1</v>
      </c>
      <c r="Y18" s="56">
        <v>1</v>
      </c>
      <c r="Z18" s="56">
        <v>1</v>
      </c>
      <c r="AA18" s="56"/>
      <c r="AB18" s="56"/>
      <c r="AC18" s="56">
        <v>1</v>
      </c>
      <c r="AD18" s="56">
        <v>1</v>
      </c>
      <c r="AE18" s="56">
        <v>1</v>
      </c>
      <c r="AF18" s="56">
        <v>1</v>
      </c>
      <c r="AG18" s="56">
        <v>1</v>
      </c>
      <c r="AH18" s="56"/>
      <c r="AI18" s="56"/>
      <c r="AJ18" s="56">
        <v>1</v>
      </c>
      <c r="AK18" s="56">
        <v>1</v>
      </c>
      <c r="AL18" s="56">
        <v>1</v>
      </c>
      <c r="AM18" s="56">
        <v>1</v>
      </c>
      <c r="AN18" s="56">
        <v>1</v>
      </c>
      <c r="AO18" s="161"/>
      <c r="AP18" s="162">
        <f t="shared" si="1"/>
        <v>21</v>
      </c>
      <c r="AQ18" s="163">
        <v>26</v>
      </c>
      <c r="AR18" s="164">
        <f t="shared" si="2"/>
        <v>0.38461538461538458</v>
      </c>
      <c r="AS18" s="165">
        <v>16</v>
      </c>
      <c r="AT18" s="112">
        <f t="shared" si="3"/>
        <v>546</v>
      </c>
      <c r="AU18" s="89">
        <f t="shared" si="4"/>
        <v>336</v>
      </c>
    </row>
    <row r="19" spans="3:47" ht="26.25" hidden="1" customHeight="1" x14ac:dyDescent="0.25">
      <c r="C19" s="1060">
        <v>4</v>
      </c>
      <c r="D19" s="979"/>
      <c r="E19" s="980" t="s">
        <v>41</v>
      </c>
      <c r="F19" s="981" t="s">
        <v>427</v>
      </c>
      <c r="G19" s="980" t="s">
        <v>115</v>
      </c>
      <c r="H19" s="145" t="s">
        <v>116</v>
      </c>
      <c r="I19" s="147" t="s">
        <v>30</v>
      </c>
      <c r="J19" s="144">
        <v>20</v>
      </c>
      <c r="K19" s="145" t="s">
        <v>32</v>
      </c>
      <c r="L19" s="117">
        <v>1</v>
      </c>
      <c r="M19" s="118"/>
      <c r="N19" s="118"/>
      <c r="O19" s="118">
        <v>1</v>
      </c>
      <c r="P19" s="118">
        <v>1</v>
      </c>
      <c r="Q19" s="118">
        <v>1</v>
      </c>
      <c r="R19" s="118">
        <v>1</v>
      </c>
      <c r="S19" s="118">
        <v>1</v>
      </c>
      <c r="T19" s="118"/>
      <c r="U19" s="118"/>
      <c r="V19" s="118">
        <v>1</v>
      </c>
      <c r="W19" s="118">
        <v>1</v>
      </c>
      <c r="X19" s="118">
        <v>1</v>
      </c>
      <c r="Y19" s="118">
        <v>1</v>
      </c>
      <c r="Z19" s="118">
        <v>1</v>
      </c>
      <c r="AA19" s="118"/>
      <c r="AB19" s="118"/>
      <c r="AC19" s="118">
        <v>1</v>
      </c>
      <c r="AD19" s="118">
        <v>1</v>
      </c>
      <c r="AE19" s="118">
        <v>1</v>
      </c>
      <c r="AF19" s="118">
        <v>1</v>
      </c>
      <c r="AG19" s="118">
        <v>1</v>
      </c>
      <c r="AH19" s="118"/>
      <c r="AI19" s="118"/>
      <c r="AJ19" s="118">
        <v>1</v>
      </c>
      <c r="AK19" s="118">
        <v>1</v>
      </c>
      <c r="AL19" s="118">
        <v>1</v>
      </c>
      <c r="AM19" s="118">
        <v>1</v>
      </c>
      <c r="AN19" s="118">
        <v>1</v>
      </c>
      <c r="AO19" s="119"/>
      <c r="AP19" s="120">
        <f t="shared" si="1"/>
        <v>21</v>
      </c>
      <c r="AQ19" s="148">
        <v>18</v>
      </c>
      <c r="AR19" s="149">
        <f t="shared" si="2"/>
        <v>0.33333333333333337</v>
      </c>
      <c r="AS19" s="150">
        <v>12</v>
      </c>
      <c r="AT19" s="112">
        <f t="shared" ref="AT19:AT24" si="5">+AQ19*AP19</f>
        <v>378</v>
      </c>
      <c r="AU19" s="89">
        <f t="shared" ref="AU19:AU24" si="6">+AS19*AP19</f>
        <v>252</v>
      </c>
    </row>
    <row r="20" spans="3:47" ht="26.25" hidden="1" customHeight="1" x14ac:dyDescent="0.25">
      <c r="C20" s="1060"/>
      <c r="D20" s="979"/>
      <c r="E20" s="980"/>
      <c r="F20" s="981"/>
      <c r="G20" s="982"/>
      <c r="H20" s="145" t="s">
        <v>27</v>
      </c>
      <c r="I20" s="145" t="s">
        <v>29</v>
      </c>
      <c r="J20" s="144">
        <v>20</v>
      </c>
      <c r="K20" s="145" t="s">
        <v>32</v>
      </c>
      <c r="L20" s="117">
        <v>7</v>
      </c>
      <c r="M20" s="118"/>
      <c r="N20" s="118"/>
      <c r="O20" s="118">
        <v>7</v>
      </c>
      <c r="P20" s="118">
        <v>7</v>
      </c>
      <c r="Q20" s="118">
        <v>7</v>
      </c>
      <c r="R20" s="118">
        <v>7</v>
      </c>
      <c r="S20" s="118">
        <v>7</v>
      </c>
      <c r="T20" s="118"/>
      <c r="U20" s="118"/>
      <c r="V20" s="118">
        <v>7</v>
      </c>
      <c r="W20" s="118">
        <v>7</v>
      </c>
      <c r="X20" s="118">
        <v>7</v>
      </c>
      <c r="Y20" s="118">
        <v>7</v>
      </c>
      <c r="Z20" s="118">
        <v>7</v>
      </c>
      <c r="AA20" s="118"/>
      <c r="AB20" s="118"/>
      <c r="AC20" s="118">
        <v>7</v>
      </c>
      <c r="AD20" s="118">
        <v>7</v>
      </c>
      <c r="AE20" s="118">
        <v>7</v>
      </c>
      <c r="AF20" s="118">
        <v>7</v>
      </c>
      <c r="AG20" s="118">
        <v>7</v>
      </c>
      <c r="AH20" s="118"/>
      <c r="AI20" s="118"/>
      <c r="AJ20" s="118">
        <v>7</v>
      </c>
      <c r="AK20" s="118">
        <v>7</v>
      </c>
      <c r="AL20" s="118">
        <v>7</v>
      </c>
      <c r="AM20" s="118">
        <v>7</v>
      </c>
      <c r="AN20" s="118">
        <v>7</v>
      </c>
      <c r="AO20" s="119"/>
      <c r="AP20" s="120">
        <f t="shared" si="1"/>
        <v>147</v>
      </c>
      <c r="AQ20" s="148">
        <v>14</v>
      </c>
      <c r="AR20" s="149">
        <f t="shared" si="2"/>
        <v>0.33571428571428563</v>
      </c>
      <c r="AS20" s="150">
        <v>9.3000000000000007</v>
      </c>
      <c r="AT20" s="112">
        <f t="shared" si="5"/>
        <v>2058</v>
      </c>
      <c r="AU20" s="89">
        <f t="shared" si="6"/>
        <v>1367.1000000000001</v>
      </c>
    </row>
    <row r="21" spans="3:47" ht="26.25" hidden="1" customHeight="1" x14ac:dyDescent="0.25">
      <c r="C21" s="1060">
        <v>5</v>
      </c>
      <c r="D21" s="979"/>
      <c r="E21" s="980" t="s">
        <v>117</v>
      </c>
      <c r="F21" s="981" t="s">
        <v>428</v>
      </c>
      <c r="G21" s="980" t="s">
        <v>118</v>
      </c>
      <c r="H21" s="116" t="s">
        <v>27</v>
      </c>
      <c r="I21" s="116" t="s">
        <v>29</v>
      </c>
      <c r="J21" s="115">
        <v>20</v>
      </c>
      <c r="K21" s="116" t="s">
        <v>32</v>
      </c>
      <c r="L21" s="117">
        <v>10</v>
      </c>
      <c r="M21" s="118"/>
      <c r="N21" s="118"/>
      <c r="O21" s="118">
        <v>10</v>
      </c>
      <c r="P21" s="118">
        <v>10</v>
      </c>
      <c r="Q21" s="118">
        <v>10</v>
      </c>
      <c r="R21" s="118">
        <v>10</v>
      </c>
      <c r="S21" s="118">
        <v>10</v>
      </c>
      <c r="T21" s="118"/>
      <c r="U21" s="118"/>
      <c r="V21" s="118">
        <v>10</v>
      </c>
      <c r="W21" s="118">
        <v>10</v>
      </c>
      <c r="X21" s="118">
        <v>10</v>
      </c>
      <c r="Y21" s="118">
        <v>10</v>
      </c>
      <c r="Z21" s="118">
        <v>10</v>
      </c>
      <c r="AA21" s="118"/>
      <c r="AB21" s="118"/>
      <c r="AC21" s="118">
        <v>10</v>
      </c>
      <c r="AD21" s="118">
        <v>10</v>
      </c>
      <c r="AE21" s="118">
        <v>10</v>
      </c>
      <c r="AF21" s="118">
        <v>10</v>
      </c>
      <c r="AG21" s="118">
        <v>10</v>
      </c>
      <c r="AH21" s="118"/>
      <c r="AI21" s="118"/>
      <c r="AJ21" s="118">
        <v>10</v>
      </c>
      <c r="AK21" s="118">
        <v>10</v>
      </c>
      <c r="AL21" s="118">
        <v>10</v>
      </c>
      <c r="AM21" s="118">
        <v>10</v>
      </c>
      <c r="AN21" s="118">
        <v>10</v>
      </c>
      <c r="AO21" s="119"/>
      <c r="AP21" s="120">
        <f t="shared" si="1"/>
        <v>210</v>
      </c>
      <c r="AQ21" s="1044">
        <v>20</v>
      </c>
      <c r="AR21" s="134">
        <f t="shared" si="2"/>
        <v>0.4</v>
      </c>
      <c r="AS21" s="1046">
        <v>12</v>
      </c>
      <c r="AT21" s="987">
        <f t="shared" si="5"/>
        <v>4200</v>
      </c>
      <c r="AU21" s="989">
        <f t="shared" si="6"/>
        <v>2520</v>
      </c>
    </row>
    <row r="22" spans="3:47" ht="26.25" hidden="1" customHeight="1" x14ac:dyDescent="0.25">
      <c r="C22" s="1060"/>
      <c r="D22" s="979"/>
      <c r="E22" s="980"/>
      <c r="F22" s="981"/>
      <c r="G22" s="982"/>
      <c r="H22" s="116" t="s">
        <v>119</v>
      </c>
      <c r="I22" s="133" t="s">
        <v>36</v>
      </c>
      <c r="J22" s="115">
        <v>20</v>
      </c>
      <c r="K22" s="116" t="s">
        <v>32</v>
      </c>
      <c r="L22" s="117">
        <v>1</v>
      </c>
      <c r="M22" s="118"/>
      <c r="N22" s="118"/>
      <c r="O22" s="118">
        <v>1</v>
      </c>
      <c r="P22" s="118">
        <v>1</v>
      </c>
      <c r="Q22" s="118">
        <v>1</v>
      </c>
      <c r="R22" s="118">
        <v>1</v>
      </c>
      <c r="S22" s="118">
        <v>1</v>
      </c>
      <c r="T22" s="118"/>
      <c r="U22" s="118"/>
      <c r="V22" s="118">
        <v>1</v>
      </c>
      <c r="W22" s="118">
        <v>1</v>
      </c>
      <c r="X22" s="118">
        <v>1</v>
      </c>
      <c r="Y22" s="118">
        <v>1</v>
      </c>
      <c r="Z22" s="118">
        <v>1</v>
      </c>
      <c r="AA22" s="118"/>
      <c r="AB22" s="118"/>
      <c r="AC22" s="118">
        <v>1</v>
      </c>
      <c r="AD22" s="118">
        <v>1</v>
      </c>
      <c r="AE22" s="118">
        <v>1</v>
      </c>
      <c r="AF22" s="118">
        <v>1</v>
      </c>
      <c r="AG22" s="118">
        <v>1</v>
      </c>
      <c r="AH22" s="118"/>
      <c r="AI22" s="118"/>
      <c r="AJ22" s="118">
        <v>1</v>
      </c>
      <c r="AK22" s="118">
        <v>1</v>
      </c>
      <c r="AL22" s="118">
        <v>1</v>
      </c>
      <c r="AM22" s="118">
        <v>1</v>
      </c>
      <c r="AN22" s="118">
        <v>1</v>
      </c>
      <c r="AO22" s="119"/>
      <c r="AP22" s="120">
        <f t="shared" si="1"/>
        <v>21</v>
      </c>
      <c r="AQ22" s="1045"/>
      <c r="AR22" s="134" t="e">
        <f t="shared" si="2"/>
        <v>#DIV/0!</v>
      </c>
      <c r="AS22" s="1047"/>
      <c r="AT22" s="988"/>
      <c r="AU22" s="990"/>
    </row>
    <row r="23" spans="3:47" ht="26.25" hidden="1" customHeight="1" x14ac:dyDescent="0.25">
      <c r="C23" s="1060">
        <v>6</v>
      </c>
      <c r="D23" s="979"/>
      <c r="E23" s="980" t="s">
        <v>26</v>
      </c>
      <c r="F23" s="981" t="s">
        <v>429</v>
      </c>
      <c r="G23" s="982" t="s">
        <v>120</v>
      </c>
      <c r="H23" s="106" t="s">
        <v>27</v>
      </c>
      <c r="I23" s="106" t="s">
        <v>29</v>
      </c>
      <c r="J23" s="105">
        <v>20</v>
      </c>
      <c r="K23" s="106" t="s">
        <v>32</v>
      </c>
      <c r="L23" s="117">
        <v>15</v>
      </c>
      <c r="M23" s="118"/>
      <c r="N23" s="118"/>
      <c r="O23" s="118">
        <v>15</v>
      </c>
      <c r="P23" s="118">
        <v>15</v>
      </c>
      <c r="Q23" s="118">
        <v>15</v>
      </c>
      <c r="R23" s="118">
        <v>15</v>
      </c>
      <c r="S23" s="118">
        <v>15</v>
      </c>
      <c r="T23" s="118"/>
      <c r="U23" s="118"/>
      <c r="V23" s="118">
        <v>15</v>
      </c>
      <c r="W23" s="118">
        <v>15</v>
      </c>
      <c r="X23" s="118">
        <v>15</v>
      </c>
      <c r="Y23" s="118">
        <v>15</v>
      </c>
      <c r="Z23" s="118">
        <v>15</v>
      </c>
      <c r="AA23" s="118"/>
      <c r="AB23" s="118"/>
      <c r="AC23" s="118">
        <v>15</v>
      </c>
      <c r="AD23" s="118">
        <v>15</v>
      </c>
      <c r="AE23" s="118">
        <v>15</v>
      </c>
      <c r="AF23" s="118">
        <v>15</v>
      </c>
      <c r="AG23" s="118">
        <v>15</v>
      </c>
      <c r="AH23" s="118"/>
      <c r="AI23" s="118"/>
      <c r="AJ23" s="118">
        <v>15</v>
      </c>
      <c r="AK23" s="118">
        <v>15</v>
      </c>
      <c r="AL23" s="118">
        <v>15</v>
      </c>
      <c r="AM23" s="118">
        <v>15</v>
      </c>
      <c r="AN23" s="118">
        <v>15</v>
      </c>
      <c r="AO23" s="119"/>
      <c r="AP23" s="120">
        <f t="shared" si="1"/>
        <v>315</v>
      </c>
      <c r="AQ23" s="121">
        <v>16.5</v>
      </c>
      <c r="AR23" s="122">
        <f t="shared" si="2"/>
        <v>6.0606060606060552E-2</v>
      </c>
      <c r="AS23" s="123">
        <v>15.5</v>
      </c>
      <c r="AT23" s="112">
        <f t="shared" si="5"/>
        <v>5197.5</v>
      </c>
      <c r="AU23" s="89">
        <f t="shared" si="6"/>
        <v>4882.5</v>
      </c>
    </row>
    <row r="24" spans="3:47" ht="26.25" hidden="1" customHeight="1" x14ac:dyDescent="0.25">
      <c r="C24" s="1060"/>
      <c r="D24" s="979"/>
      <c r="E24" s="980"/>
      <c r="F24" s="981"/>
      <c r="G24" s="982"/>
      <c r="H24" s="106" t="s">
        <v>121</v>
      </c>
      <c r="I24" s="133" t="s">
        <v>30</v>
      </c>
      <c r="J24" s="105">
        <v>20</v>
      </c>
      <c r="K24" s="106" t="s">
        <v>32</v>
      </c>
      <c r="L24" s="117">
        <v>1</v>
      </c>
      <c r="M24" s="118"/>
      <c r="N24" s="118"/>
      <c r="O24" s="118">
        <v>1</v>
      </c>
      <c r="P24" s="118">
        <v>1</v>
      </c>
      <c r="Q24" s="118">
        <v>1</v>
      </c>
      <c r="R24" s="118">
        <v>1</v>
      </c>
      <c r="S24" s="118">
        <v>1</v>
      </c>
      <c r="T24" s="118"/>
      <c r="U24" s="118"/>
      <c r="V24" s="118">
        <v>1</v>
      </c>
      <c r="W24" s="118">
        <v>1</v>
      </c>
      <c r="X24" s="118">
        <v>1</v>
      </c>
      <c r="Y24" s="118">
        <v>1</v>
      </c>
      <c r="Z24" s="118">
        <v>1</v>
      </c>
      <c r="AA24" s="118"/>
      <c r="AB24" s="118"/>
      <c r="AC24" s="118">
        <v>1</v>
      </c>
      <c r="AD24" s="118">
        <v>1</v>
      </c>
      <c r="AE24" s="118">
        <v>1</v>
      </c>
      <c r="AF24" s="118">
        <v>1</v>
      </c>
      <c r="AG24" s="118">
        <v>1</v>
      </c>
      <c r="AH24" s="118"/>
      <c r="AI24" s="118"/>
      <c r="AJ24" s="118">
        <v>1</v>
      </c>
      <c r="AK24" s="118">
        <v>1</v>
      </c>
      <c r="AL24" s="118">
        <v>1</v>
      </c>
      <c r="AM24" s="118">
        <v>1</v>
      </c>
      <c r="AN24" s="118">
        <v>1</v>
      </c>
      <c r="AO24" s="119"/>
      <c r="AP24" s="120">
        <f t="shared" si="1"/>
        <v>21</v>
      </c>
      <c r="AQ24" s="121">
        <v>19.8</v>
      </c>
      <c r="AR24" s="122">
        <f t="shared" si="2"/>
        <v>0.14141414141414144</v>
      </c>
      <c r="AS24" s="123">
        <v>17</v>
      </c>
      <c r="AT24" s="112">
        <f t="shared" si="5"/>
        <v>415.8</v>
      </c>
      <c r="AU24" s="89">
        <f t="shared" si="6"/>
        <v>357</v>
      </c>
    </row>
    <row r="25" spans="3:47" ht="26.25" customHeight="1" x14ac:dyDescent="0.25">
      <c r="C25" s="1060">
        <v>7</v>
      </c>
      <c r="D25" s="979"/>
      <c r="E25" s="997" t="s">
        <v>122</v>
      </c>
      <c r="F25" s="979" t="s">
        <v>430</v>
      </c>
      <c r="G25" s="998" t="s">
        <v>123</v>
      </c>
      <c r="H25" s="1020" t="s">
        <v>27</v>
      </c>
      <c r="I25" s="94" t="s">
        <v>29</v>
      </c>
      <c r="J25" s="97">
        <v>20</v>
      </c>
      <c r="K25" s="1018" t="s">
        <v>32</v>
      </c>
      <c r="L25" s="100">
        <v>15</v>
      </c>
      <c r="M25" s="51"/>
      <c r="N25" s="51"/>
      <c r="O25" s="73">
        <v>15</v>
      </c>
      <c r="P25" s="73">
        <v>15</v>
      </c>
      <c r="Q25" s="73">
        <v>15</v>
      </c>
      <c r="R25" s="73">
        <v>15</v>
      </c>
      <c r="S25" s="73">
        <v>15</v>
      </c>
      <c r="T25" s="51"/>
      <c r="U25" s="51"/>
      <c r="V25" s="73">
        <v>15</v>
      </c>
      <c r="W25" s="73">
        <v>15</v>
      </c>
      <c r="X25" s="73">
        <v>15</v>
      </c>
      <c r="Y25" s="73">
        <v>15</v>
      </c>
      <c r="Z25" s="73">
        <v>15</v>
      </c>
      <c r="AA25" s="51"/>
      <c r="AB25" s="51"/>
      <c r="AC25" s="73">
        <v>15</v>
      </c>
      <c r="AD25" s="73">
        <v>15</v>
      </c>
      <c r="AE25" s="73">
        <v>15</v>
      </c>
      <c r="AF25" s="73">
        <v>15</v>
      </c>
      <c r="AG25" s="73">
        <v>15</v>
      </c>
      <c r="AH25" s="51"/>
      <c r="AI25" s="51"/>
      <c r="AJ25" s="73">
        <v>15</v>
      </c>
      <c r="AK25" s="73">
        <v>15</v>
      </c>
      <c r="AL25" s="73">
        <v>15</v>
      </c>
      <c r="AM25" s="73">
        <v>15</v>
      </c>
      <c r="AN25" s="73">
        <v>15</v>
      </c>
      <c r="AO25" s="101"/>
      <c r="AP25" s="98">
        <f t="shared" si="1"/>
        <v>315</v>
      </c>
      <c r="AQ25" s="1037"/>
      <c r="AR25" s="1038" t="e">
        <f t="shared" si="2"/>
        <v>#DIV/0!</v>
      </c>
      <c r="AS25" s="1035"/>
      <c r="AT25" s="1035">
        <f>+AQ25*AP25</f>
        <v>0</v>
      </c>
      <c r="AU25" s="989">
        <f>+AS25*AP25</f>
        <v>0</v>
      </c>
    </row>
    <row r="26" spans="3:47" ht="26.25" customHeight="1" x14ac:dyDescent="0.25">
      <c r="C26" s="1060"/>
      <c r="D26" s="979"/>
      <c r="E26" s="997"/>
      <c r="F26" s="979"/>
      <c r="G26" s="998"/>
      <c r="H26" s="1020"/>
      <c r="I26" s="94" t="s">
        <v>36</v>
      </c>
      <c r="J26" s="97">
        <v>20</v>
      </c>
      <c r="K26" s="1019"/>
      <c r="L26" s="100"/>
      <c r="M26" s="51">
        <v>5</v>
      </c>
      <c r="N26" s="51">
        <v>5</v>
      </c>
      <c r="O26" s="73"/>
      <c r="P26" s="73"/>
      <c r="Q26" s="73"/>
      <c r="R26" s="73"/>
      <c r="S26" s="73"/>
      <c r="T26" s="51">
        <v>5</v>
      </c>
      <c r="U26" s="51">
        <v>5</v>
      </c>
      <c r="V26" s="73"/>
      <c r="W26" s="73"/>
      <c r="X26" s="73"/>
      <c r="Y26" s="73"/>
      <c r="Z26" s="73"/>
      <c r="AA26" s="51">
        <v>5</v>
      </c>
      <c r="AB26" s="51">
        <v>5</v>
      </c>
      <c r="AC26" s="73"/>
      <c r="AD26" s="73"/>
      <c r="AE26" s="73"/>
      <c r="AF26" s="73"/>
      <c r="AG26" s="73"/>
      <c r="AH26" s="51">
        <v>5</v>
      </c>
      <c r="AI26" s="51">
        <v>5</v>
      </c>
      <c r="AJ26" s="73"/>
      <c r="AK26" s="73"/>
      <c r="AL26" s="73"/>
      <c r="AM26" s="73"/>
      <c r="AN26" s="73"/>
      <c r="AO26" s="101">
        <v>2</v>
      </c>
      <c r="AP26" s="98">
        <f t="shared" si="1"/>
        <v>42</v>
      </c>
      <c r="AQ26" s="1037"/>
      <c r="AR26" s="1038"/>
      <c r="AS26" s="1035"/>
      <c r="AT26" s="1035"/>
      <c r="AU26" s="990"/>
    </row>
    <row r="27" spans="3:47" ht="26.25" customHeight="1" x14ac:dyDescent="0.25">
      <c r="C27" s="1060"/>
      <c r="D27" s="979"/>
      <c r="E27" s="997"/>
      <c r="F27" s="979"/>
      <c r="G27" s="998"/>
      <c r="H27" s="94" t="s">
        <v>124</v>
      </c>
      <c r="I27" s="94" t="s">
        <v>30</v>
      </c>
      <c r="J27" s="97">
        <v>20</v>
      </c>
      <c r="K27" s="94" t="s">
        <v>32</v>
      </c>
      <c r="L27" s="100">
        <v>1</v>
      </c>
      <c r="M27" s="51"/>
      <c r="N27" s="51"/>
      <c r="O27" s="73">
        <v>1</v>
      </c>
      <c r="P27" s="73">
        <v>1</v>
      </c>
      <c r="Q27" s="73">
        <v>1</v>
      </c>
      <c r="R27" s="73">
        <v>1</v>
      </c>
      <c r="S27" s="73">
        <v>1</v>
      </c>
      <c r="T27" s="51"/>
      <c r="U27" s="51"/>
      <c r="V27" s="73">
        <v>1</v>
      </c>
      <c r="W27" s="73">
        <v>1</v>
      </c>
      <c r="X27" s="73">
        <v>1</v>
      </c>
      <c r="Y27" s="73">
        <v>1</v>
      </c>
      <c r="Z27" s="73">
        <v>1</v>
      </c>
      <c r="AA27" s="51"/>
      <c r="AB27" s="51"/>
      <c r="AC27" s="73">
        <v>1</v>
      </c>
      <c r="AD27" s="73">
        <v>1</v>
      </c>
      <c r="AE27" s="73">
        <v>1</v>
      </c>
      <c r="AF27" s="73">
        <v>1</v>
      </c>
      <c r="AG27" s="73">
        <v>1</v>
      </c>
      <c r="AH27" s="51"/>
      <c r="AI27" s="51"/>
      <c r="AJ27" s="73">
        <v>1</v>
      </c>
      <c r="AK27" s="73">
        <v>1</v>
      </c>
      <c r="AL27" s="73">
        <v>1</v>
      </c>
      <c r="AM27" s="73">
        <v>1</v>
      </c>
      <c r="AN27" s="73">
        <v>1</v>
      </c>
      <c r="AO27" s="101"/>
      <c r="AP27" s="98">
        <f t="shared" si="1"/>
        <v>21</v>
      </c>
      <c r="AQ27" s="110"/>
      <c r="AR27" s="111" t="e">
        <f>1-(AS27/AQ27)</f>
        <v>#DIV/0!</v>
      </c>
      <c r="AS27" s="112"/>
      <c r="AT27" s="112">
        <f t="shared" ref="AT27" si="7">+AQ27*AP27</f>
        <v>0</v>
      </c>
      <c r="AU27" s="89">
        <f t="shared" ref="AU27" si="8">+AS27*AP27</f>
        <v>0</v>
      </c>
    </row>
    <row r="28" spans="3:47" ht="32.25" hidden="1" customHeight="1" x14ac:dyDescent="0.25">
      <c r="C28" s="1058">
        <v>8</v>
      </c>
      <c r="D28" s="979"/>
      <c r="E28" s="994" t="s">
        <v>125</v>
      </c>
      <c r="F28" s="994" t="s">
        <v>430</v>
      </c>
      <c r="G28" s="994" t="s">
        <v>126</v>
      </c>
      <c r="H28" s="1050" t="s">
        <v>27</v>
      </c>
      <c r="I28" s="145" t="s">
        <v>29</v>
      </c>
      <c r="J28" s="144">
        <v>20</v>
      </c>
      <c r="K28" s="145" t="s">
        <v>32</v>
      </c>
      <c r="L28" s="117">
        <v>5</v>
      </c>
      <c r="M28" s="118"/>
      <c r="N28" s="118"/>
      <c r="O28" s="118">
        <v>5</v>
      </c>
      <c r="P28" s="118">
        <v>5</v>
      </c>
      <c r="Q28" s="118">
        <v>5</v>
      </c>
      <c r="R28" s="118">
        <v>5</v>
      </c>
      <c r="S28" s="118">
        <v>5</v>
      </c>
      <c r="T28" s="118"/>
      <c r="U28" s="118"/>
      <c r="V28" s="118">
        <v>5</v>
      </c>
      <c r="W28" s="118">
        <v>5</v>
      </c>
      <c r="X28" s="118">
        <v>5</v>
      </c>
      <c r="Y28" s="118">
        <v>5</v>
      </c>
      <c r="Z28" s="118">
        <v>5</v>
      </c>
      <c r="AA28" s="118"/>
      <c r="AB28" s="118"/>
      <c r="AC28" s="118">
        <v>5</v>
      </c>
      <c r="AD28" s="118">
        <v>5</v>
      </c>
      <c r="AE28" s="118">
        <v>5</v>
      </c>
      <c r="AF28" s="118">
        <v>5</v>
      </c>
      <c r="AG28" s="118">
        <v>5</v>
      </c>
      <c r="AH28" s="118"/>
      <c r="AI28" s="118"/>
      <c r="AJ28" s="118">
        <v>5</v>
      </c>
      <c r="AK28" s="118">
        <v>5</v>
      </c>
      <c r="AL28" s="118">
        <v>5</v>
      </c>
      <c r="AM28" s="118">
        <v>5</v>
      </c>
      <c r="AN28" s="118">
        <v>5</v>
      </c>
      <c r="AO28" s="119"/>
      <c r="AP28" s="120">
        <f t="shared" si="1"/>
        <v>105</v>
      </c>
      <c r="AQ28" s="984">
        <v>24</v>
      </c>
      <c r="AR28" s="985">
        <f>1-(AS28/AQ28)</f>
        <v>0.375</v>
      </c>
      <c r="AS28" s="986">
        <v>15</v>
      </c>
      <c r="AT28" s="1035">
        <f>+AQ28*AP28</f>
        <v>2520</v>
      </c>
      <c r="AU28" s="989">
        <f>+AS28*AP28</f>
        <v>1575</v>
      </c>
    </row>
    <row r="29" spans="3:47" ht="32.25" hidden="1" customHeight="1" x14ac:dyDescent="0.25">
      <c r="C29" s="1066"/>
      <c r="D29" s="979"/>
      <c r="E29" s="996"/>
      <c r="F29" s="996"/>
      <c r="G29" s="996"/>
      <c r="H29" s="1051"/>
      <c r="I29" s="145" t="s">
        <v>36</v>
      </c>
      <c r="J29" s="144">
        <v>20</v>
      </c>
      <c r="K29" s="145" t="s">
        <v>32</v>
      </c>
      <c r="L29" s="117"/>
      <c r="M29" s="118">
        <v>2</v>
      </c>
      <c r="N29" s="118">
        <v>2</v>
      </c>
      <c r="O29" s="118"/>
      <c r="P29" s="118"/>
      <c r="Q29" s="118"/>
      <c r="R29" s="118"/>
      <c r="S29" s="118"/>
      <c r="T29" s="118">
        <v>2</v>
      </c>
      <c r="U29" s="118">
        <v>2</v>
      </c>
      <c r="V29" s="118"/>
      <c r="W29" s="118"/>
      <c r="X29" s="118"/>
      <c r="Y29" s="118"/>
      <c r="Z29" s="118"/>
      <c r="AA29" s="118">
        <v>2</v>
      </c>
      <c r="AB29" s="118">
        <v>2</v>
      </c>
      <c r="AC29" s="118"/>
      <c r="AD29" s="118"/>
      <c r="AE29" s="118"/>
      <c r="AF29" s="118"/>
      <c r="AG29" s="118"/>
      <c r="AH29" s="118">
        <v>2</v>
      </c>
      <c r="AI29" s="118">
        <v>2</v>
      </c>
      <c r="AJ29" s="118"/>
      <c r="AK29" s="118"/>
      <c r="AL29" s="118"/>
      <c r="AM29" s="118"/>
      <c r="AN29" s="118"/>
      <c r="AO29" s="119">
        <v>2</v>
      </c>
      <c r="AP29" s="120">
        <f t="shared" si="1"/>
        <v>18</v>
      </c>
      <c r="AQ29" s="984"/>
      <c r="AR29" s="985"/>
      <c r="AS29" s="986"/>
      <c r="AT29" s="1035"/>
      <c r="AU29" s="990"/>
    </row>
    <row r="30" spans="3:47" ht="33.75" hidden="1" customHeight="1" x14ac:dyDescent="0.25">
      <c r="C30" s="1060">
        <v>9</v>
      </c>
      <c r="D30" s="979"/>
      <c r="E30" s="980" t="s">
        <v>127</v>
      </c>
      <c r="F30" s="981" t="s">
        <v>431</v>
      </c>
      <c r="G30" s="982" t="s">
        <v>128</v>
      </c>
      <c r="H30" s="106" t="s">
        <v>27</v>
      </c>
      <c r="I30" s="106" t="s">
        <v>29</v>
      </c>
      <c r="J30" s="105">
        <v>20</v>
      </c>
      <c r="K30" s="106" t="s">
        <v>32</v>
      </c>
      <c r="L30" s="117">
        <v>5</v>
      </c>
      <c r="M30" s="118"/>
      <c r="N30" s="118"/>
      <c r="O30" s="118">
        <v>5</v>
      </c>
      <c r="P30" s="118">
        <v>5</v>
      </c>
      <c r="Q30" s="118">
        <v>5</v>
      </c>
      <c r="R30" s="118">
        <v>5</v>
      </c>
      <c r="S30" s="118">
        <v>5</v>
      </c>
      <c r="T30" s="118"/>
      <c r="U30" s="118"/>
      <c r="V30" s="118">
        <v>5</v>
      </c>
      <c r="W30" s="118">
        <v>5</v>
      </c>
      <c r="X30" s="118">
        <v>5</v>
      </c>
      <c r="Y30" s="118">
        <v>5</v>
      </c>
      <c r="Z30" s="118">
        <v>5</v>
      </c>
      <c r="AA30" s="118"/>
      <c r="AB30" s="118"/>
      <c r="AC30" s="118">
        <v>5</v>
      </c>
      <c r="AD30" s="118">
        <v>5</v>
      </c>
      <c r="AE30" s="118">
        <v>5</v>
      </c>
      <c r="AF30" s="118">
        <v>5</v>
      </c>
      <c r="AG30" s="118">
        <v>5</v>
      </c>
      <c r="AH30" s="118"/>
      <c r="AI30" s="118"/>
      <c r="AJ30" s="118">
        <v>5</v>
      </c>
      <c r="AK30" s="118">
        <v>5</v>
      </c>
      <c r="AL30" s="118">
        <v>5</v>
      </c>
      <c r="AM30" s="118">
        <v>5</v>
      </c>
      <c r="AN30" s="118">
        <v>5</v>
      </c>
      <c r="AO30" s="119"/>
      <c r="AP30" s="120">
        <f t="shared" si="1"/>
        <v>105</v>
      </c>
      <c r="AQ30" s="121">
        <v>15</v>
      </c>
      <c r="AR30" s="122">
        <f>1-(AS30/AQ30)</f>
        <v>0.26666666666666672</v>
      </c>
      <c r="AS30" s="123">
        <v>11</v>
      </c>
      <c r="AT30" s="112">
        <f t="shared" ref="AT30:AT31" si="9">+AQ30*AP30</f>
        <v>1575</v>
      </c>
      <c r="AU30" s="89">
        <f t="shared" ref="AU30:AU31" si="10">+AS30*AP30</f>
        <v>1155</v>
      </c>
    </row>
    <row r="31" spans="3:47" ht="33.75" hidden="1" customHeight="1" x14ac:dyDescent="0.25">
      <c r="C31" s="1060"/>
      <c r="D31" s="979"/>
      <c r="E31" s="980"/>
      <c r="F31" s="981"/>
      <c r="G31" s="982"/>
      <c r="H31" s="106" t="s">
        <v>129</v>
      </c>
      <c r="I31" s="133" t="s">
        <v>30</v>
      </c>
      <c r="J31" s="105">
        <v>20</v>
      </c>
      <c r="K31" s="106" t="s">
        <v>32</v>
      </c>
      <c r="L31" s="117">
        <v>1</v>
      </c>
      <c r="M31" s="118"/>
      <c r="N31" s="118"/>
      <c r="O31" s="118">
        <v>1</v>
      </c>
      <c r="P31" s="118">
        <v>1</v>
      </c>
      <c r="Q31" s="118">
        <v>1</v>
      </c>
      <c r="R31" s="118">
        <v>1</v>
      </c>
      <c r="S31" s="118">
        <v>1</v>
      </c>
      <c r="T31" s="118"/>
      <c r="U31" s="118"/>
      <c r="V31" s="118">
        <v>1</v>
      </c>
      <c r="W31" s="118">
        <v>1</v>
      </c>
      <c r="X31" s="118">
        <v>1</v>
      </c>
      <c r="Y31" s="118">
        <v>1</v>
      </c>
      <c r="Z31" s="118">
        <v>1</v>
      </c>
      <c r="AA31" s="118"/>
      <c r="AB31" s="118"/>
      <c r="AC31" s="118">
        <v>1</v>
      </c>
      <c r="AD31" s="118">
        <v>1</v>
      </c>
      <c r="AE31" s="118">
        <v>1</v>
      </c>
      <c r="AF31" s="118">
        <v>1</v>
      </c>
      <c r="AG31" s="118">
        <v>1</v>
      </c>
      <c r="AH31" s="118"/>
      <c r="AI31" s="118"/>
      <c r="AJ31" s="118">
        <v>1</v>
      </c>
      <c r="AK31" s="118">
        <v>1</v>
      </c>
      <c r="AL31" s="118">
        <v>1</v>
      </c>
      <c r="AM31" s="118">
        <v>1</v>
      </c>
      <c r="AN31" s="118">
        <v>1</v>
      </c>
      <c r="AO31" s="119"/>
      <c r="AP31" s="120">
        <f t="shared" si="1"/>
        <v>21</v>
      </c>
      <c r="AQ31" s="121">
        <v>18</v>
      </c>
      <c r="AR31" s="122">
        <f>1-(AS31/AQ31)</f>
        <v>0.27777777777777779</v>
      </c>
      <c r="AS31" s="123">
        <v>13</v>
      </c>
      <c r="AT31" s="112">
        <f t="shared" si="9"/>
        <v>378</v>
      </c>
      <c r="AU31" s="89">
        <f t="shared" si="10"/>
        <v>273</v>
      </c>
    </row>
    <row r="32" spans="3:47" ht="40.5" hidden="1" customHeight="1" x14ac:dyDescent="0.25">
      <c r="C32" s="1060">
        <v>10</v>
      </c>
      <c r="D32" s="979"/>
      <c r="E32" s="980" t="s">
        <v>130</v>
      </c>
      <c r="F32" s="981" t="s">
        <v>432</v>
      </c>
      <c r="G32" s="980" t="s">
        <v>131</v>
      </c>
      <c r="H32" s="1050" t="s">
        <v>27</v>
      </c>
      <c r="I32" s="106" t="s">
        <v>29</v>
      </c>
      <c r="J32" s="105">
        <v>20</v>
      </c>
      <c r="K32" s="106" t="s">
        <v>32</v>
      </c>
      <c r="L32" s="117">
        <v>5</v>
      </c>
      <c r="M32" s="118"/>
      <c r="N32" s="118"/>
      <c r="O32" s="118">
        <v>5</v>
      </c>
      <c r="P32" s="118">
        <v>5</v>
      </c>
      <c r="Q32" s="118">
        <v>5</v>
      </c>
      <c r="R32" s="118">
        <v>5</v>
      </c>
      <c r="S32" s="118">
        <v>5</v>
      </c>
      <c r="T32" s="118"/>
      <c r="U32" s="118"/>
      <c r="V32" s="118">
        <v>5</v>
      </c>
      <c r="W32" s="118">
        <v>5</v>
      </c>
      <c r="X32" s="118">
        <v>5</v>
      </c>
      <c r="Y32" s="118">
        <v>5</v>
      </c>
      <c r="Z32" s="118">
        <v>5</v>
      </c>
      <c r="AA32" s="118"/>
      <c r="AB32" s="118"/>
      <c r="AC32" s="118">
        <v>5</v>
      </c>
      <c r="AD32" s="118">
        <v>5</v>
      </c>
      <c r="AE32" s="118">
        <v>5</v>
      </c>
      <c r="AF32" s="118">
        <v>5</v>
      </c>
      <c r="AG32" s="118">
        <v>5</v>
      </c>
      <c r="AH32" s="118"/>
      <c r="AI32" s="118"/>
      <c r="AJ32" s="118">
        <v>5</v>
      </c>
      <c r="AK32" s="118">
        <v>5</v>
      </c>
      <c r="AL32" s="118">
        <v>5</v>
      </c>
      <c r="AM32" s="118">
        <v>5</v>
      </c>
      <c r="AN32" s="118">
        <v>5</v>
      </c>
      <c r="AO32" s="119"/>
      <c r="AP32" s="120">
        <f t="shared" si="1"/>
        <v>105</v>
      </c>
      <c r="AQ32" s="1044">
        <v>25</v>
      </c>
      <c r="AR32" s="992">
        <f>1-(AS32/AQ32)</f>
        <v>0.19999999999999996</v>
      </c>
      <c r="AS32" s="1046">
        <v>20</v>
      </c>
      <c r="AT32" s="112">
        <f t="shared" ref="AT32:AT33" si="11">+AQ32*AP32</f>
        <v>2625</v>
      </c>
      <c r="AU32" s="89">
        <f t="shared" ref="AU32:AU33" si="12">+AS32*AP32</f>
        <v>2100</v>
      </c>
    </row>
    <row r="33" spans="3:47" ht="40.5" hidden="1" customHeight="1" x14ac:dyDescent="0.25">
      <c r="C33" s="1060"/>
      <c r="D33" s="979"/>
      <c r="E33" s="980"/>
      <c r="F33" s="981"/>
      <c r="G33" s="982"/>
      <c r="H33" s="1051"/>
      <c r="I33" s="106" t="s">
        <v>36</v>
      </c>
      <c r="J33" s="105">
        <v>20</v>
      </c>
      <c r="K33" s="106" t="s">
        <v>32</v>
      </c>
      <c r="L33" s="117">
        <v>1</v>
      </c>
      <c r="M33" s="118"/>
      <c r="N33" s="118"/>
      <c r="O33" s="118">
        <v>1</v>
      </c>
      <c r="P33" s="118">
        <v>1</v>
      </c>
      <c r="Q33" s="118">
        <v>1</v>
      </c>
      <c r="R33" s="118">
        <v>1</v>
      </c>
      <c r="S33" s="118">
        <v>1</v>
      </c>
      <c r="T33" s="118"/>
      <c r="U33" s="118"/>
      <c r="V33" s="118">
        <v>1</v>
      </c>
      <c r="W33" s="118">
        <v>1</v>
      </c>
      <c r="X33" s="118">
        <v>1</v>
      </c>
      <c r="Y33" s="118">
        <v>1</v>
      </c>
      <c r="Z33" s="118">
        <v>1</v>
      </c>
      <c r="AA33" s="118"/>
      <c r="AB33" s="118"/>
      <c r="AC33" s="118">
        <v>1</v>
      </c>
      <c r="AD33" s="118">
        <v>1</v>
      </c>
      <c r="AE33" s="118">
        <v>1</v>
      </c>
      <c r="AF33" s="118">
        <v>1</v>
      </c>
      <c r="AG33" s="118">
        <v>1</v>
      </c>
      <c r="AH33" s="118"/>
      <c r="AI33" s="118"/>
      <c r="AJ33" s="118">
        <v>1</v>
      </c>
      <c r="AK33" s="118">
        <v>1</v>
      </c>
      <c r="AL33" s="118">
        <v>1</v>
      </c>
      <c r="AM33" s="118">
        <v>1</v>
      </c>
      <c r="AN33" s="118">
        <v>1</v>
      </c>
      <c r="AO33" s="119"/>
      <c r="AP33" s="120">
        <f t="shared" si="1"/>
        <v>21</v>
      </c>
      <c r="AQ33" s="1045"/>
      <c r="AR33" s="993"/>
      <c r="AS33" s="1047"/>
      <c r="AT33" s="112">
        <f t="shared" si="11"/>
        <v>0</v>
      </c>
      <c r="AU33" s="89">
        <f t="shared" si="12"/>
        <v>0</v>
      </c>
    </row>
    <row r="34" spans="3:47" ht="26.25" hidden="1" customHeight="1" x14ac:dyDescent="0.25">
      <c r="C34" s="1060">
        <v>11</v>
      </c>
      <c r="D34" s="979"/>
      <c r="E34" s="980" t="s">
        <v>132</v>
      </c>
      <c r="F34" s="981" t="s">
        <v>433</v>
      </c>
      <c r="G34" s="982" t="s">
        <v>133</v>
      </c>
      <c r="H34" s="983" t="s">
        <v>27</v>
      </c>
      <c r="I34" s="116" t="s">
        <v>29</v>
      </c>
      <c r="J34" s="115">
        <v>20</v>
      </c>
      <c r="K34" s="116" t="s">
        <v>32</v>
      </c>
      <c r="L34" s="117">
        <v>10</v>
      </c>
      <c r="M34" s="118"/>
      <c r="N34" s="118"/>
      <c r="O34" s="118">
        <v>10</v>
      </c>
      <c r="P34" s="118">
        <v>10</v>
      </c>
      <c r="Q34" s="118">
        <v>10</v>
      </c>
      <c r="R34" s="118">
        <v>10</v>
      </c>
      <c r="S34" s="118">
        <v>10</v>
      </c>
      <c r="T34" s="118"/>
      <c r="U34" s="118"/>
      <c r="V34" s="118">
        <v>10</v>
      </c>
      <c r="W34" s="118">
        <v>10</v>
      </c>
      <c r="X34" s="118">
        <v>10</v>
      </c>
      <c r="Y34" s="118">
        <v>10</v>
      </c>
      <c r="Z34" s="118">
        <v>10</v>
      </c>
      <c r="AA34" s="118"/>
      <c r="AB34" s="118"/>
      <c r="AC34" s="118">
        <v>10</v>
      </c>
      <c r="AD34" s="118">
        <v>10</v>
      </c>
      <c r="AE34" s="118">
        <v>10</v>
      </c>
      <c r="AF34" s="118">
        <v>10</v>
      </c>
      <c r="AG34" s="118">
        <v>10</v>
      </c>
      <c r="AH34" s="118"/>
      <c r="AI34" s="118"/>
      <c r="AJ34" s="118">
        <v>10</v>
      </c>
      <c r="AK34" s="118">
        <v>10</v>
      </c>
      <c r="AL34" s="118">
        <v>10</v>
      </c>
      <c r="AM34" s="118">
        <v>10</v>
      </c>
      <c r="AN34" s="118">
        <v>10</v>
      </c>
      <c r="AO34" s="119"/>
      <c r="AP34" s="120">
        <f t="shared" si="1"/>
        <v>210</v>
      </c>
      <c r="AQ34" s="984">
        <v>20</v>
      </c>
      <c r="AR34" s="985">
        <f>1-(AS34/AQ34)</f>
        <v>0.4</v>
      </c>
      <c r="AS34" s="986">
        <v>12</v>
      </c>
      <c r="AT34" s="1035">
        <f>+AQ34*AP34</f>
        <v>4200</v>
      </c>
      <c r="AU34" s="989">
        <f>+AS34*AP34</f>
        <v>2520</v>
      </c>
    </row>
    <row r="35" spans="3:47" ht="26.25" hidden="1" customHeight="1" x14ac:dyDescent="0.25">
      <c r="C35" s="1060"/>
      <c r="D35" s="979"/>
      <c r="E35" s="980"/>
      <c r="F35" s="981"/>
      <c r="G35" s="982"/>
      <c r="H35" s="983"/>
      <c r="I35" s="116" t="s">
        <v>36</v>
      </c>
      <c r="J35" s="115">
        <v>20</v>
      </c>
      <c r="K35" s="116" t="s">
        <v>32</v>
      </c>
      <c r="L35" s="117"/>
      <c r="M35" s="118">
        <v>5</v>
      </c>
      <c r="N35" s="118">
        <v>5</v>
      </c>
      <c r="O35" s="118"/>
      <c r="P35" s="118"/>
      <c r="Q35" s="118"/>
      <c r="R35" s="118"/>
      <c r="S35" s="118"/>
      <c r="T35" s="118">
        <v>5</v>
      </c>
      <c r="U35" s="118">
        <v>5</v>
      </c>
      <c r="V35" s="118"/>
      <c r="W35" s="118"/>
      <c r="X35" s="118"/>
      <c r="Y35" s="118"/>
      <c r="Z35" s="118"/>
      <c r="AA35" s="118">
        <v>5</v>
      </c>
      <c r="AB35" s="118">
        <v>5</v>
      </c>
      <c r="AC35" s="118"/>
      <c r="AD35" s="118"/>
      <c r="AE35" s="118"/>
      <c r="AF35" s="118"/>
      <c r="AG35" s="118"/>
      <c r="AH35" s="118">
        <v>5</v>
      </c>
      <c r="AI35" s="118">
        <v>5</v>
      </c>
      <c r="AJ35" s="118"/>
      <c r="AK35" s="118"/>
      <c r="AL35" s="118"/>
      <c r="AM35" s="118"/>
      <c r="AN35" s="118"/>
      <c r="AO35" s="119">
        <v>5</v>
      </c>
      <c r="AP35" s="120">
        <f t="shared" si="1"/>
        <v>45</v>
      </c>
      <c r="AQ35" s="984"/>
      <c r="AR35" s="985"/>
      <c r="AS35" s="986"/>
      <c r="AT35" s="1035"/>
      <c r="AU35" s="990"/>
    </row>
    <row r="36" spans="3:47" ht="26.25" hidden="1" customHeight="1" x14ac:dyDescent="0.25">
      <c r="C36" s="1060">
        <v>12</v>
      </c>
      <c r="D36" s="979"/>
      <c r="E36" s="980" t="s">
        <v>134</v>
      </c>
      <c r="F36" s="981" t="s">
        <v>434</v>
      </c>
      <c r="G36" s="982" t="s">
        <v>135</v>
      </c>
      <c r="H36" s="983" t="s">
        <v>27</v>
      </c>
      <c r="I36" s="145" t="s">
        <v>29</v>
      </c>
      <c r="J36" s="144">
        <v>20</v>
      </c>
      <c r="K36" s="145" t="s">
        <v>32</v>
      </c>
      <c r="L36" s="117">
        <v>5</v>
      </c>
      <c r="M36" s="118"/>
      <c r="N36" s="118"/>
      <c r="O36" s="118">
        <v>5</v>
      </c>
      <c r="P36" s="118">
        <v>5</v>
      </c>
      <c r="Q36" s="118">
        <v>5</v>
      </c>
      <c r="R36" s="118">
        <v>5</v>
      </c>
      <c r="S36" s="118">
        <v>5</v>
      </c>
      <c r="T36" s="118"/>
      <c r="U36" s="118"/>
      <c r="V36" s="118">
        <v>5</v>
      </c>
      <c r="W36" s="118">
        <v>5</v>
      </c>
      <c r="X36" s="118">
        <v>5</v>
      </c>
      <c r="Y36" s="118">
        <v>5</v>
      </c>
      <c r="Z36" s="118">
        <v>5</v>
      </c>
      <c r="AA36" s="118"/>
      <c r="AB36" s="118"/>
      <c r="AC36" s="118">
        <v>5</v>
      </c>
      <c r="AD36" s="118">
        <v>5</v>
      </c>
      <c r="AE36" s="118">
        <v>5</v>
      </c>
      <c r="AF36" s="118">
        <v>5</v>
      </c>
      <c r="AG36" s="118">
        <v>5</v>
      </c>
      <c r="AH36" s="118"/>
      <c r="AI36" s="118"/>
      <c r="AJ36" s="118">
        <v>5</v>
      </c>
      <c r="AK36" s="118">
        <v>5</v>
      </c>
      <c r="AL36" s="118">
        <v>5</v>
      </c>
      <c r="AM36" s="118">
        <v>5</v>
      </c>
      <c r="AN36" s="118">
        <v>5</v>
      </c>
      <c r="AO36" s="119"/>
      <c r="AP36" s="120">
        <f t="shared" si="1"/>
        <v>105</v>
      </c>
      <c r="AQ36" s="984">
        <v>18.66</v>
      </c>
      <c r="AR36" s="985">
        <f>1-(AS36/AQ36)</f>
        <v>0.24973204715969988</v>
      </c>
      <c r="AS36" s="986">
        <v>14</v>
      </c>
      <c r="AT36" s="1035">
        <f>+AQ36*AP36</f>
        <v>1959.3</v>
      </c>
      <c r="AU36" s="989">
        <f>+AS36*AP36</f>
        <v>1470</v>
      </c>
    </row>
    <row r="37" spans="3:47" ht="26.25" hidden="1" customHeight="1" x14ac:dyDescent="0.25">
      <c r="C37" s="1060"/>
      <c r="D37" s="979"/>
      <c r="E37" s="980"/>
      <c r="F37" s="981"/>
      <c r="G37" s="982"/>
      <c r="H37" s="983"/>
      <c r="I37" s="145" t="s">
        <v>36</v>
      </c>
      <c r="J37" s="144">
        <v>20</v>
      </c>
      <c r="K37" s="145" t="s">
        <v>32</v>
      </c>
      <c r="L37" s="117"/>
      <c r="M37" s="118">
        <v>2</v>
      </c>
      <c r="N37" s="118">
        <v>2</v>
      </c>
      <c r="O37" s="118"/>
      <c r="P37" s="118"/>
      <c r="Q37" s="118"/>
      <c r="R37" s="118"/>
      <c r="S37" s="118"/>
      <c r="T37" s="118">
        <v>2</v>
      </c>
      <c r="U37" s="118">
        <v>2</v>
      </c>
      <c r="V37" s="118"/>
      <c r="W37" s="118"/>
      <c r="X37" s="118"/>
      <c r="Y37" s="118"/>
      <c r="Z37" s="118"/>
      <c r="AA37" s="118">
        <v>2</v>
      </c>
      <c r="AB37" s="118">
        <v>2</v>
      </c>
      <c r="AC37" s="118"/>
      <c r="AD37" s="118"/>
      <c r="AE37" s="118"/>
      <c r="AF37" s="118"/>
      <c r="AG37" s="118"/>
      <c r="AH37" s="118">
        <v>2</v>
      </c>
      <c r="AI37" s="118">
        <v>2</v>
      </c>
      <c r="AJ37" s="118"/>
      <c r="AK37" s="118"/>
      <c r="AL37" s="118"/>
      <c r="AM37" s="118"/>
      <c r="AN37" s="118"/>
      <c r="AO37" s="119">
        <v>2</v>
      </c>
      <c r="AP37" s="120">
        <f t="shared" si="1"/>
        <v>18</v>
      </c>
      <c r="AQ37" s="984"/>
      <c r="AR37" s="985"/>
      <c r="AS37" s="986"/>
      <c r="AT37" s="1035"/>
      <c r="AU37" s="990"/>
    </row>
    <row r="38" spans="3:47" ht="34.5" hidden="1" customHeight="1" x14ac:dyDescent="0.25">
      <c r="C38" s="1060">
        <v>13</v>
      </c>
      <c r="D38" s="979"/>
      <c r="E38" s="980" t="s">
        <v>42</v>
      </c>
      <c r="F38" s="981" t="s">
        <v>435</v>
      </c>
      <c r="G38" s="980" t="s">
        <v>136</v>
      </c>
      <c r="H38" s="983" t="s">
        <v>27</v>
      </c>
      <c r="I38" s="145" t="s">
        <v>29</v>
      </c>
      <c r="J38" s="144">
        <v>20</v>
      </c>
      <c r="K38" s="145" t="s">
        <v>32</v>
      </c>
      <c r="L38" s="117">
        <v>10</v>
      </c>
      <c r="M38" s="118"/>
      <c r="N38" s="118"/>
      <c r="O38" s="118">
        <v>10</v>
      </c>
      <c r="P38" s="118">
        <v>10</v>
      </c>
      <c r="Q38" s="118">
        <v>10</v>
      </c>
      <c r="R38" s="118">
        <v>10</v>
      </c>
      <c r="S38" s="118">
        <v>10</v>
      </c>
      <c r="T38" s="118"/>
      <c r="U38" s="118"/>
      <c r="V38" s="118">
        <v>10</v>
      </c>
      <c r="W38" s="118">
        <v>10</v>
      </c>
      <c r="X38" s="118">
        <v>10</v>
      </c>
      <c r="Y38" s="118">
        <v>10</v>
      </c>
      <c r="Z38" s="118">
        <v>10</v>
      </c>
      <c r="AA38" s="118"/>
      <c r="AB38" s="118"/>
      <c r="AC38" s="118">
        <v>10</v>
      </c>
      <c r="AD38" s="118">
        <v>10</v>
      </c>
      <c r="AE38" s="118">
        <v>10</v>
      </c>
      <c r="AF38" s="118">
        <v>10</v>
      </c>
      <c r="AG38" s="118">
        <v>10</v>
      </c>
      <c r="AH38" s="118"/>
      <c r="AI38" s="118"/>
      <c r="AJ38" s="118">
        <v>10</v>
      </c>
      <c r="AK38" s="118">
        <v>10</v>
      </c>
      <c r="AL38" s="118">
        <v>10</v>
      </c>
      <c r="AM38" s="118">
        <v>10</v>
      </c>
      <c r="AN38" s="118">
        <v>10</v>
      </c>
      <c r="AO38" s="119"/>
      <c r="AP38" s="120">
        <f t="shared" si="1"/>
        <v>210</v>
      </c>
      <c r="AQ38" s="984">
        <v>8</v>
      </c>
      <c r="AR38" s="985">
        <f>1-(AS38/AQ38)</f>
        <v>0.1875</v>
      </c>
      <c r="AS38" s="986">
        <v>6.5</v>
      </c>
      <c r="AT38" s="1035">
        <f>+AQ38*AP38</f>
        <v>1680</v>
      </c>
      <c r="AU38" s="989">
        <f>+AS38*AP38</f>
        <v>1365</v>
      </c>
    </row>
    <row r="39" spans="3:47" ht="34.5" hidden="1" customHeight="1" x14ac:dyDescent="0.25">
      <c r="C39" s="1060"/>
      <c r="D39" s="979"/>
      <c r="E39" s="980"/>
      <c r="F39" s="981"/>
      <c r="G39" s="982"/>
      <c r="H39" s="983"/>
      <c r="I39" s="145" t="s">
        <v>36</v>
      </c>
      <c r="J39" s="144">
        <v>20</v>
      </c>
      <c r="K39" s="145" t="s">
        <v>32</v>
      </c>
      <c r="L39" s="117"/>
      <c r="M39" s="118">
        <v>10</v>
      </c>
      <c r="N39" s="118">
        <v>10</v>
      </c>
      <c r="O39" s="118"/>
      <c r="P39" s="118"/>
      <c r="Q39" s="118"/>
      <c r="R39" s="118"/>
      <c r="S39" s="118"/>
      <c r="T39" s="118">
        <v>10</v>
      </c>
      <c r="U39" s="118">
        <v>10</v>
      </c>
      <c r="V39" s="118"/>
      <c r="W39" s="118"/>
      <c r="X39" s="118"/>
      <c r="Y39" s="118"/>
      <c r="Z39" s="118"/>
      <c r="AA39" s="118">
        <v>10</v>
      </c>
      <c r="AB39" s="118">
        <v>10</v>
      </c>
      <c r="AC39" s="118"/>
      <c r="AD39" s="118"/>
      <c r="AE39" s="118"/>
      <c r="AF39" s="118"/>
      <c r="AG39" s="118"/>
      <c r="AH39" s="118">
        <v>10</v>
      </c>
      <c r="AI39" s="118">
        <v>10</v>
      </c>
      <c r="AJ39" s="118"/>
      <c r="AK39" s="118"/>
      <c r="AL39" s="118"/>
      <c r="AM39" s="118"/>
      <c r="AN39" s="118"/>
      <c r="AO39" s="119">
        <v>10</v>
      </c>
      <c r="AP39" s="120">
        <f t="shared" si="1"/>
        <v>90</v>
      </c>
      <c r="AQ39" s="984"/>
      <c r="AR39" s="985"/>
      <c r="AS39" s="986"/>
      <c r="AT39" s="1035"/>
      <c r="AU39" s="990"/>
    </row>
    <row r="40" spans="3:47" ht="40.5" hidden="1" customHeight="1" x14ac:dyDescent="0.25">
      <c r="C40" s="1060">
        <v>14</v>
      </c>
      <c r="D40" s="979"/>
      <c r="E40" s="980" t="s">
        <v>130</v>
      </c>
      <c r="F40" s="981" t="s">
        <v>436</v>
      </c>
      <c r="G40" s="982" t="s">
        <v>137</v>
      </c>
      <c r="H40" s="106" t="s">
        <v>27</v>
      </c>
      <c r="I40" s="106" t="s">
        <v>29</v>
      </c>
      <c r="J40" s="105">
        <v>20</v>
      </c>
      <c r="K40" s="106" t="s">
        <v>32</v>
      </c>
      <c r="L40" s="117">
        <v>5</v>
      </c>
      <c r="M40" s="118"/>
      <c r="N40" s="118"/>
      <c r="O40" s="118">
        <v>5</v>
      </c>
      <c r="P40" s="118">
        <v>5</v>
      </c>
      <c r="Q40" s="118">
        <v>5</v>
      </c>
      <c r="R40" s="118">
        <v>5</v>
      </c>
      <c r="S40" s="118">
        <v>5</v>
      </c>
      <c r="T40" s="118"/>
      <c r="U40" s="118"/>
      <c r="V40" s="118">
        <v>5</v>
      </c>
      <c r="W40" s="118">
        <v>5</v>
      </c>
      <c r="X40" s="118">
        <v>5</v>
      </c>
      <c r="Y40" s="118">
        <v>5</v>
      </c>
      <c r="Z40" s="118">
        <v>5</v>
      </c>
      <c r="AA40" s="118"/>
      <c r="AB40" s="118"/>
      <c r="AC40" s="118">
        <v>5</v>
      </c>
      <c r="AD40" s="118">
        <v>5</v>
      </c>
      <c r="AE40" s="118">
        <v>5</v>
      </c>
      <c r="AF40" s="118">
        <v>5</v>
      </c>
      <c r="AG40" s="118">
        <v>5</v>
      </c>
      <c r="AH40" s="118"/>
      <c r="AI40" s="118"/>
      <c r="AJ40" s="118">
        <v>5</v>
      </c>
      <c r="AK40" s="118">
        <v>5</v>
      </c>
      <c r="AL40" s="118">
        <v>5</v>
      </c>
      <c r="AM40" s="118">
        <v>5</v>
      </c>
      <c r="AN40" s="118">
        <v>5</v>
      </c>
      <c r="AO40" s="119"/>
      <c r="AP40" s="120">
        <f t="shared" si="1"/>
        <v>105</v>
      </c>
      <c r="AQ40" s="1044">
        <v>25</v>
      </c>
      <c r="AR40" s="992">
        <f>1-(AS40/AQ40)</f>
        <v>0.19999999999999996</v>
      </c>
      <c r="AS40" s="1046">
        <v>20</v>
      </c>
      <c r="AT40" s="987">
        <f>+AQ40*AP40</f>
        <v>2625</v>
      </c>
      <c r="AU40" s="989">
        <f>+AS40*AP40</f>
        <v>2100</v>
      </c>
    </row>
    <row r="41" spans="3:47" ht="40.5" hidden="1" customHeight="1" x14ac:dyDescent="0.25">
      <c r="C41" s="1060"/>
      <c r="D41" s="979"/>
      <c r="E41" s="980"/>
      <c r="F41" s="981"/>
      <c r="G41" s="982"/>
      <c r="H41" s="106"/>
      <c r="I41" s="106" t="s">
        <v>36</v>
      </c>
      <c r="J41" s="105">
        <v>20</v>
      </c>
      <c r="K41" s="106" t="s">
        <v>32</v>
      </c>
      <c r="L41" s="117">
        <v>1</v>
      </c>
      <c r="M41" s="118"/>
      <c r="N41" s="118"/>
      <c r="O41" s="118">
        <v>1</v>
      </c>
      <c r="P41" s="118">
        <v>1</v>
      </c>
      <c r="Q41" s="118">
        <v>1</v>
      </c>
      <c r="R41" s="118">
        <v>1</v>
      </c>
      <c r="S41" s="118">
        <v>1</v>
      </c>
      <c r="T41" s="118"/>
      <c r="U41" s="118"/>
      <c r="V41" s="118">
        <v>1</v>
      </c>
      <c r="W41" s="118">
        <v>1</v>
      </c>
      <c r="X41" s="118">
        <v>1</v>
      </c>
      <c r="Y41" s="118">
        <v>1</v>
      </c>
      <c r="Z41" s="118">
        <v>1</v>
      </c>
      <c r="AA41" s="118"/>
      <c r="AB41" s="118"/>
      <c r="AC41" s="118">
        <v>1</v>
      </c>
      <c r="AD41" s="118">
        <v>1</v>
      </c>
      <c r="AE41" s="118">
        <v>1</v>
      </c>
      <c r="AF41" s="118">
        <v>1</v>
      </c>
      <c r="AG41" s="118">
        <v>1</v>
      </c>
      <c r="AH41" s="118"/>
      <c r="AI41" s="118"/>
      <c r="AJ41" s="118">
        <v>1</v>
      </c>
      <c r="AK41" s="118">
        <v>1</v>
      </c>
      <c r="AL41" s="118">
        <v>1</v>
      </c>
      <c r="AM41" s="118">
        <v>1</v>
      </c>
      <c r="AN41" s="118">
        <v>1</v>
      </c>
      <c r="AO41" s="119"/>
      <c r="AP41" s="120">
        <f t="shared" si="1"/>
        <v>21</v>
      </c>
      <c r="AQ41" s="1045"/>
      <c r="AR41" s="993"/>
      <c r="AS41" s="1047"/>
      <c r="AT41" s="988"/>
      <c r="AU41" s="990"/>
    </row>
    <row r="42" spans="3:47" ht="66.75" customHeight="1" x14ac:dyDescent="0.25">
      <c r="C42" s="1060">
        <v>15</v>
      </c>
      <c r="D42" s="979"/>
      <c r="E42" s="997" t="s">
        <v>138</v>
      </c>
      <c r="F42" s="979" t="s">
        <v>437</v>
      </c>
      <c r="G42" s="998" t="s">
        <v>139</v>
      </c>
      <c r="H42" s="1020" t="s">
        <v>27</v>
      </c>
      <c r="I42" s="94" t="s">
        <v>29</v>
      </c>
      <c r="J42" s="97">
        <v>20</v>
      </c>
      <c r="K42" s="94" t="s">
        <v>32</v>
      </c>
      <c r="L42" s="100">
        <v>6</v>
      </c>
      <c r="M42" s="51"/>
      <c r="N42" s="51"/>
      <c r="O42" s="73">
        <v>6</v>
      </c>
      <c r="P42" s="73">
        <v>6</v>
      </c>
      <c r="Q42" s="73">
        <v>6</v>
      </c>
      <c r="R42" s="73">
        <v>6</v>
      </c>
      <c r="S42" s="73">
        <v>6</v>
      </c>
      <c r="T42" s="51"/>
      <c r="U42" s="51"/>
      <c r="V42" s="73">
        <v>6</v>
      </c>
      <c r="W42" s="73">
        <v>6</v>
      </c>
      <c r="X42" s="73">
        <v>6</v>
      </c>
      <c r="Y42" s="73">
        <v>6</v>
      </c>
      <c r="Z42" s="73">
        <v>6</v>
      </c>
      <c r="AA42" s="51"/>
      <c r="AB42" s="51"/>
      <c r="AC42" s="73">
        <v>6</v>
      </c>
      <c r="AD42" s="73">
        <v>6</v>
      </c>
      <c r="AE42" s="73">
        <v>6</v>
      </c>
      <c r="AF42" s="73">
        <v>6</v>
      </c>
      <c r="AG42" s="73">
        <v>6</v>
      </c>
      <c r="AH42" s="51"/>
      <c r="AI42" s="51"/>
      <c r="AJ42" s="73">
        <v>6</v>
      </c>
      <c r="AK42" s="73">
        <v>6</v>
      </c>
      <c r="AL42" s="73">
        <v>6</v>
      </c>
      <c r="AM42" s="73">
        <v>6</v>
      </c>
      <c r="AN42" s="73">
        <v>6</v>
      </c>
      <c r="AO42" s="101"/>
      <c r="AP42" s="98">
        <f t="shared" si="1"/>
        <v>126</v>
      </c>
      <c r="AQ42" s="1037"/>
      <c r="AR42" s="1038" t="e">
        <f>1-(AS42/AQ42)</f>
        <v>#DIV/0!</v>
      </c>
      <c r="AS42" s="1035"/>
      <c r="AT42" s="1035">
        <f>+AQ42*AP42</f>
        <v>0</v>
      </c>
      <c r="AU42" s="989">
        <f>+AS42*AP42</f>
        <v>0</v>
      </c>
    </row>
    <row r="43" spans="3:47" ht="66.75" customHeight="1" x14ac:dyDescent="0.25">
      <c r="C43" s="1060"/>
      <c r="D43" s="979"/>
      <c r="E43" s="997"/>
      <c r="F43" s="979"/>
      <c r="G43" s="998"/>
      <c r="H43" s="1020"/>
      <c r="I43" s="94" t="s">
        <v>36</v>
      </c>
      <c r="J43" s="97">
        <v>20</v>
      </c>
      <c r="K43" s="94" t="s">
        <v>32</v>
      </c>
      <c r="L43" s="100"/>
      <c r="M43" s="51">
        <v>2</v>
      </c>
      <c r="N43" s="51">
        <v>2</v>
      </c>
      <c r="O43" s="73"/>
      <c r="P43" s="73"/>
      <c r="Q43" s="73"/>
      <c r="R43" s="73"/>
      <c r="S43" s="73"/>
      <c r="T43" s="51">
        <v>2</v>
      </c>
      <c r="U43" s="51">
        <v>2</v>
      </c>
      <c r="V43" s="73"/>
      <c r="W43" s="73"/>
      <c r="X43" s="73"/>
      <c r="Y43" s="73"/>
      <c r="Z43" s="73"/>
      <c r="AA43" s="51">
        <v>2</v>
      </c>
      <c r="AB43" s="51">
        <v>2</v>
      </c>
      <c r="AC43" s="73"/>
      <c r="AD43" s="73"/>
      <c r="AE43" s="73"/>
      <c r="AF43" s="73"/>
      <c r="AG43" s="73"/>
      <c r="AH43" s="51">
        <v>2</v>
      </c>
      <c r="AI43" s="51">
        <v>2</v>
      </c>
      <c r="AJ43" s="73"/>
      <c r="AK43" s="73"/>
      <c r="AL43" s="73"/>
      <c r="AM43" s="73"/>
      <c r="AN43" s="73"/>
      <c r="AO43" s="101">
        <v>2</v>
      </c>
      <c r="AP43" s="98">
        <f t="shared" ref="AP43:AP73" si="13">SUM(L43:AO43)</f>
        <v>18</v>
      </c>
      <c r="AQ43" s="1037"/>
      <c r="AR43" s="1038"/>
      <c r="AS43" s="1035"/>
      <c r="AT43" s="1035"/>
      <c r="AU43" s="990"/>
    </row>
    <row r="44" spans="3:47" ht="66.75" customHeight="1" x14ac:dyDescent="0.25">
      <c r="C44" s="1060"/>
      <c r="D44" s="979"/>
      <c r="E44" s="997"/>
      <c r="F44" s="979"/>
      <c r="G44" s="998"/>
      <c r="H44" s="94" t="s">
        <v>43</v>
      </c>
      <c r="I44" s="94" t="s">
        <v>30</v>
      </c>
      <c r="J44" s="97">
        <v>20</v>
      </c>
      <c r="K44" s="94" t="s">
        <v>32</v>
      </c>
      <c r="L44" s="100">
        <v>4</v>
      </c>
      <c r="M44" s="51"/>
      <c r="N44" s="51"/>
      <c r="O44" s="73">
        <v>4</v>
      </c>
      <c r="P44" s="73">
        <v>4</v>
      </c>
      <c r="Q44" s="73">
        <v>4</v>
      </c>
      <c r="R44" s="73">
        <v>4</v>
      </c>
      <c r="S44" s="73">
        <v>4</v>
      </c>
      <c r="T44" s="51"/>
      <c r="U44" s="51"/>
      <c r="V44" s="73">
        <v>4</v>
      </c>
      <c r="W44" s="73">
        <v>4</v>
      </c>
      <c r="X44" s="73">
        <v>4</v>
      </c>
      <c r="Y44" s="73">
        <v>4</v>
      </c>
      <c r="Z44" s="73">
        <v>4</v>
      </c>
      <c r="AA44" s="51"/>
      <c r="AB44" s="51"/>
      <c r="AC44" s="73">
        <v>4</v>
      </c>
      <c r="AD44" s="73">
        <v>4</v>
      </c>
      <c r="AE44" s="73">
        <v>4</v>
      </c>
      <c r="AF44" s="73">
        <v>4</v>
      </c>
      <c r="AG44" s="73">
        <v>4</v>
      </c>
      <c r="AH44" s="51"/>
      <c r="AI44" s="51"/>
      <c r="AJ44" s="73">
        <v>4</v>
      </c>
      <c r="AK44" s="73">
        <v>4</v>
      </c>
      <c r="AL44" s="73">
        <v>4</v>
      </c>
      <c r="AM44" s="73">
        <v>4</v>
      </c>
      <c r="AN44" s="73">
        <v>4</v>
      </c>
      <c r="AO44" s="101"/>
      <c r="AP44" s="98">
        <f t="shared" si="13"/>
        <v>84</v>
      </c>
      <c r="AQ44" s="110"/>
      <c r="AR44" s="111" t="e">
        <f>1-(AS44/AQ44)</f>
        <v>#DIV/0!</v>
      </c>
      <c r="AS44" s="112"/>
      <c r="AT44" s="112">
        <f>+AQ44*AP44</f>
        <v>0</v>
      </c>
      <c r="AU44" s="89">
        <f>+AS44*AP44</f>
        <v>0</v>
      </c>
    </row>
    <row r="45" spans="3:47" ht="26.25" hidden="1" customHeight="1" x14ac:dyDescent="0.25">
      <c r="C45" s="1060">
        <v>16</v>
      </c>
      <c r="D45" s="979"/>
      <c r="E45" s="980" t="s">
        <v>41</v>
      </c>
      <c r="F45" s="981" t="s">
        <v>438</v>
      </c>
      <c r="G45" s="980" t="s">
        <v>140</v>
      </c>
      <c r="H45" s="145" t="s">
        <v>27</v>
      </c>
      <c r="I45" s="145" t="s">
        <v>29</v>
      </c>
      <c r="J45" s="144">
        <v>20</v>
      </c>
      <c r="K45" s="145" t="s">
        <v>32</v>
      </c>
      <c r="L45" s="117">
        <v>5</v>
      </c>
      <c r="M45" s="118"/>
      <c r="N45" s="118"/>
      <c r="O45" s="118">
        <v>5</v>
      </c>
      <c r="P45" s="118">
        <v>5</v>
      </c>
      <c r="Q45" s="118">
        <v>5</v>
      </c>
      <c r="R45" s="118">
        <v>5</v>
      </c>
      <c r="S45" s="118">
        <v>5</v>
      </c>
      <c r="T45" s="118"/>
      <c r="U45" s="118"/>
      <c r="V45" s="118">
        <v>5</v>
      </c>
      <c r="W45" s="118">
        <v>5</v>
      </c>
      <c r="X45" s="118">
        <v>5</v>
      </c>
      <c r="Y45" s="118">
        <v>5</v>
      </c>
      <c r="Z45" s="118">
        <v>5</v>
      </c>
      <c r="AA45" s="118"/>
      <c r="AB45" s="118"/>
      <c r="AC45" s="118">
        <v>5</v>
      </c>
      <c r="AD45" s="118">
        <v>5</v>
      </c>
      <c r="AE45" s="118">
        <v>5</v>
      </c>
      <c r="AF45" s="118">
        <v>5</v>
      </c>
      <c r="AG45" s="118">
        <v>5</v>
      </c>
      <c r="AH45" s="118"/>
      <c r="AI45" s="118"/>
      <c r="AJ45" s="118">
        <v>5</v>
      </c>
      <c r="AK45" s="118">
        <v>5</v>
      </c>
      <c r="AL45" s="118">
        <v>5</v>
      </c>
      <c r="AM45" s="118">
        <v>5</v>
      </c>
      <c r="AN45" s="118">
        <v>5</v>
      </c>
      <c r="AO45" s="119"/>
      <c r="AP45" s="120">
        <f t="shared" si="13"/>
        <v>105</v>
      </c>
      <c r="AQ45" s="148">
        <v>25</v>
      </c>
      <c r="AR45" s="149">
        <f>1-(AS45/AQ45)</f>
        <v>0.33200000000000007</v>
      </c>
      <c r="AS45" s="150">
        <v>16.7</v>
      </c>
      <c r="AT45" s="112">
        <f t="shared" ref="AT45:AT46" si="14">+AQ45*AP45</f>
        <v>2625</v>
      </c>
      <c r="AU45" s="89">
        <f t="shared" ref="AU45:AU46" si="15">+AS45*AP45</f>
        <v>1753.5</v>
      </c>
    </row>
    <row r="46" spans="3:47" ht="26.25" hidden="1" customHeight="1" x14ac:dyDescent="0.25">
      <c r="C46" s="1060"/>
      <c r="D46" s="979"/>
      <c r="E46" s="980"/>
      <c r="F46" s="981"/>
      <c r="G46" s="982"/>
      <c r="H46" s="145" t="s">
        <v>141</v>
      </c>
      <c r="I46" s="147" t="s">
        <v>30</v>
      </c>
      <c r="J46" s="144">
        <v>20</v>
      </c>
      <c r="K46" s="145" t="s">
        <v>32</v>
      </c>
      <c r="L46" s="117">
        <v>1</v>
      </c>
      <c r="M46" s="118"/>
      <c r="N46" s="118"/>
      <c r="O46" s="118">
        <v>1</v>
      </c>
      <c r="P46" s="118">
        <v>1</v>
      </c>
      <c r="Q46" s="118">
        <v>1</v>
      </c>
      <c r="R46" s="118">
        <v>1</v>
      </c>
      <c r="S46" s="118">
        <v>1</v>
      </c>
      <c r="T46" s="118"/>
      <c r="U46" s="118"/>
      <c r="V46" s="118">
        <v>1</v>
      </c>
      <c r="W46" s="118">
        <v>1</v>
      </c>
      <c r="X46" s="118">
        <v>1</v>
      </c>
      <c r="Y46" s="118">
        <v>1</v>
      </c>
      <c r="Z46" s="118">
        <v>1</v>
      </c>
      <c r="AA46" s="118"/>
      <c r="AB46" s="118"/>
      <c r="AC46" s="118">
        <v>1</v>
      </c>
      <c r="AD46" s="118">
        <v>1</v>
      </c>
      <c r="AE46" s="118">
        <v>1</v>
      </c>
      <c r="AF46" s="118">
        <v>1</v>
      </c>
      <c r="AG46" s="118">
        <v>1</v>
      </c>
      <c r="AH46" s="118"/>
      <c r="AI46" s="118"/>
      <c r="AJ46" s="118">
        <v>1</v>
      </c>
      <c r="AK46" s="118">
        <v>1</v>
      </c>
      <c r="AL46" s="118">
        <v>1</v>
      </c>
      <c r="AM46" s="118">
        <v>1</v>
      </c>
      <c r="AN46" s="118">
        <v>1</v>
      </c>
      <c r="AO46" s="119"/>
      <c r="AP46" s="120">
        <f t="shared" si="13"/>
        <v>21</v>
      </c>
      <c r="AQ46" s="148">
        <v>35</v>
      </c>
      <c r="AR46" s="149">
        <f>1-(AS46/AQ46)</f>
        <v>0.3342857142857143</v>
      </c>
      <c r="AS46" s="150">
        <v>23.3</v>
      </c>
      <c r="AT46" s="112">
        <f t="shared" si="14"/>
        <v>735</v>
      </c>
      <c r="AU46" s="89">
        <f t="shared" si="15"/>
        <v>489.3</v>
      </c>
    </row>
    <row r="47" spans="3:47" ht="28.5" hidden="1" customHeight="1" x14ac:dyDescent="0.25">
      <c r="C47" s="1060">
        <v>17</v>
      </c>
      <c r="D47" s="979"/>
      <c r="E47" s="980" t="s">
        <v>44</v>
      </c>
      <c r="F47" s="981" t="s">
        <v>439</v>
      </c>
      <c r="G47" s="980" t="s">
        <v>582</v>
      </c>
      <c r="H47" s="983" t="s">
        <v>27</v>
      </c>
      <c r="I47" s="116" t="s">
        <v>29</v>
      </c>
      <c r="J47" s="115">
        <v>20</v>
      </c>
      <c r="K47" s="116" t="s">
        <v>32</v>
      </c>
      <c r="L47" s="117">
        <v>10</v>
      </c>
      <c r="M47" s="118"/>
      <c r="N47" s="118"/>
      <c r="O47" s="118">
        <v>10</v>
      </c>
      <c r="P47" s="118">
        <v>10</v>
      </c>
      <c r="Q47" s="118">
        <v>10</v>
      </c>
      <c r="R47" s="118">
        <v>10</v>
      </c>
      <c r="S47" s="118">
        <v>10</v>
      </c>
      <c r="T47" s="118"/>
      <c r="U47" s="118"/>
      <c r="V47" s="118">
        <v>10</v>
      </c>
      <c r="W47" s="118">
        <v>10</v>
      </c>
      <c r="X47" s="118">
        <v>10</v>
      </c>
      <c r="Y47" s="118">
        <v>10</v>
      </c>
      <c r="Z47" s="118">
        <v>10</v>
      </c>
      <c r="AA47" s="118"/>
      <c r="AB47" s="118"/>
      <c r="AC47" s="118">
        <v>10</v>
      </c>
      <c r="AD47" s="118">
        <v>10</v>
      </c>
      <c r="AE47" s="118">
        <v>10</v>
      </c>
      <c r="AF47" s="118">
        <v>10</v>
      </c>
      <c r="AG47" s="118">
        <v>10</v>
      </c>
      <c r="AH47" s="118"/>
      <c r="AI47" s="118"/>
      <c r="AJ47" s="118">
        <v>10</v>
      </c>
      <c r="AK47" s="118">
        <v>10</v>
      </c>
      <c r="AL47" s="118">
        <v>10</v>
      </c>
      <c r="AM47" s="118">
        <v>10</v>
      </c>
      <c r="AN47" s="118">
        <v>10</v>
      </c>
      <c r="AO47" s="119"/>
      <c r="AP47" s="120">
        <f t="shared" si="13"/>
        <v>210</v>
      </c>
      <c r="AQ47" s="984">
        <v>10</v>
      </c>
      <c r="AR47" s="985">
        <f>1-(AS47/AQ47)</f>
        <v>0.19999999999999996</v>
      </c>
      <c r="AS47" s="986">
        <v>8</v>
      </c>
      <c r="AT47" s="1035">
        <f>+AQ47*AP47</f>
        <v>2100</v>
      </c>
      <c r="AU47" s="989">
        <f>+AS47*AP47</f>
        <v>1680</v>
      </c>
    </row>
    <row r="48" spans="3:47" ht="28.5" hidden="1" customHeight="1" x14ac:dyDescent="0.25">
      <c r="C48" s="1060"/>
      <c r="D48" s="979"/>
      <c r="E48" s="980"/>
      <c r="F48" s="981"/>
      <c r="G48" s="982"/>
      <c r="H48" s="983"/>
      <c r="I48" s="116" t="s">
        <v>36</v>
      </c>
      <c r="J48" s="115">
        <v>20</v>
      </c>
      <c r="K48" s="116" t="s">
        <v>32</v>
      </c>
      <c r="L48" s="117"/>
      <c r="M48" s="118">
        <v>4</v>
      </c>
      <c r="N48" s="118">
        <v>4</v>
      </c>
      <c r="O48" s="118"/>
      <c r="P48" s="118"/>
      <c r="Q48" s="118"/>
      <c r="R48" s="118"/>
      <c r="S48" s="118"/>
      <c r="T48" s="118">
        <v>4</v>
      </c>
      <c r="U48" s="118">
        <v>4</v>
      </c>
      <c r="V48" s="118"/>
      <c r="W48" s="118"/>
      <c r="X48" s="118"/>
      <c r="Y48" s="118"/>
      <c r="Z48" s="118"/>
      <c r="AA48" s="118">
        <v>4</v>
      </c>
      <c r="AB48" s="118">
        <v>4</v>
      </c>
      <c r="AC48" s="118"/>
      <c r="AD48" s="118"/>
      <c r="AE48" s="118"/>
      <c r="AF48" s="118"/>
      <c r="AG48" s="118"/>
      <c r="AH48" s="118">
        <v>4</v>
      </c>
      <c r="AI48" s="118">
        <v>4</v>
      </c>
      <c r="AJ48" s="118"/>
      <c r="AK48" s="118"/>
      <c r="AL48" s="118"/>
      <c r="AM48" s="118"/>
      <c r="AN48" s="118"/>
      <c r="AO48" s="119">
        <v>4</v>
      </c>
      <c r="AP48" s="120">
        <f t="shared" si="13"/>
        <v>36</v>
      </c>
      <c r="AQ48" s="984"/>
      <c r="AR48" s="985"/>
      <c r="AS48" s="986"/>
      <c r="AT48" s="1035"/>
      <c r="AU48" s="990"/>
    </row>
    <row r="49" spans="3:47" ht="26.25" hidden="1" customHeight="1" x14ac:dyDescent="0.25">
      <c r="C49" s="1060">
        <v>18</v>
      </c>
      <c r="D49" s="979"/>
      <c r="E49" s="980" t="s">
        <v>44</v>
      </c>
      <c r="F49" s="981" t="s">
        <v>440</v>
      </c>
      <c r="G49" s="982" t="s">
        <v>142</v>
      </c>
      <c r="H49" s="983" t="s">
        <v>27</v>
      </c>
      <c r="I49" s="116" t="s">
        <v>29</v>
      </c>
      <c r="J49" s="115">
        <v>20</v>
      </c>
      <c r="K49" s="116" t="s">
        <v>32</v>
      </c>
      <c r="L49" s="117">
        <v>15</v>
      </c>
      <c r="M49" s="118"/>
      <c r="N49" s="118"/>
      <c r="O49" s="118">
        <v>15</v>
      </c>
      <c r="P49" s="118">
        <v>15</v>
      </c>
      <c r="Q49" s="118">
        <v>15</v>
      </c>
      <c r="R49" s="118">
        <v>15</v>
      </c>
      <c r="S49" s="118">
        <v>15</v>
      </c>
      <c r="T49" s="118"/>
      <c r="U49" s="118"/>
      <c r="V49" s="118">
        <v>15</v>
      </c>
      <c r="W49" s="118">
        <v>15</v>
      </c>
      <c r="X49" s="118">
        <v>15</v>
      </c>
      <c r="Y49" s="118">
        <v>15</v>
      </c>
      <c r="Z49" s="118">
        <v>15</v>
      </c>
      <c r="AA49" s="118"/>
      <c r="AB49" s="118"/>
      <c r="AC49" s="118">
        <v>15</v>
      </c>
      <c r="AD49" s="118">
        <v>15</v>
      </c>
      <c r="AE49" s="118">
        <v>15</v>
      </c>
      <c r="AF49" s="118">
        <v>15</v>
      </c>
      <c r="AG49" s="118">
        <v>15</v>
      </c>
      <c r="AH49" s="118"/>
      <c r="AI49" s="118"/>
      <c r="AJ49" s="118">
        <v>15</v>
      </c>
      <c r="AK49" s="118">
        <v>15</v>
      </c>
      <c r="AL49" s="118">
        <v>15</v>
      </c>
      <c r="AM49" s="118">
        <v>15</v>
      </c>
      <c r="AN49" s="118">
        <v>15</v>
      </c>
      <c r="AO49" s="119"/>
      <c r="AP49" s="120">
        <f t="shared" si="13"/>
        <v>315</v>
      </c>
      <c r="AQ49" s="984">
        <v>10</v>
      </c>
      <c r="AR49" s="985">
        <f>1-(AS49/AQ49)</f>
        <v>0.19999999999999996</v>
      </c>
      <c r="AS49" s="986">
        <v>8</v>
      </c>
      <c r="AT49" s="1035">
        <f>+AQ49*AP49</f>
        <v>3150</v>
      </c>
      <c r="AU49" s="989">
        <f>+AS49*AP49</f>
        <v>2520</v>
      </c>
    </row>
    <row r="50" spans="3:47" ht="26.25" hidden="1" customHeight="1" x14ac:dyDescent="0.25">
      <c r="C50" s="1060"/>
      <c r="D50" s="979"/>
      <c r="E50" s="980"/>
      <c r="F50" s="981"/>
      <c r="G50" s="982"/>
      <c r="H50" s="983"/>
      <c r="I50" s="116" t="s">
        <v>36</v>
      </c>
      <c r="J50" s="115">
        <v>20</v>
      </c>
      <c r="K50" s="116" t="s">
        <v>32</v>
      </c>
      <c r="L50" s="117"/>
      <c r="M50" s="118">
        <v>4</v>
      </c>
      <c r="N50" s="118">
        <v>4</v>
      </c>
      <c r="O50" s="118"/>
      <c r="P50" s="118"/>
      <c r="Q50" s="118"/>
      <c r="R50" s="118"/>
      <c r="S50" s="118"/>
      <c r="T50" s="118">
        <v>4</v>
      </c>
      <c r="U50" s="118">
        <v>4</v>
      </c>
      <c r="V50" s="118"/>
      <c r="W50" s="118"/>
      <c r="X50" s="118"/>
      <c r="Y50" s="118"/>
      <c r="Z50" s="118"/>
      <c r="AA50" s="118">
        <v>4</v>
      </c>
      <c r="AB50" s="118">
        <v>4</v>
      </c>
      <c r="AC50" s="118"/>
      <c r="AD50" s="118"/>
      <c r="AE50" s="118"/>
      <c r="AF50" s="118"/>
      <c r="AG50" s="118"/>
      <c r="AH50" s="118">
        <v>4</v>
      </c>
      <c r="AI50" s="118">
        <v>4</v>
      </c>
      <c r="AJ50" s="118"/>
      <c r="AK50" s="118"/>
      <c r="AL50" s="118"/>
      <c r="AM50" s="118"/>
      <c r="AN50" s="118"/>
      <c r="AO50" s="119">
        <v>4</v>
      </c>
      <c r="AP50" s="120">
        <f t="shared" si="13"/>
        <v>36</v>
      </c>
      <c r="AQ50" s="984"/>
      <c r="AR50" s="985"/>
      <c r="AS50" s="986"/>
      <c r="AT50" s="1035"/>
      <c r="AU50" s="990"/>
    </row>
    <row r="51" spans="3:47" ht="81.75" customHeight="1" x14ac:dyDescent="0.25">
      <c r="C51" s="1060">
        <v>19</v>
      </c>
      <c r="D51" s="979"/>
      <c r="E51" s="997" t="s">
        <v>143</v>
      </c>
      <c r="F51" s="979" t="s">
        <v>441</v>
      </c>
      <c r="G51" s="998" t="s">
        <v>144</v>
      </c>
      <c r="H51" s="1020" t="s">
        <v>27</v>
      </c>
      <c r="I51" s="94" t="s">
        <v>29</v>
      </c>
      <c r="J51" s="97">
        <v>20</v>
      </c>
      <c r="K51" s="94" t="s">
        <v>32</v>
      </c>
      <c r="L51" s="100">
        <v>15</v>
      </c>
      <c r="M51" s="51"/>
      <c r="N51" s="51"/>
      <c r="O51" s="73">
        <v>15</v>
      </c>
      <c r="P51" s="73">
        <v>15</v>
      </c>
      <c r="Q51" s="73">
        <v>15</v>
      </c>
      <c r="R51" s="73">
        <v>15</v>
      </c>
      <c r="S51" s="73">
        <v>15</v>
      </c>
      <c r="T51" s="51"/>
      <c r="U51" s="51"/>
      <c r="V51" s="73">
        <v>15</v>
      </c>
      <c r="W51" s="73">
        <v>15</v>
      </c>
      <c r="X51" s="73">
        <v>15</v>
      </c>
      <c r="Y51" s="73">
        <v>15</v>
      </c>
      <c r="Z51" s="73">
        <v>15</v>
      </c>
      <c r="AA51" s="51"/>
      <c r="AB51" s="51"/>
      <c r="AC51" s="73">
        <v>15</v>
      </c>
      <c r="AD51" s="73">
        <v>15</v>
      </c>
      <c r="AE51" s="73">
        <v>15</v>
      </c>
      <c r="AF51" s="73">
        <v>15</v>
      </c>
      <c r="AG51" s="73">
        <v>15</v>
      </c>
      <c r="AH51" s="51"/>
      <c r="AI51" s="51"/>
      <c r="AJ51" s="73">
        <v>15</v>
      </c>
      <c r="AK51" s="73">
        <v>15</v>
      </c>
      <c r="AL51" s="73">
        <v>15</v>
      </c>
      <c r="AM51" s="73">
        <v>15</v>
      </c>
      <c r="AN51" s="73">
        <v>15</v>
      </c>
      <c r="AO51" s="101"/>
      <c r="AP51" s="98">
        <f t="shared" si="13"/>
        <v>315</v>
      </c>
      <c r="AQ51" s="1037"/>
      <c r="AR51" s="1038" t="e">
        <f>1-(AS51/AQ51)</f>
        <v>#DIV/0!</v>
      </c>
      <c r="AS51" s="1035"/>
      <c r="AT51" s="1035">
        <f>+AQ51*AP51</f>
        <v>0</v>
      </c>
      <c r="AU51" s="989">
        <f>+AS51*AP51</f>
        <v>0</v>
      </c>
    </row>
    <row r="52" spans="3:47" ht="81.75" customHeight="1" x14ac:dyDescent="0.25">
      <c r="C52" s="1060"/>
      <c r="D52" s="979"/>
      <c r="E52" s="997"/>
      <c r="F52" s="979"/>
      <c r="G52" s="998"/>
      <c r="H52" s="1020"/>
      <c r="I52" s="94" t="s">
        <v>36</v>
      </c>
      <c r="J52" s="97">
        <v>20</v>
      </c>
      <c r="K52" s="94" t="s">
        <v>32</v>
      </c>
      <c r="L52" s="100"/>
      <c r="M52" s="51">
        <v>5</v>
      </c>
      <c r="N52" s="51">
        <v>5</v>
      </c>
      <c r="O52" s="73"/>
      <c r="P52" s="73"/>
      <c r="Q52" s="73"/>
      <c r="R52" s="73"/>
      <c r="S52" s="73"/>
      <c r="T52" s="51">
        <v>5</v>
      </c>
      <c r="U52" s="51">
        <v>5</v>
      </c>
      <c r="V52" s="73"/>
      <c r="W52" s="73"/>
      <c r="X52" s="73"/>
      <c r="Y52" s="73"/>
      <c r="Z52" s="73"/>
      <c r="AA52" s="51">
        <v>5</v>
      </c>
      <c r="AB52" s="51">
        <v>5</v>
      </c>
      <c r="AC52" s="73"/>
      <c r="AD52" s="73"/>
      <c r="AE52" s="73"/>
      <c r="AF52" s="73"/>
      <c r="AG52" s="73"/>
      <c r="AH52" s="51">
        <v>5</v>
      </c>
      <c r="AI52" s="51">
        <v>5</v>
      </c>
      <c r="AJ52" s="73"/>
      <c r="AK52" s="73"/>
      <c r="AL52" s="73"/>
      <c r="AM52" s="73"/>
      <c r="AN52" s="73"/>
      <c r="AO52" s="101">
        <v>5</v>
      </c>
      <c r="AP52" s="98">
        <f t="shared" si="13"/>
        <v>45</v>
      </c>
      <c r="AQ52" s="1037"/>
      <c r="AR52" s="1038"/>
      <c r="AS52" s="1035"/>
      <c r="AT52" s="1035"/>
      <c r="AU52" s="990"/>
    </row>
    <row r="53" spans="3:47" ht="39.75" customHeight="1" x14ac:dyDescent="0.25">
      <c r="C53" s="1060">
        <v>20</v>
      </c>
      <c r="D53" s="979"/>
      <c r="E53" s="997" t="s">
        <v>145</v>
      </c>
      <c r="F53" s="979" t="s">
        <v>442</v>
      </c>
      <c r="G53" s="998" t="s">
        <v>146</v>
      </c>
      <c r="H53" s="1020" t="s">
        <v>27</v>
      </c>
      <c r="I53" s="94" t="s">
        <v>29</v>
      </c>
      <c r="J53" s="97">
        <v>20</v>
      </c>
      <c r="K53" s="94" t="s">
        <v>32</v>
      </c>
      <c r="L53" s="100">
        <v>15</v>
      </c>
      <c r="M53" s="51"/>
      <c r="N53" s="51"/>
      <c r="O53" s="73">
        <v>15</v>
      </c>
      <c r="P53" s="73">
        <v>15</v>
      </c>
      <c r="Q53" s="73">
        <v>15</v>
      </c>
      <c r="R53" s="73">
        <v>15</v>
      </c>
      <c r="S53" s="73">
        <v>15</v>
      </c>
      <c r="T53" s="51"/>
      <c r="U53" s="51"/>
      <c r="V53" s="73">
        <v>15</v>
      </c>
      <c r="W53" s="73">
        <v>15</v>
      </c>
      <c r="X53" s="73">
        <v>15</v>
      </c>
      <c r="Y53" s="73">
        <v>15</v>
      </c>
      <c r="Z53" s="73">
        <v>15</v>
      </c>
      <c r="AA53" s="51"/>
      <c r="AB53" s="51"/>
      <c r="AC53" s="73">
        <v>15</v>
      </c>
      <c r="AD53" s="73">
        <v>15</v>
      </c>
      <c r="AE53" s="73">
        <v>15</v>
      </c>
      <c r="AF53" s="73">
        <v>15</v>
      </c>
      <c r="AG53" s="73">
        <v>15</v>
      </c>
      <c r="AH53" s="51"/>
      <c r="AI53" s="51"/>
      <c r="AJ53" s="73">
        <v>15</v>
      </c>
      <c r="AK53" s="73">
        <v>15</v>
      </c>
      <c r="AL53" s="73">
        <v>15</v>
      </c>
      <c r="AM53" s="73">
        <v>15</v>
      </c>
      <c r="AN53" s="73">
        <v>15</v>
      </c>
      <c r="AO53" s="101"/>
      <c r="AP53" s="98">
        <f t="shared" si="13"/>
        <v>315</v>
      </c>
      <c r="AQ53" s="1037"/>
      <c r="AR53" s="1038" t="e">
        <f>1-(AS53/AQ53)</f>
        <v>#DIV/0!</v>
      </c>
      <c r="AS53" s="1035"/>
      <c r="AT53" s="1035">
        <f>+AQ53*AP53</f>
        <v>0</v>
      </c>
      <c r="AU53" s="989">
        <f>+AS53*AP53</f>
        <v>0</v>
      </c>
    </row>
    <row r="54" spans="3:47" ht="39.75" customHeight="1" x14ac:dyDescent="0.25">
      <c r="C54" s="1060"/>
      <c r="D54" s="979"/>
      <c r="E54" s="997"/>
      <c r="F54" s="979"/>
      <c r="G54" s="998"/>
      <c r="H54" s="1020"/>
      <c r="I54" s="94" t="s">
        <v>36</v>
      </c>
      <c r="J54" s="97">
        <v>20</v>
      </c>
      <c r="K54" s="94" t="s">
        <v>32</v>
      </c>
      <c r="L54" s="100"/>
      <c r="M54" s="51">
        <v>5</v>
      </c>
      <c r="N54" s="51">
        <v>5</v>
      </c>
      <c r="O54" s="73"/>
      <c r="P54" s="73"/>
      <c r="Q54" s="73"/>
      <c r="R54" s="73"/>
      <c r="S54" s="73"/>
      <c r="T54" s="51">
        <v>5</v>
      </c>
      <c r="U54" s="51">
        <v>5</v>
      </c>
      <c r="V54" s="73"/>
      <c r="W54" s="73"/>
      <c r="X54" s="73"/>
      <c r="Y54" s="73"/>
      <c r="Z54" s="73"/>
      <c r="AA54" s="51">
        <v>5</v>
      </c>
      <c r="AB54" s="51">
        <v>5</v>
      </c>
      <c r="AC54" s="73"/>
      <c r="AD54" s="73"/>
      <c r="AE54" s="73"/>
      <c r="AF54" s="73"/>
      <c r="AG54" s="73"/>
      <c r="AH54" s="51">
        <v>5</v>
      </c>
      <c r="AI54" s="51">
        <v>5</v>
      </c>
      <c r="AJ54" s="73"/>
      <c r="AK54" s="73"/>
      <c r="AL54" s="73"/>
      <c r="AM54" s="73"/>
      <c r="AN54" s="73"/>
      <c r="AO54" s="101">
        <v>5</v>
      </c>
      <c r="AP54" s="98">
        <f t="shared" si="13"/>
        <v>45</v>
      </c>
      <c r="AQ54" s="1037"/>
      <c r="AR54" s="1038"/>
      <c r="AS54" s="1035"/>
      <c r="AT54" s="1035"/>
      <c r="AU54" s="990"/>
    </row>
    <row r="55" spans="3:47" ht="39.75" customHeight="1" x14ac:dyDescent="0.25">
      <c r="C55" s="1060"/>
      <c r="D55" s="979"/>
      <c r="E55" s="997"/>
      <c r="F55" s="979"/>
      <c r="G55" s="998"/>
      <c r="H55" s="94" t="s">
        <v>61</v>
      </c>
      <c r="I55" s="96" t="s">
        <v>30</v>
      </c>
      <c r="J55" s="97">
        <v>20</v>
      </c>
      <c r="K55" s="94" t="s">
        <v>32</v>
      </c>
      <c r="L55" s="100">
        <v>1</v>
      </c>
      <c r="M55" s="51"/>
      <c r="N55" s="51"/>
      <c r="O55" s="73">
        <v>1</v>
      </c>
      <c r="P55" s="73">
        <v>1</v>
      </c>
      <c r="Q55" s="73">
        <v>1</v>
      </c>
      <c r="R55" s="73">
        <v>1</v>
      </c>
      <c r="S55" s="73">
        <v>1</v>
      </c>
      <c r="T55" s="51"/>
      <c r="U55" s="51"/>
      <c r="V55" s="73">
        <v>1</v>
      </c>
      <c r="W55" s="73">
        <v>1</v>
      </c>
      <c r="X55" s="73">
        <v>1</v>
      </c>
      <c r="Y55" s="73">
        <v>1</v>
      </c>
      <c r="Z55" s="73">
        <v>1</v>
      </c>
      <c r="AA55" s="51"/>
      <c r="AB55" s="51"/>
      <c r="AC55" s="73">
        <v>1</v>
      </c>
      <c r="AD55" s="73">
        <v>1</v>
      </c>
      <c r="AE55" s="73">
        <v>1</v>
      </c>
      <c r="AF55" s="73">
        <v>1</v>
      </c>
      <c r="AG55" s="73">
        <v>1</v>
      </c>
      <c r="AH55" s="51"/>
      <c r="AI55" s="51"/>
      <c r="AJ55" s="73">
        <v>1</v>
      </c>
      <c r="AK55" s="73">
        <v>1</v>
      </c>
      <c r="AL55" s="73">
        <v>1</v>
      </c>
      <c r="AM55" s="73">
        <v>1</v>
      </c>
      <c r="AN55" s="73">
        <v>1</v>
      </c>
      <c r="AO55" s="101"/>
      <c r="AP55" s="98">
        <f t="shared" si="13"/>
        <v>21</v>
      </c>
      <c r="AQ55" s="110"/>
      <c r="AR55" s="111" t="e">
        <f>1-(AS55/AQ55)</f>
        <v>#DIV/0!</v>
      </c>
      <c r="AS55" s="112"/>
      <c r="AT55" s="112">
        <f>+AQ55*AP55</f>
        <v>0</v>
      </c>
      <c r="AU55" s="89">
        <f>+AS55*AP55</f>
        <v>0</v>
      </c>
    </row>
    <row r="56" spans="3:47" ht="54.75" hidden="1" customHeight="1" x14ac:dyDescent="0.25">
      <c r="C56" s="1060">
        <v>21</v>
      </c>
      <c r="D56" s="979"/>
      <c r="E56" s="980" t="s">
        <v>147</v>
      </c>
      <c r="F56" s="981" t="s">
        <v>443</v>
      </c>
      <c r="G56" s="982" t="s">
        <v>148</v>
      </c>
      <c r="H56" s="106" t="s">
        <v>27</v>
      </c>
      <c r="I56" s="106" t="s">
        <v>29</v>
      </c>
      <c r="J56" s="105">
        <v>20</v>
      </c>
      <c r="K56" s="106" t="s">
        <v>32</v>
      </c>
      <c r="L56" s="117">
        <v>5</v>
      </c>
      <c r="M56" s="118"/>
      <c r="N56" s="118"/>
      <c r="O56" s="118">
        <v>5</v>
      </c>
      <c r="P56" s="118">
        <v>5</v>
      </c>
      <c r="Q56" s="118">
        <v>5</v>
      </c>
      <c r="R56" s="118">
        <v>5</v>
      </c>
      <c r="S56" s="118">
        <v>5</v>
      </c>
      <c r="T56" s="118"/>
      <c r="U56" s="118"/>
      <c r="V56" s="118">
        <v>5</v>
      </c>
      <c r="W56" s="118">
        <v>5</v>
      </c>
      <c r="X56" s="118">
        <v>5</v>
      </c>
      <c r="Y56" s="118">
        <v>5</v>
      </c>
      <c r="Z56" s="118">
        <v>5</v>
      </c>
      <c r="AA56" s="118"/>
      <c r="AB56" s="118"/>
      <c r="AC56" s="118">
        <v>5</v>
      </c>
      <c r="AD56" s="118">
        <v>5</v>
      </c>
      <c r="AE56" s="118">
        <v>5</v>
      </c>
      <c r="AF56" s="118">
        <v>5</v>
      </c>
      <c r="AG56" s="118">
        <v>5</v>
      </c>
      <c r="AH56" s="118"/>
      <c r="AI56" s="118"/>
      <c r="AJ56" s="118">
        <v>5</v>
      </c>
      <c r="AK56" s="118">
        <v>5</v>
      </c>
      <c r="AL56" s="118">
        <v>5</v>
      </c>
      <c r="AM56" s="118">
        <v>5</v>
      </c>
      <c r="AN56" s="118">
        <v>5</v>
      </c>
      <c r="AO56" s="119"/>
      <c r="AP56" s="120">
        <f t="shared" si="13"/>
        <v>105</v>
      </c>
      <c r="AQ56" s="121">
        <v>21</v>
      </c>
      <c r="AR56" s="122">
        <f>1-(AS56/AQ56)</f>
        <v>0.19047619047619047</v>
      </c>
      <c r="AS56" s="123">
        <v>17</v>
      </c>
      <c r="AT56" s="112">
        <f t="shared" ref="AT56:AT57" si="16">+AQ56*AP56</f>
        <v>2205</v>
      </c>
      <c r="AU56" s="89">
        <f t="shared" ref="AU56:AU57" si="17">+AS56*AP56</f>
        <v>1785</v>
      </c>
    </row>
    <row r="57" spans="3:47" ht="54.75" hidden="1" customHeight="1" x14ac:dyDescent="0.25">
      <c r="C57" s="1060"/>
      <c r="D57" s="979"/>
      <c r="E57" s="980"/>
      <c r="F57" s="981"/>
      <c r="G57" s="982"/>
      <c r="H57" s="106" t="s">
        <v>592</v>
      </c>
      <c r="I57" s="133" t="s">
        <v>30</v>
      </c>
      <c r="J57" s="105">
        <v>20</v>
      </c>
      <c r="K57" s="106" t="s">
        <v>32</v>
      </c>
      <c r="L57" s="117">
        <v>3</v>
      </c>
      <c r="M57" s="118"/>
      <c r="N57" s="118"/>
      <c r="O57" s="118">
        <v>3</v>
      </c>
      <c r="P57" s="118">
        <v>3</v>
      </c>
      <c r="Q57" s="118">
        <v>3</v>
      </c>
      <c r="R57" s="118">
        <v>3</v>
      </c>
      <c r="S57" s="118"/>
      <c r="T57" s="118"/>
      <c r="U57" s="118"/>
      <c r="V57" s="118">
        <v>3</v>
      </c>
      <c r="W57" s="118">
        <v>3</v>
      </c>
      <c r="X57" s="118">
        <v>3</v>
      </c>
      <c r="Y57" s="118">
        <v>3</v>
      </c>
      <c r="Z57" s="118"/>
      <c r="AA57" s="118"/>
      <c r="AB57" s="118"/>
      <c r="AC57" s="118">
        <v>3</v>
      </c>
      <c r="AD57" s="118">
        <v>3</v>
      </c>
      <c r="AE57" s="118">
        <v>3</v>
      </c>
      <c r="AF57" s="118">
        <v>3</v>
      </c>
      <c r="AG57" s="118"/>
      <c r="AH57" s="118"/>
      <c r="AI57" s="118"/>
      <c r="AJ57" s="118">
        <v>3</v>
      </c>
      <c r="AK57" s="118">
        <v>3</v>
      </c>
      <c r="AL57" s="118">
        <v>3</v>
      </c>
      <c r="AM57" s="118">
        <v>3</v>
      </c>
      <c r="AN57" s="118">
        <v>3</v>
      </c>
      <c r="AO57" s="119"/>
      <c r="AP57" s="120">
        <f t="shared" si="13"/>
        <v>54</v>
      </c>
      <c r="AQ57" s="121">
        <v>25</v>
      </c>
      <c r="AR57" s="122">
        <f>1-(AS57/AQ57)</f>
        <v>0.12</v>
      </c>
      <c r="AS57" s="123">
        <v>22</v>
      </c>
      <c r="AT57" s="112">
        <f t="shared" si="16"/>
        <v>1350</v>
      </c>
      <c r="AU57" s="89">
        <f t="shared" si="17"/>
        <v>1188</v>
      </c>
    </row>
    <row r="58" spans="3:47" ht="26.25" customHeight="1" x14ac:dyDescent="0.25">
      <c r="C58" s="1060">
        <v>22</v>
      </c>
      <c r="D58" s="979"/>
      <c r="E58" s="997" t="s">
        <v>149</v>
      </c>
      <c r="F58" s="979" t="s">
        <v>431</v>
      </c>
      <c r="G58" s="998" t="s">
        <v>150</v>
      </c>
      <c r="H58" s="1020" t="s">
        <v>27</v>
      </c>
      <c r="I58" s="1020" t="s">
        <v>29</v>
      </c>
      <c r="J58" s="97">
        <v>20</v>
      </c>
      <c r="K58" s="94" t="s">
        <v>32</v>
      </c>
      <c r="L58" s="100">
        <v>5</v>
      </c>
      <c r="M58" s="51"/>
      <c r="N58" s="51"/>
      <c r="O58" s="73">
        <v>5</v>
      </c>
      <c r="P58" s="73">
        <v>5</v>
      </c>
      <c r="Q58" s="73">
        <v>5</v>
      </c>
      <c r="R58" s="73">
        <v>5</v>
      </c>
      <c r="S58" s="73">
        <v>5</v>
      </c>
      <c r="T58" s="51"/>
      <c r="U58" s="51"/>
      <c r="V58" s="73">
        <v>5</v>
      </c>
      <c r="W58" s="73">
        <v>5</v>
      </c>
      <c r="X58" s="73">
        <v>5</v>
      </c>
      <c r="Y58" s="73">
        <v>5</v>
      </c>
      <c r="Z58" s="73">
        <v>5</v>
      </c>
      <c r="AA58" s="51"/>
      <c r="AB58" s="51"/>
      <c r="AC58" s="73">
        <v>5</v>
      </c>
      <c r="AD58" s="73">
        <v>5</v>
      </c>
      <c r="AE58" s="73">
        <v>5</v>
      </c>
      <c r="AF58" s="73">
        <v>5</v>
      </c>
      <c r="AG58" s="73">
        <v>5</v>
      </c>
      <c r="AH58" s="51"/>
      <c r="AI58" s="51"/>
      <c r="AJ58" s="73">
        <v>5</v>
      </c>
      <c r="AK58" s="73">
        <v>5</v>
      </c>
      <c r="AL58" s="73">
        <v>5</v>
      </c>
      <c r="AM58" s="73">
        <v>5</v>
      </c>
      <c r="AN58" s="73">
        <v>5</v>
      </c>
      <c r="AO58" s="101"/>
      <c r="AP58" s="98">
        <f t="shared" si="13"/>
        <v>105</v>
      </c>
      <c r="AQ58" s="1037"/>
      <c r="AR58" s="1038" t="e">
        <f>1-(AS58/AQ58)</f>
        <v>#DIV/0!</v>
      </c>
      <c r="AS58" s="1035"/>
      <c r="AT58" s="1035">
        <f>+AS58*AP58</f>
        <v>0</v>
      </c>
      <c r="AU58" s="989">
        <f>+AS58*AP58</f>
        <v>0</v>
      </c>
    </row>
    <row r="59" spans="3:47" ht="26.25" customHeight="1" x14ac:dyDescent="0.25">
      <c r="C59" s="1060"/>
      <c r="D59" s="979"/>
      <c r="E59" s="997"/>
      <c r="F59" s="979"/>
      <c r="G59" s="998"/>
      <c r="H59" s="1020"/>
      <c r="I59" s="1020"/>
      <c r="J59" s="97">
        <v>20</v>
      </c>
      <c r="K59" s="94" t="s">
        <v>32</v>
      </c>
      <c r="L59" s="100"/>
      <c r="M59" s="51">
        <v>2</v>
      </c>
      <c r="N59" s="51">
        <v>2</v>
      </c>
      <c r="O59" s="73"/>
      <c r="P59" s="73"/>
      <c r="Q59" s="73"/>
      <c r="R59" s="73"/>
      <c r="S59" s="73"/>
      <c r="T59" s="51">
        <v>2</v>
      </c>
      <c r="U59" s="51">
        <v>2</v>
      </c>
      <c r="V59" s="73"/>
      <c r="W59" s="73"/>
      <c r="X59" s="73"/>
      <c r="Y59" s="73"/>
      <c r="Z59" s="73"/>
      <c r="AA59" s="51">
        <v>2</v>
      </c>
      <c r="AB59" s="51">
        <v>2</v>
      </c>
      <c r="AC59" s="73"/>
      <c r="AD59" s="73"/>
      <c r="AE59" s="73"/>
      <c r="AF59" s="73"/>
      <c r="AG59" s="73"/>
      <c r="AH59" s="51">
        <v>2</v>
      </c>
      <c r="AI59" s="51">
        <v>2</v>
      </c>
      <c r="AJ59" s="73"/>
      <c r="AK59" s="73"/>
      <c r="AL59" s="73"/>
      <c r="AM59" s="73"/>
      <c r="AN59" s="73"/>
      <c r="AO59" s="101">
        <v>2</v>
      </c>
      <c r="AP59" s="98">
        <f t="shared" si="13"/>
        <v>18</v>
      </c>
      <c r="AQ59" s="1037"/>
      <c r="AR59" s="1038"/>
      <c r="AS59" s="1035"/>
      <c r="AT59" s="1035"/>
      <c r="AU59" s="990"/>
    </row>
    <row r="60" spans="3:47" ht="26.25" customHeight="1" x14ac:dyDescent="0.25">
      <c r="C60" s="1060"/>
      <c r="D60" s="979"/>
      <c r="E60" s="997"/>
      <c r="F60" s="979"/>
      <c r="G60" s="998"/>
      <c r="H60" s="94" t="s">
        <v>151</v>
      </c>
      <c r="I60" s="94" t="s">
        <v>30</v>
      </c>
      <c r="J60" s="97">
        <v>20</v>
      </c>
      <c r="K60" s="94" t="s">
        <v>32</v>
      </c>
      <c r="L60" s="100">
        <v>1</v>
      </c>
      <c r="M60" s="51"/>
      <c r="N60" s="51"/>
      <c r="O60" s="73">
        <v>1</v>
      </c>
      <c r="P60" s="73">
        <v>1</v>
      </c>
      <c r="Q60" s="73">
        <v>1</v>
      </c>
      <c r="R60" s="73">
        <v>1</v>
      </c>
      <c r="S60" s="73">
        <v>1</v>
      </c>
      <c r="T60" s="51"/>
      <c r="U60" s="51"/>
      <c r="V60" s="73">
        <v>1</v>
      </c>
      <c r="W60" s="73">
        <v>1</v>
      </c>
      <c r="X60" s="73">
        <v>1</v>
      </c>
      <c r="Y60" s="73">
        <v>1</v>
      </c>
      <c r="Z60" s="73">
        <v>1</v>
      </c>
      <c r="AA60" s="51"/>
      <c r="AB60" s="51"/>
      <c r="AC60" s="73">
        <v>1</v>
      </c>
      <c r="AD60" s="73">
        <v>1</v>
      </c>
      <c r="AE60" s="73">
        <v>1</v>
      </c>
      <c r="AF60" s="73">
        <v>1</v>
      </c>
      <c r="AG60" s="73">
        <v>1</v>
      </c>
      <c r="AH60" s="51"/>
      <c r="AI60" s="51"/>
      <c r="AJ60" s="73">
        <v>1</v>
      </c>
      <c r="AK60" s="73">
        <v>1</v>
      </c>
      <c r="AL60" s="73">
        <v>1</v>
      </c>
      <c r="AM60" s="73">
        <v>1</v>
      </c>
      <c r="AN60" s="73">
        <v>1</v>
      </c>
      <c r="AO60" s="101"/>
      <c r="AP60" s="98">
        <f t="shared" si="13"/>
        <v>21</v>
      </c>
      <c r="AQ60" s="110"/>
      <c r="AR60" s="111" t="e">
        <f>1-(AS60/AQ60)</f>
        <v>#DIV/0!</v>
      </c>
      <c r="AS60" s="112"/>
      <c r="AT60" s="112">
        <f>+AQ60*AP60</f>
        <v>0</v>
      </c>
      <c r="AU60" s="89">
        <f>+AS60*AP60</f>
        <v>0</v>
      </c>
    </row>
    <row r="61" spans="3:47" ht="26.25" customHeight="1" x14ac:dyDescent="0.25">
      <c r="C61" s="1060">
        <v>24</v>
      </c>
      <c r="D61" s="979"/>
      <c r="E61" s="997" t="s">
        <v>152</v>
      </c>
      <c r="F61" s="979"/>
      <c r="G61" s="998" t="s">
        <v>153</v>
      </c>
      <c r="H61" s="94" t="s">
        <v>27</v>
      </c>
      <c r="I61" s="94" t="s">
        <v>29</v>
      </c>
      <c r="J61" s="97">
        <v>20</v>
      </c>
      <c r="K61" s="94" t="s">
        <v>32</v>
      </c>
      <c r="L61" s="100">
        <v>5</v>
      </c>
      <c r="M61" s="51"/>
      <c r="N61" s="51"/>
      <c r="O61" s="73">
        <v>5</v>
      </c>
      <c r="P61" s="73">
        <v>5</v>
      </c>
      <c r="Q61" s="73">
        <v>5</v>
      </c>
      <c r="R61" s="73">
        <v>5</v>
      </c>
      <c r="S61" s="73">
        <v>5</v>
      </c>
      <c r="T61" s="51"/>
      <c r="U61" s="51"/>
      <c r="V61" s="73">
        <v>5</v>
      </c>
      <c r="W61" s="73">
        <v>5</v>
      </c>
      <c r="X61" s="73">
        <v>5</v>
      </c>
      <c r="Y61" s="73">
        <v>5</v>
      </c>
      <c r="Z61" s="73">
        <v>5</v>
      </c>
      <c r="AA61" s="51"/>
      <c r="AB61" s="51"/>
      <c r="AC61" s="73">
        <v>5</v>
      </c>
      <c r="AD61" s="73">
        <v>5</v>
      </c>
      <c r="AE61" s="73">
        <v>5</v>
      </c>
      <c r="AF61" s="73">
        <v>5</v>
      </c>
      <c r="AG61" s="73">
        <v>5</v>
      </c>
      <c r="AH61" s="51"/>
      <c r="AI61" s="51"/>
      <c r="AJ61" s="73">
        <v>5</v>
      </c>
      <c r="AK61" s="73">
        <v>5</v>
      </c>
      <c r="AL61" s="73">
        <v>5</v>
      </c>
      <c r="AM61" s="73">
        <v>5</v>
      </c>
      <c r="AN61" s="73">
        <v>5</v>
      </c>
      <c r="AO61" s="101"/>
      <c r="AP61" s="98">
        <f t="shared" si="13"/>
        <v>105</v>
      </c>
      <c r="AQ61" s="110"/>
      <c r="AR61" s="111" t="e">
        <f>1-(AS61/AQ61)</f>
        <v>#DIV/0!</v>
      </c>
      <c r="AS61" s="112"/>
      <c r="AT61" s="112">
        <f t="shared" ref="AT61:AT62" si="18">+AQ61*AP61</f>
        <v>0</v>
      </c>
      <c r="AU61" s="89">
        <f t="shared" ref="AU61:AU62" si="19">+AS61*AP61</f>
        <v>0</v>
      </c>
    </row>
    <row r="62" spans="3:47" ht="26.25" customHeight="1" x14ac:dyDescent="0.25">
      <c r="C62" s="1060"/>
      <c r="D62" s="979"/>
      <c r="E62" s="997"/>
      <c r="F62" s="979"/>
      <c r="G62" s="998"/>
      <c r="H62" s="94" t="s">
        <v>154</v>
      </c>
      <c r="I62" s="94" t="s">
        <v>30</v>
      </c>
      <c r="J62" s="97">
        <v>20</v>
      </c>
      <c r="K62" s="94" t="s">
        <v>32</v>
      </c>
      <c r="L62" s="100">
        <v>1</v>
      </c>
      <c r="M62" s="51"/>
      <c r="N62" s="51"/>
      <c r="O62" s="73">
        <v>1</v>
      </c>
      <c r="P62" s="73">
        <v>1</v>
      </c>
      <c r="Q62" s="73">
        <v>1</v>
      </c>
      <c r="R62" s="73">
        <v>1</v>
      </c>
      <c r="S62" s="73">
        <v>1</v>
      </c>
      <c r="T62" s="51"/>
      <c r="U62" s="51"/>
      <c r="V62" s="73">
        <v>1</v>
      </c>
      <c r="W62" s="73">
        <v>1</v>
      </c>
      <c r="X62" s="73">
        <v>1</v>
      </c>
      <c r="Y62" s="73">
        <v>1</v>
      </c>
      <c r="Z62" s="73">
        <v>1</v>
      </c>
      <c r="AA62" s="51"/>
      <c r="AB62" s="51"/>
      <c r="AC62" s="73">
        <v>1</v>
      </c>
      <c r="AD62" s="73">
        <v>1</v>
      </c>
      <c r="AE62" s="73">
        <v>1</v>
      </c>
      <c r="AF62" s="73">
        <v>1</v>
      </c>
      <c r="AG62" s="73">
        <v>1</v>
      </c>
      <c r="AH62" s="51"/>
      <c r="AI62" s="51"/>
      <c r="AJ62" s="73">
        <v>1</v>
      </c>
      <c r="AK62" s="73">
        <v>1</v>
      </c>
      <c r="AL62" s="73">
        <v>1</v>
      </c>
      <c r="AM62" s="73">
        <v>1</v>
      </c>
      <c r="AN62" s="73">
        <v>1</v>
      </c>
      <c r="AO62" s="101"/>
      <c r="AP62" s="98">
        <f t="shared" si="13"/>
        <v>21</v>
      </c>
      <c r="AQ62" s="110"/>
      <c r="AR62" s="111" t="e">
        <f>1-(AS62/AQ62)</f>
        <v>#DIV/0!</v>
      </c>
      <c r="AS62" s="112"/>
      <c r="AT62" s="112">
        <f t="shared" si="18"/>
        <v>0</v>
      </c>
      <c r="AU62" s="89">
        <f t="shared" si="19"/>
        <v>0</v>
      </c>
    </row>
    <row r="63" spans="3:47" ht="26.25" hidden="1" customHeight="1" x14ac:dyDescent="0.25">
      <c r="C63" s="1060">
        <v>25</v>
      </c>
      <c r="D63" s="979"/>
      <c r="E63" s="980" t="s">
        <v>45</v>
      </c>
      <c r="F63" s="981" t="s">
        <v>430</v>
      </c>
      <c r="G63" s="980" t="s">
        <v>155</v>
      </c>
      <c r="H63" s="983" t="s">
        <v>27</v>
      </c>
      <c r="I63" s="145" t="s">
        <v>29</v>
      </c>
      <c r="J63" s="144">
        <v>20</v>
      </c>
      <c r="K63" s="145" t="s">
        <v>32</v>
      </c>
      <c r="L63" s="117">
        <v>5</v>
      </c>
      <c r="M63" s="118"/>
      <c r="N63" s="118"/>
      <c r="O63" s="118">
        <v>5</v>
      </c>
      <c r="P63" s="118">
        <v>5</v>
      </c>
      <c r="Q63" s="118">
        <v>5</v>
      </c>
      <c r="R63" s="118">
        <v>5</v>
      </c>
      <c r="S63" s="118">
        <v>5</v>
      </c>
      <c r="T63" s="118"/>
      <c r="U63" s="118"/>
      <c r="V63" s="118">
        <v>5</v>
      </c>
      <c r="W63" s="118">
        <v>5</v>
      </c>
      <c r="X63" s="118">
        <v>5</v>
      </c>
      <c r="Y63" s="118">
        <v>5</v>
      </c>
      <c r="Z63" s="118">
        <v>5</v>
      </c>
      <c r="AA63" s="118"/>
      <c r="AB63" s="118"/>
      <c r="AC63" s="118">
        <v>5</v>
      </c>
      <c r="AD63" s="118">
        <v>5</v>
      </c>
      <c r="AE63" s="118">
        <v>5</v>
      </c>
      <c r="AF63" s="118">
        <v>5</v>
      </c>
      <c r="AG63" s="118">
        <v>5</v>
      </c>
      <c r="AH63" s="118"/>
      <c r="AI63" s="118"/>
      <c r="AJ63" s="118">
        <v>5</v>
      </c>
      <c r="AK63" s="118">
        <v>5</v>
      </c>
      <c r="AL63" s="118">
        <v>5</v>
      </c>
      <c r="AM63" s="118">
        <v>5</v>
      </c>
      <c r="AN63" s="118">
        <v>5</v>
      </c>
      <c r="AO63" s="119"/>
      <c r="AP63" s="120">
        <f t="shared" si="13"/>
        <v>105</v>
      </c>
      <c r="AQ63" s="984">
        <v>22</v>
      </c>
      <c r="AR63" s="985">
        <f>1-(AS63/AQ63)</f>
        <v>0.27272727272727271</v>
      </c>
      <c r="AS63" s="986">
        <v>16</v>
      </c>
      <c r="AT63" s="1035">
        <f>+AQ63*AP63</f>
        <v>2310</v>
      </c>
      <c r="AU63" s="989">
        <f>+AS63*AP63</f>
        <v>1680</v>
      </c>
    </row>
    <row r="64" spans="3:47" ht="26.25" hidden="1" customHeight="1" x14ac:dyDescent="0.25">
      <c r="C64" s="1060"/>
      <c r="D64" s="979"/>
      <c r="E64" s="980"/>
      <c r="F64" s="981"/>
      <c r="G64" s="982"/>
      <c r="H64" s="983"/>
      <c r="I64" s="145" t="s">
        <v>36</v>
      </c>
      <c r="J64" s="144">
        <v>20</v>
      </c>
      <c r="K64" s="145" t="s">
        <v>32</v>
      </c>
      <c r="L64" s="117"/>
      <c r="M64" s="118">
        <v>2</v>
      </c>
      <c r="N64" s="118">
        <v>2</v>
      </c>
      <c r="O64" s="118"/>
      <c r="P64" s="118"/>
      <c r="Q64" s="118"/>
      <c r="R64" s="118"/>
      <c r="S64" s="118"/>
      <c r="T64" s="118">
        <v>2</v>
      </c>
      <c r="U64" s="118">
        <v>2</v>
      </c>
      <c r="V64" s="118"/>
      <c r="W64" s="118"/>
      <c r="X64" s="118"/>
      <c r="Y64" s="118"/>
      <c r="Z64" s="118"/>
      <c r="AA64" s="118">
        <v>2</v>
      </c>
      <c r="AB64" s="118">
        <v>2</v>
      </c>
      <c r="AC64" s="118"/>
      <c r="AD64" s="118"/>
      <c r="AE64" s="118"/>
      <c r="AF64" s="118"/>
      <c r="AG64" s="118"/>
      <c r="AH64" s="118">
        <v>2</v>
      </c>
      <c r="AI64" s="118">
        <v>2</v>
      </c>
      <c r="AJ64" s="118"/>
      <c r="AK64" s="118"/>
      <c r="AL64" s="118"/>
      <c r="AM64" s="118"/>
      <c r="AN64" s="118"/>
      <c r="AO64" s="119">
        <v>2</v>
      </c>
      <c r="AP64" s="120">
        <f t="shared" si="13"/>
        <v>18</v>
      </c>
      <c r="AQ64" s="984"/>
      <c r="AR64" s="985"/>
      <c r="AS64" s="986"/>
      <c r="AT64" s="1035"/>
      <c r="AU64" s="990"/>
    </row>
    <row r="65" spans="3:47" ht="26.25" hidden="1" customHeight="1" x14ac:dyDescent="0.25">
      <c r="C65" s="1060">
        <v>26</v>
      </c>
      <c r="D65" s="979" t="s">
        <v>156</v>
      </c>
      <c r="E65" s="980" t="s">
        <v>44</v>
      </c>
      <c r="F65" s="994" t="s">
        <v>445</v>
      </c>
      <c r="G65" s="982" t="s">
        <v>157</v>
      </c>
      <c r="H65" s="983" t="s">
        <v>27</v>
      </c>
      <c r="I65" s="116" t="s">
        <v>29</v>
      </c>
      <c r="J65" s="115">
        <v>20</v>
      </c>
      <c r="K65" s="116" t="s">
        <v>32</v>
      </c>
      <c r="L65" s="117">
        <v>12</v>
      </c>
      <c r="M65" s="118"/>
      <c r="N65" s="118"/>
      <c r="O65" s="118">
        <v>12</v>
      </c>
      <c r="P65" s="118">
        <v>12</v>
      </c>
      <c r="Q65" s="118">
        <v>12</v>
      </c>
      <c r="R65" s="118">
        <v>12</v>
      </c>
      <c r="S65" s="118">
        <v>12</v>
      </c>
      <c r="T65" s="118"/>
      <c r="U65" s="118"/>
      <c r="V65" s="118">
        <v>12</v>
      </c>
      <c r="W65" s="118">
        <v>12</v>
      </c>
      <c r="X65" s="118">
        <v>12</v>
      </c>
      <c r="Y65" s="118">
        <v>12</v>
      </c>
      <c r="Z65" s="118">
        <v>12</v>
      </c>
      <c r="AA65" s="118"/>
      <c r="AB65" s="118"/>
      <c r="AC65" s="118">
        <v>12</v>
      </c>
      <c r="AD65" s="118">
        <v>12</v>
      </c>
      <c r="AE65" s="118">
        <v>12</v>
      </c>
      <c r="AF65" s="118">
        <v>12</v>
      </c>
      <c r="AG65" s="118">
        <v>12</v>
      </c>
      <c r="AH65" s="118"/>
      <c r="AI65" s="118"/>
      <c r="AJ65" s="118">
        <v>12</v>
      </c>
      <c r="AK65" s="118">
        <v>12</v>
      </c>
      <c r="AL65" s="118">
        <v>12</v>
      </c>
      <c r="AM65" s="118">
        <v>12</v>
      </c>
      <c r="AN65" s="118">
        <v>12</v>
      </c>
      <c r="AO65" s="119"/>
      <c r="AP65" s="120">
        <f t="shared" si="13"/>
        <v>252</v>
      </c>
      <c r="AQ65" s="984">
        <v>10</v>
      </c>
      <c r="AR65" s="985">
        <f>1-(AS65/AQ65)</f>
        <v>0.19999999999999996</v>
      </c>
      <c r="AS65" s="986">
        <v>8</v>
      </c>
      <c r="AT65" s="1035">
        <f>+AQ65*AP65</f>
        <v>2520</v>
      </c>
      <c r="AU65" s="989">
        <f>+AS65*AP65</f>
        <v>2016</v>
      </c>
    </row>
    <row r="66" spans="3:47" ht="26.25" hidden="1" customHeight="1" x14ac:dyDescent="0.25">
      <c r="C66" s="1060"/>
      <c r="D66" s="979"/>
      <c r="E66" s="980"/>
      <c r="F66" s="995"/>
      <c r="G66" s="982"/>
      <c r="H66" s="983"/>
      <c r="I66" s="116" t="s">
        <v>36</v>
      </c>
      <c r="J66" s="115">
        <v>20</v>
      </c>
      <c r="K66" s="116" t="s">
        <v>32</v>
      </c>
      <c r="L66" s="117"/>
      <c r="M66" s="118">
        <v>12</v>
      </c>
      <c r="N66" s="118">
        <v>12</v>
      </c>
      <c r="O66" s="118"/>
      <c r="P66" s="118"/>
      <c r="Q66" s="118"/>
      <c r="R66" s="118"/>
      <c r="S66" s="118"/>
      <c r="T66" s="118">
        <v>12</v>
      </c>
      <c r="U66" s="118">
        <v>12</v>
      </c>
      <c r="V66" s="118"/>
      <c r="W66" s="118"/>
      <c r="X66" s="118"/>
      <c r="Y66" s="118"/>
      <c r="Z66" s="118"/>
      <c r="AA66" s="118">
        <v>12</v>
      </c>
      <c r="AB66" s="118">
        <v>12</v>
      </c>
      <c r="AC66" s="118"/>
      <c r="AD66" s="118"/>
      <c r="AE66" s="118"/>
      <c r="AF66" s="118"/>
      <c r="AG66" s="118"/>
      <c r="AH66" s="118">
        <v>12</v>
      </c>
      <c r="AI66" s="118">
        <v>12</v>
      </c>
      <c r="AJ66" s="118"/>
      <c r="AK66" s="118"/>
      <c r="AL66" s="118"/>
      <c r="AM66" s="118"/>
      <c r="AN66" s="118"/>
      <c r="AO66" s="119">
        <v>12</v>
      </c>
      <c r="AP66" s="120">
        <f t="shared" si="13"/>
        <v>108</v>
      </c>
      <c r="AQ66" s="984"/>
      <c r="AR66" s="985"/>
      <c r="AS66" s="986"/>
      <c r="AT66" s="1035"/>
      <c r="AU66" s="990"/>
    </row>
    <row r="67" spans="3:47" ht="26.25" hidden="1" customHeight="1" x14ac:dyDescent="0.25">
      <c r="C67" s="1061">
        <v>27</v>
      </c>
      <c r="D67" s="979"/>
      <c r="E67" s="1014" t="s">
        <v>96</v>
      </c>
      <c r="F67" s="994" t="s">
        <v>444</v>
      </c>
      <c r="G67" s="1039" t="s">
        <v>158</v>
      </c>
      <c r="H67" s="983" t="s">
        <v>27</v>
      </c>
      <c r="I67" s="145" t="s">
        <v>29</v>
      </c>
      <c r="J67" s="144">
        <v>20</v>
      </c>
      <c r="K67" s="145" t="s">
        <v>32</v>
      </c>
      <c r="L67" s="117">
        <v>12</v>
      </c>
      <c r="M67" s="118"/>
      <c r="N67" s="118"/>
      <c r="O67" s="118">
        <v>12</v>
      </c>
      <c r="P67" s="118">
        <v>12</v>
      </c>
      <c r="Q67" s="118">
        <v>12</v>
      </c>
      <c r="R67" s="118">
        <v>12</v>
      </c>
      <c r="S67" s="118">
        <v>12</v>
      </c>
      <c r="T67" s="118"/>
      <c r="U67" s="118"/>
      <c r="V67" s="118">
        <v>12</v>
      </c>
      <c r="W67" s="118">
        <v>12</v>
      </c>
      <c r="X67" s="118">
        <v>12</v>
      </c>
      <c r="Y67" s="118">
        <v>12</v>
      </c>
      <c r="Z67" s="118">
        <v>12</v>
      </c>
      <c r="AA67" s="118"/>
      <c r="AB67" s="118"/>
      <c r="AC67" s="118">
        <v>12</v>
      </c>
      <c r="AD67" s="118">
        <v>12</v>
      </c>
      <c r="AE67" s="118">
        <v>12</v>
      </c>
      <c r="AF67" s="118">
        <v>12</v>
      </c>
      <c r="AG67" s="118">
        <v>12</v>
      </c>
      <c r="AH67" s="118"/>
      <c r="AI67" s="118"/>
      <c r="AJ67" s="118">
        <v>12</v>
      </c>
      <c r="AK67" s="118">
        <v>12</v>
      </c>
      <c r="AL67" s="118">
        <v>12</v>
      </c>
      <c r="AM67" s="118">
        <v>12</v>
      </c>
      <c r="AN67" s="118">
        <v>12</v>
      </c>
      <c r="AO67" s="119"/>
      <c r="AP67" s="120">
        <f t="shared" si="13"/>
        <v>252</v>
      </c>
      <c r="AQ67" s="984">
        <v>11</v>
      </c>
      <c r="AR67" s="985">
        <f>1-(AS67/AQ67)</f>
        <v>0.58181818181818179</v>
      </c>
      <c r="AS67" s="986">
        <v>4.5999999999999996</v>
      </c>
      <c r="AT67" s="1035">
        <f>+AQ67*AP67</f>
        <v>2772</v>
      </c>
      <c r="AU67" s="989">
        <f>+AS67*AP67</f>
        <v>1159.1999999999998</v>
      </c>
    </row>
    <row r="68" spans="3:47" ht="26.25" hidden="1" customHeight="1" x14ac:dyDescent="0.25">
      <c r="C68" s="1062"/>
      <c r="D68" s="979"/>
      <c r="E68" s="1015"/>
      <c r="F68" s="995"/>
      <c r="G68" s="1040"/>
      <c r="H68" s="983"/>
      <c r="I68" s="145" t="s">
        <v>36</v>
      </c>
      <c r="J68" s="144">
        <v>20</v>
      </c>
      <c r="K68" s="145" t="s">
        <v>32</v>
      </c>
      <c r="L68" s="117"/>
      <c r="M68" s="118">
        <v>6</v>
      </c>
      <c r="N68" s="118">
        <v>6</v>
      </c>
      <c r="O68" s="118"/>
      <c r="P68" s="118"/>
      <c r="Q68" s="118"/>
      <c r="R68" s="118"/>
      <c r="S68" s="118"/>
      <c r="T68" s="118">
        <v>6</v>
      </c>
      <c r="U68" s="118">
        <v>6</v>
      </c>
      <c r="V68" s="118"/>
      <c r="W68" s="118"/>
      <c r="X68" s="118"/>
      <c r="Y68" s="118"/>
      <c r="Z68" s="118"/>
      <c r="AA68" s="118">
        <v>6</v>
      </c>
      <c r="AB68" s="118">
        <v>6</v>
      </c>
      <c r="AC68" s="118"/>
      <c r="AD68" s="118"/>
      <c r="AE68" s="118"/>
      <c r="AF68" s="118"/>
      <c r="AG68" s="118"/>
      <c r="AH68" s="118">
        <v>6</v>
      </c>
      <c r="AI68" s="118">
        <v>6</v>
      </c>
      <c r="AJ68" s="118"/>
      <c r="AK68" s="118"/>
      <c r="AL68" s="118"/>
      <c r="AM68" s="118"/>
      <c r="AN68" s="118"/>
      <c r="AO68" s="119">
        <v>6</v>
      </c>
      <c r="AP68" s="120">
        <f t="shared" si="13"/>
        <v>54</v>
      </c>
      <c r="AQ68" s="984"/>
      <c r="AR68" s="985"/>
      <c r="AS68" s="986"/>
      <c r="AT68" s="1035"/>
      <c r="AU68" s="990"/>
    </row>
    <row r="69" spans="3:47" ht="26.25" hidden="1" customHeight="1" x14ac:dyDescent="0.25">
      <c r="C69" s="1060">
        <v>28</v>
      </c>
      <c r="D69" s="979"/>
      <c r="E69" s="980" t="s">
        <v>46</v>
      </c>
      <c r="F69" s="981" t="s">
        <v>444</v>
      </c>
      <c r="G69" s="982" t="s">
        <v>159</v>
      </c>
      <c r="H69" s="983" t="s">
        <v>27</v>
      </c>
      <c r="I69" s="145" t="s">
        <v>29</v>
      </c>
      <c r="J69" s="144">
        <v>20</v>
      </c>
      <c r="K69" s="145" t="s">
        <v>32</v>
      </c>
      <c r="L69" s="117">
        <v>12</v>
      </c>
      <c r="M69" s="118"/>
      <c r="N69" s="118"/>
      <c r="O69" s="118">
        <v>12</v>
      </c>
      <c r="P69" s="118">
        <v>12</v>
      </c>
      <c r="Q69" s="118">
        <v>12</v>
      </c>
      <c r="R69" s="118">
        <v>12</v>
      </c>
      <c r="S69" s="118">
        <v>12</v>
      </c>
      <c r="T69" s="118"/>
      <c r="U69" s="118"/>
      <c r="V69" s="118">
        <v>12</v>
      </c>
      <c r="W69" s="118">
        <v>12</v>
      </c>
      <c r="X69" s="118">
        <v>12</v>
      </c>
      <c r="Y69" s="118">
        <v>12</v>
      </c>
      <c r="Z69" s="118">
        <v>12</v>
      </c>
      <c r="AA69" s="118"/>
      <c r="AB69" s="118"/>
      <c r="AC69" s="118">
        <v>12</v>
      </c>
      <c r="AD69" s="118">
        <v>12</v>
      </c>
      <c r="AE69" s="118">
        <v>12</v>
      </c>
      <c r="AF69" s="118">
        <v>12</v>
      </c>
      <c r="AG69" s="118">
        <v>12</v>
      </c>
      <c r="AH69" s="118"/>
      <c r="AI69" s="118"/>
      <c r="AJ69" s="118">
        <v>12</v>
      </c>
      <c r="AK69" s="118">
        <v>12</v>
      </c>
      <c r="AL69" s="118">
        <v>12</v>
      </c>
      <c r="AM69" s="118">
        <v>12</v>
      </c>
      <c r="AN69" s="118">
        <v>12</v>
      </c>
      <c r="AO69" s="119"/>
      <c r="AP69" s="120">
        <f t="shared" si="13"/>
        <v>252</v>
      </c>
      <c r="AQ69" s="984">
        <v>10</v>
      </c>
      <c r="AR69" s="985">
        <f>1-(AS69/AQ69)</f>
        <v>0.30000000000000004</v>
      </c>
      <c r="AS69" s="986">
        <v>7</v>
      </c>
      <c r="AT69" s="986">
        <f>+AQ69*AP69</f>
        <v>2520</v>
      </c>
      <c r="AU69" s="989">
        <f>+AS69*AP69</f>
        <v>1764</v>
      </c>
    </row>
    <row r="70" spans="3:47" ht="26.25" hidden="1" customHeight="1" x14ac:dyDescent="0.25">
      <c r="C70" s="1060"/>
      <c r="D70" s="979"/>
      <c r="E70" s="980"/>
      <c r="F70" s="981"/>
      <c r="G70" s="982"/>
      <c r="H70" s="983"/>
      <c r="I70" s="145" t="s">
        <v>36</v>
      </c>
      <c r="J70" s="144">
        <v>20</v>
      </c>
      <c r="K70" s="145" t="s">
        <v>32</v>
      </c>
      <c r="L70" s="117"/>
      <c r="M70" s="118">
        <v>12</v>
      </c>
      <c r="N70" s="118">
        <v>12</v>
      </c>
      <c r="O70" s="118"/>
      <c r="P70" s="118"/>
      <c r="Q70" s="118"/>
      <c r="R70" s="118"/>
      <c r="S70" s="118"/>
      <c r="T70" s="118">
        <v>12</v>
      </c>
      <c r="U70" s="118">
        <v>12</v>
      </c>
      <c r="V70" s="118"/>
      <c r="W70" s="118"/>
      <c r="X70" s="118"/>
      <c r="Y70" s="118"/>
      <c r="Z70" s="118"/>
      <c r="AA70" s="118">
        <v>12</v>
      </c>
      <c r="AB70" s="118">
        <v>12</v>
      </c>
      <c r="AC70" s="118"/>
      <c r="AD70" s="118"/>
      <c r="AE70" s="118"/>
      <c r="AF70" s="118"/>
      <c r="AG70" s="118"/>
      <c r="AH70" s="118">
        <v>12</v>
      </c>
      <c r="AI70" s="118">
        <v>12</v>
      </c>
      <c r="AJ70" s="118"/>
      <c r="AK70" s="118"/>
      <c r="AL70" s="118"/>
      <c r="AM70" s="118"/>
      <c r="AN70" s="118"/>
      <c r="AO70" s="119">
        <v>12</v>
      </c>
      <c r="AP70" s="120">
        <f t="shared" si="13"/>
        <v>108</v>
      </c>
      <c r="AQ70" s="984"/>
      <c r="AR70" s="985"/>
      <c r="AS70" s="986"/>
      <c r="AT70" s="986"/>
      <c r="AU70" s="990"/>
    </row>
    <row r="71" spans="3:47" ht="26.25" hidden="1" customHeight="1" x14ac:dyDescent="0.25">
      <c r="C71" s="1060">
        <v>29</v>
      </c>
      <c r="D71" s="979"/>
      <c r="E71" s="980" t="s">
        <v>132</v>
      </c>
      <c r="F71" s="981" t="s">
        <v>444</v>
      </c>
      <c r="G71" s="982" t="s">
        <v>160</v>
      </c>
      <c r="H71" s="983" t="s">
        <v>27</v>
      </c>
      <c r="I71" s="116" t="s">
        <v>29</v>
      </c>
      <c r="J71" s="115">
        <v>20</v>
      </c>
      <c r="K71" s="116" t="s">
        <v>32</v>
      </c>
      <c r="L71" s="117">
        <v>20</v>
      </c>
      <c r="M71" s="118"/>
      <c r="N71" s="118"/>
      <c r="O71" s="118">
        <v>20</v>
      </c>
      <c r="P71" s="118">
        <v>20</v>
      </c>
      <c r="Q71" s="118">
        <v>20</v>
      </c>
      <c r="R71" s="118">
        <v>20</v>
      </c>
      <c r="S71" s="118">
        <v>20</v>
      </c>
      <c r="T71" s="118"/>
      <c r="U71" s="118"/>
      <c r="V71" s="118">
        <v>20</v>
      </c>
      <c r="W71" s="118">
        <v>20</v>
      </c>
      <c r="X71" s="118">
        <v>20</v>
      </c>
      <c r="Y71" s="118">
        <v>20</v>
      </c>
      <c r="Z71" s="118">
        <v>20</v>
      </c>
      <c r="AA71" s="118"/>
      <c r="AB71" s="118"/>
      <c r="AC71" s="118">
        <v>20</v>
      </c>
      <c r="AD71" s="118">
        <v>20</v>
      </c>
      <c r="AE71" s="118">
        <v>20</v>
      </c>
      <c r="AF71" s="118">
        <v>20</v>
      </c>
      <c r="AG71" s="118">
        <v>20</v>
      </c>
      <c r="AH71" s="118"/>
      <c r="AI71" s="118"/>
      <c r="AJ71" s="118">
        <v>20</v>
      </c>
      <c r="AK71" s="118">
        <v>20</v>
      </c>
      <c r="AL71" s="118">
        <v>20</v>
      </c>
      <c r="AM71" s="118">
        <v>20</v>
      </c>
      <c r="AN71" s="118">
        <v>20</v>
      </c>
      <c r="AO71" s="119"/>
      <c r="AP71" s="120">
        <f t="shared" si="13"/>
        <v>420</v>
      </c>
      <c r="AQ71" s="984">
        <v>12</v>
      </c>
      <c r="AR71" s="985">
        <f>1-(AS71/AQ71)</f>
        <v>0.5</v>
      </c>
      <c r="AS71" s="986">
        <v>6</v>
      </c>
      <c r="AT71" s="1035">
        <f>+AQ71*AP71</f>
        <v>5040</v>
      </c>
      <c r="AU71" s="989">
        <f>+AS71*AP71</f>
        <v>2520</v>
      </c>
    </row>
    <row r="72" spans="3:47" ht="26.25" hidden="1" customHeight="1" x14ac:dyDescent="0.25">
      <c r="C72" s="1060"/>
      <c r="D72" s="979"/>
      <c r="E72" s="980"/>
      <c r="F72" s="981"/>
      <c r="G72" s="982"/>
      <c r="H72" s="983"/>
      <c r="I72" s="116" t="s">
        <v>36</v>
      </c>
      <c r="J72" s="115">
        <v>20</v>
      </c>
      <c r="K72" s="116" t="s">
        <v>32</v>
      </c>
      <c r="L72" s="117"/>
      <c r="M72" s="118">
        <v>10</v>
      </c>
      <c r="N72" s="118">
        <v>10</v>
      </c>
      <c r="O72" s="118"/>
      <c r="P72" s="118"/>
      <c r="Q72" s="118"/>
      <c r="R72" s="118"/>
      <c r="S72" s="118"/>
      <c r="T72" s="118">
        <v>10</v>
      </c>
      <c r="U72" s="118">
        <v>10</v>
      </c>
      <c r="V72" s="118"/>
      <c r="W72" s="118"/>
      <c r="X72" s="118"/>
      <c r="Y72" s="118"/>
      <c r="Z72" s="118"/>
      <c r="AA72" s="118">
        <v>10</v>
      </c>
      <c r="AB72" s="118">
        <v>10</v>
      </c>
      <c r="AC72" s="118"/>
      <c r="AD72" s="118"/>
      <c r="AE72" s="118"/>
      <c r="AF72" s="118"/>
      <c r="AG72" s="118"/>
      <c r="AH72" s="118">
        <v>10</v>
      </c>
      <c r="AI72" s="118">
        <v>10</v>
      </c>
      <c r="AJ72" s="118"/>
      <c r="AK72" s="118"/>
      <c r="AL72" s="118"/>
      <c r="AM72" s="118"/>
      <c r="AN72" s="118"/>
      <c r="AO72" s="119">
        <v>10</v>
      </c>
      <c r="AP72" s="120">
        <f t="shared" si="13"/>
        <v>90</v>
      </c>
      <c r="AQ72" s="984"/>
      <c r="AR72" s="985"/>
      <c r="AS72" s="986"/>
      <c r="AT72" s="1035"/>
      <c r="AU72" s="990"/>
    </row>
    <row r="73" spans="3:47" ht="26.25" hidden="1" customHeight="1" x14ac:dyDescent="0.25">
      <c r="C73" s="1060">
        <v>30</v>
      </c>
      <c r="D73" s="979"/>
      <c r="E73" s="980" t="s">
        <v>47</v>
      </c>
      <c r="F73" s="981" t="s">
        <v>444</v>
      </c>
      <c r="G73" s="980" t="s">
        <v>161</v>
      </c>
      <c r="H73" s="983" t="s">
        <v>27</v>
      </c>
      <c r="I73" s="116" t="s">
        <v>29</v>
      </c>
      <c r="J73" s="115">
        <v>20</v>
      </c>
      <c r="K73" s="116" t="s">
        <v>32</v>
      </c>
      <c r="L73" s="117">
        <v>12</v>
      </c>
      <c r="M73" s="118"/>
      <c r="N73" s="118"/>
      <c r="O73" s="118">
        <v>12</v>
      </c>
      <c r="P73" s="118">
        <v>12</v>
      </c>
      <c r="Q73" s="118">
        <v>12</v>
      </c>
      <c r="R73" s="118">
        <v>12</v>
      </c>
      <c r="S73" s="118">
        <v>12</v>
      </c>
      <c r="T73" s="118"/>
      <c r="U73" s="118"/>
      <c r="V73" s="118">
        <v>12</v>
      </c>
      <c r="W73" s="118">
        <v>12</v>
      </c>
      <c r="X73" s="118">
        <v>12</v>
      </c>
      <c r="Y73" s="118">
        <v>12</v>
      </c>
      <c r="Z73" s="118">
        <v>12</v>
      </c>
      <c r="AA73" s="118"/>
      <c r="AB73" s="118"/>
      <c r="AC73" s="118">
        <v>12</v>
      </c>
      <c r="AD73" s="118">
        <v>12</v>
      </c>
      <c r="AE73" s="118">
        <v>12</v>
      </c>
      <c r="AF73" s="118">
        <v>12</v>
      </c>
      <c r="AG73" s="118">
        <v>12</v>
      </c>
      <c r="AH73" s="118"/>
      <c r="AI73" s="118"/>
      <c r="AJ73" s="118">
        <v>12</v>
      </c>
      <c r="AK73" s="118">
        <v>12</v>
      </c>
      <c r="AL73" s="118">
        <v>12</v>
      </c>
      <c r="AM73" s="118">
        <v>12</v>
      </c>
      <c r="AN73" s="118">
        <v>12</v>
      </c>
      <c r="AO73" s="119"/>
      <c r="AP73" s="120">
        <f t="shared" si="13"/>
        <v>252</v>
      </c>
      <c r="AQ73" s="984">
        <v>12</v>
      </c>
      <c r="AR73" s="985">
        <f>1-(AS73/AQ73)</f>
        <v>0.25</v>
      </c>
      <c r="AS73" s="986">
        <v>9</v>
      </c>
      <c r="AT73" s="1035">
        <f>+AQ73*AP73</f>
        <v>3024</v>
      </c>
      <c r="AU73" s="989">
        <f>+AS73*AP73</f>
        <v>2268</v>
      </c>
    </row>
    <row r="74" spans="3:47" ht="26.25" hidden="1" customHeight="1" x14ac:dyDescent="0.25">
      <c r="C74" s="1060"/>
      <c r="D74" s="979"/>
      <c r="E74" s="980"/>
      <c r="F74" s="981"/>
      <c r="G74" s="982"/>
      <c r="H74" s="983"/>
      <c r="I74" s="116" t="s">
        <v>36</v>
      </c>
      <c r="J74" s="115">
        <v>20</v>
      </c>
      <c r="K74" s="116" t="s">
        <v>32</v>
      </c>
      <c r="L74" s="117"/>
      <c r="M74" s="118">
        <v>6</v>
      </c>
      <c r="N74" s="118">
        <v>6</v>
      </c>
      <c r="O74" s="118"/>
      <c r="P74" s="118"/>
      <c r="Q74" s="118"/>
      <c r="R74" s="118"/>
      <c r="S74" s="118"/>
      <c r="T74" s="118">
        <v>6</v>
      </c>
      <c r="U74" s="118">
        <v>6</v>
      </c>
      <c r="V74" s="118"/>
      <c r="W74" s="118"/>
      <c r="X74" s="118"/>
      <c r="Y74" s="118"/>
      <c r="Z74" s="118"/>
      <c r="AA74" s="118">
        <v>6</v>
      </c>
      <c r="AB74" s="118">
        <v>6</v>
      </c>
      <c r="AC74" s="118"/>
      <c r="AD74" s="118"/>
      <c r="AE74" s="118"/>
      <c r="AF74" s="118"/>
      <c r="AG74" s="118"/>
      <c r="AH74" s="118">
        <v>6</v>
      </c>
      <c r="AI74" s="118">
        <v>6</v>
      </c>
      <c r="AJ74" s="118"/>
      <c r="AK74" s="118"/>
      <c r="AL74" s="118"/>
      <c r="AM74" s="118"/>
      <c r="AN74" s="118"/>
      <c r="AO74" s="119">
        <v>6</v>
      </c>
      <c r="AP74" s="120">
        <f t="shared" ref="AP74:AP110" si="20">SUM(L74:AO74)</f>
        <v>54</v>
      </c>
      <c r="AQ74" s="984"/>
      <c r="AR74" s="985"/>
      <c r="AS74" s="986"/>
      <c r="AT74" s="1035"/>
      <c r="AU74" s="990"/>
    </row>
    <row r="75" spans="3:47" ht="26.25" hidden="1" customHeight="1" x14ac:dyDescent="0.25">
      <c r="C75" s="1060">
        <v>31</v>
      </c>
      <c r="D75" s="979"/>
      <c r="E75" s="980" t="s">
        <v>42</v>
      </c>
      <c r="F75" s="981" t="s">
        <v>446</v>
      </c>
      <c r="G75" s="982" t="s">
        <v>162</v>
      </c>
      <c r="H75" s="983" t="s">
        <v>27</v>
      </c>
      <c r="I75" s="145" t="s">
        <v>29</v>
      </c>
      <c r="J75" s="144">
        <v>20</v>
      </c>
      <c r="K75" s="145" t="s">
        <v>32</v>
      </c>
      <c r="L75" s="117">
        <v>15</v>
      </c>
      <c r="M75" s="118"/>
      <c r="N75" s="118"/>
      <c r="O75" s="118">
        <v>15</v>
      </c>
      <c r="P75" s="118">
        <v>15</v>
      </c>
      <c r="Q75" s="118">
        <v>15</v>
      </c>
      <c r="R75" s="118">
        <v>15</v>
      </c>
      <c r="S75" s="118">
        <v>15</v>
      </c>
      <c r="T75" s="118"/>
      <c r="U75" s="118"/>
      <c r="V75" s="118">
        <v>15</v>
      </c>
      <c r="W75" s="118">
        <v>15</v>
      </c>
      <c r="X75" s="118">
        <v>15</v>
      </c>
      <c r="Y75" s="118">
        <v>15</v>
      </c>
      <c r="Z75" s="118">
        <v>15</v>
      </c>
      <c r="AA75" s="118"/>
      <c r="AB75" s="118"/>
      <c r="AC75" s="118">
        <v>15</v>
      </c>
      <c r="AD75" s="118">
        <v>15</v>
      </c>
      <c r="AE75" s="118">
        <v>15</v>
      </c>
      <c r="AF75" s="118">
        <v>15</v>
      </c>
      <c r="AG75" s="118">
        <v>15</v>
      </c>
      <c r="AH75" s="118"/>
      <c r="AI75" s="118"/>
      <c r="AJ75" s="118">
        <v>15</v>
      </c>
      <c r="AK75" s="118">
        <v>15</v>
      </c>
      <c r="AL75" s="118">
        <v>15</v>
      </c>
      <c r="AM75" s="118">
        <v>15</v>
      </c>
      <c r="AN75" s="118">
        <v>15</v>
      </c>
      <c r="AO75" s="119"/>
      <c r="AP75" s="120">
        <f t="shared" si="20"/>
        <v>315</v>
      </c>
      <c r="AQ75" s="984">
        <v>6</v>
      </c>
      <c r="AR75" s="985">
        <f>1-(AS75/AQ75)</f>
        <v>8.333333333333337E-2</v>
      </c>
      <c r="AS75" s="986">
        <v>5.5</v>
      </c>
      <c r="AT75" s="1035">
        <f>+AQ75*AP75</f>
        <v>1890</v>
      </c>
      <c r="AU75" s="989">
        <f>+AS75*AP75</f>
        <v>1732.5</v>
      </c>
    </row>
    <row r="76" spans="3:47" ht="26.25" hidden="1" customHeight="1" x14ac:dyDescent="0.25">
      <c r="C76" s="1060"/>
      <c r="D76" s="979"/>
      <c r="E76" s="980"/>
      <c r="F76" s="981"/>
      <c r="G76" s="982"/>
      <c r="H76" s="983"/>
      <c r="I76" s="145" t="s">
        <v>36</v>
      </c>
      <c r="J76" s="144">
        <v>20</v>
      </c>
      <c r="K76" s="145" t="s">
        <v>32</v>
      </c>
      <c r="L76" s="117"/>
      <c r="M76" s="118">
        <v>15</v>
      </c>
      <c r="N76" s="118">
        <v>15</v>
      </c>
      <c r="O76" s="118"/>
      <c r="P76" s="118"/>
      <c r="Q76" s="118"/>
      <c r="R76" s="118"/>
      <c r="S76" s="118"/>
      <c r="T76" s="118">
        <v>15</v>
      </c>
      <c r="U76" s="118">
        <v>15</v>
      </c>
      <c r="V76" s="118"/>
      <c r="W76" s="118"/>
      <c r="X76" s="118"/>
      <c r="Y76" s="118"/>
      <c r="Z76" s="118"/>
      <c r="AA76" s="118">
        <v>15</v>
      </c>
      <c r="AB76" s="118">
        <v>15</v>
      </c>
      <c r="AC76" s="118"/>
      <c r="AD76" s="118"/>
      <c r="AE76" s="118"/>
      <c r="AF76" s="118"/>
      <c r="AG76" s="118"/>
      <c r="AH76" s="118">
        <v>15</v>
      </c>
      <c r="AI76" s="118">
        <v>15</v>
      </c>
      <c r="AJ76" s="118"/>
      <c r="AK76" s="118"/>
      <c r="AL76" s="118"/>
      <c r="AM76" s="118"/>
      <c r="AN76" s="118"/>
      <c r="AO76" s="119">
        <v>15</v>
      </c>
      <c r="AP76" s="120">
        <f t="shared" si="20"/>
        <v>135</v>
      </c>
      <c r="AQ76" s="984"/>
      <c r="AR76" s="985"/>
      <c r="AS76" s="986"/>
      <c r="AT76" s="1035"/>
      <c r="AU76" s="990"/>
    </row>
    <row r="77" spans="3:47" ht="26.25" hidden="1" customHeight="1" x14ac:dyDescent="0.25">
      <c r="C77" s="1061">
        <v>32</v>
      </c>
      <c r="D77" s="1009" t="s">
        <v>76</v>
      </c>
      <c r="E77" s="994" t="s">
        <v>96</v>
      </c>
      <c r="F77" s="994" t="s">
        <v>527</v>
      </c>
      <c r="G77" s="1039" t="s">
        <v>163</v>
      </c>
      <c r="H77" s="983" t="s">
        <v>27</v>
      </c>
      <c r="I77" s="145" t="s">
        <v>29</v>
      </c>
      <c r="J77" s="144">
        <v>20</v>
      </c>
      <c r="K77" s="145" t="s">
        <v>32</v>
      </c>
      <c r="L77" s="117">
        <v>20</v>
      </c>
      <c r="M77" s="118"/>
      <c r="N77" s="118"/>
      <c r="O77" s="118">
        <v>20</v>
      </c>
      <c r="P77" s="118">
        <v>20</v>
      </c>
      <c r="Q77" s="118">
        <v>20</v>
      </c>
      <c r="R77" s="118">
        <v>20</v>
      </c>
      <c r="S77" s="118">
        <v>20</v>
      </c>
      <c r="T77" s="118"/>
      <c r="U77" s="118"/>
      <c r="V77" s="118">
        <v>20</v>
      </c>
      <c r="W77" s="118">
        <v>20</v>
      </c>
      <c r="X77" s="118">
        <v>20</v>
      </c>
      <c r="Y77" s="118">
        <v>20</v>
      </c>
      <c r="Z77" s="118">
        <v>20</v>
      </c>
      <c r="AA77" s="118"/>
      <c r="AB77" s="118"/>
      <c r="AC77" s="118">
        <v>20</v>
      </c>
      <c r="AD77" s="118">
        <v>20</v>
      </c>
      <c r="AE77" s="118">
        <v>20</v>
      </c>
      <c r="AF77" s="118">
        <v>20</v>
      </c>
      <c r="AG77" s="118">
        <v>20</v>
      </c>
      <c r="AH77" s="118"/>
      <c r="AI77" s="118"/>
      <c r="AJ77" s="118">
        <v>20</v>
      </c>
      <c r="AK77" s="118">
        <v>20</v>
      </c>
      <c r="AL77" s="118">
        <v>20</v>
      </c>
      <c r="AM77" s="118">
        <v>20</v>
      </c>
      <c r="AN77" s="118">
        <v>20</v>
      </c>
      <c r="AO77" s="119"/>
      <c r="AP77" s="120">
        <f t="shared" si="20"/>
        <v>420</v>
      </c>
      <c r="AQ77" s="984">
        <v>11</v>
      </c>
      <c r="AR77" s="985">
        <f>1-(AS77/AQ77)</f>
        <v>0.58181818181818179</v>
      </c>
      <c r="AS77" s="986">
        <v>4.5999999999999996</v>
      </c>
      <c r="AT77" s="1035">
        <f>+AQ77*AP77</f>
        <v>4620</v>
      </c>
      <c r="AU77" s="989">
        <f>+AS77*AP77</f>
        <v>1931.9999999999998</v>
      </c>
    </row>
    <row r="78" spans="3:47" ht="26.25" hidden="1" customHeight="1" x14ac:dyDescent="0.25">
      <c r="C78" s="1062"/>
      <c r="D78" s="710"/>
      <c r="E78" s="995"/>
      <c r="F78" s="995"/>
      <c r="G78" s="1040"/>
      <c r="H78" s="983"/>
      <c r="I78" s="145" t="s">
        <v>36</v>
      </c>
      <c r="J78" s="144">
        <v>20</v>
      </c>
      <c r="K78" s="145" t="s">
        <v>32</v>
      </c>
      <c r="L78" s="117"/>
      <c r="M78" s="118">
        <v>10</v>
      </c>
      <c r="N78" s="118">
        <v>10</v>
      </c>
      <c r="O78" s="118"/>
      <c r="P78" s="118"/>
      <c r="Q78" s="118"/>
      <c r="R78" s="118"/>
      <c r="S78" s="118"/>
      <c r="T78" s="118">
        <v>10</v>
      </c>
      <c r="U78" s="118">
        <v>10</v>
      </c>
      <c r="V78" s="118"/>
      <c r="W78" s="118"/>
      <c r="X78" s="118"/>
      <c r="Y78" s="118"/>
      <c r="Z78" s="118"/>
      <c r="AA78" s="118">
        <v>10</v>
      </c>
      <c r="AB78" s="118">
        <v>10</v>
      </c>
      <c r="AC78" s="118"/>
      <c r="AD78" s="118"/>
      <c r="AE78" s="118"/>
      <c r="AF78" s="118"/>
      <c r="AG78" s="118"/>
      <c r="AH78" s="118">
        <v>10</v>
      </c>
      <c r="AI78" s="118">
        <v>10</v>
      </c>
      <c r="AJ78" s="118"/>
      <c r="AK78" s="118"/>
      <c r="AL78" s="118"/>
      <c r="AM78" s="118"/>
      <c r="AN78" s="118"/>
      <c r="AO78" s="119">
        <v>10</v>
      </c>
      <c r="AP78" s="120">
        <f t="shared" si="20"/>
        <v>90</v>
      </c>
      <c r="AQ78" s="984"/>
      <c r="AR78" s="985"/>
      <c r="AS78" s="986"/>
      <c r="AT78" s="1035"/>
      <c r="AU78" s="990"/>
    </row>
    <row r="79" spans="3:47" ht="25.5" hidden="1" customHeight="1" x14ac:dyDescent="0.25">
      <c r="C79" s="1060">
        <v>33</v>
      </c>
      <c r="D79" s="710"/>
      <c r="E79" s="997" t="s">
        <v>46</v>
      </c>
      <c r="F79" s="979" t="s">
        <v>526</v>
      </c>
      <c r="G79" s="998" t="s">
        <v>164</v>
      </c>
      <c r="H79" s="1036" t="s">
        <v>27</v>
      </c>
      <c r="I79" s="145" t="s">
        <v>29</v>
      </c>
      <c r="J79" s="144">
        <v>20</v>
      </c>
      <c r="K79" s="145" t="s">
        <v>32</v>
      </c>
      <c r="L79" s="117">
        <v>8</v>
      </c>
      <c r="M79" s="118"/>
      <c r="N79" s="118"/>
      <c r="O79" s="118">
        <v>8</v>
      </c>
      <c r="P79" s="118">
        <v>8</v>
      </c>
      <c r="Q79" s="118">
        <v>8</v>
      </c>
      <c r="R79" s="118">
        <v>8</v>
      </c>
      <c r="S79" s="118">
        <v>8</v>
      </c>
      <c r="T79" s="118"/>
      <c r="U79" s="118"/>
      <c r="V79" s="118">
        <v>8</v>
      </c>
      <c r="W79" s="118">
        <v>8</v>
      </c>
      <c r="X79" s="118">
        <v>8</v>
      </c>
      <c r="Y79" s="118">
        <v>8</v>
      </c>
      <c r="Z79" s="118">
        <v>8</v>
      </c>
      <c r="AA79" s="118"/>
      <c r="AB79" s="118"/>
      <c r="AC79" s="118">
        <v>8</v>
      </c>
      <c r="AD79" s="118">
        <v>8</v>
      </c>
      <c r="AE79" s="118">
        <v>8</v>
      </c>
      <c r="AF79" s="118">
        <v>8</v>
      </c>
      <c r="AG79" s="118">
        <v>8</v>
      </c>
      <c r="AH79" s="118"/>
      <c r="AI79" s="118"/>
      <c r="AJ79" s="118">
        <v>8</v>
      </c>
      <c r="AK79" s="118">
        <v>8</v>
      </c>
      <c r="AL79" s="118">
        <v>8</v>
      </c>
      <c r="AM79" s="118">
        <v>8</v>
      </c>
      <c r="AN79" s="118">
        <v>8</v>
      </c>
      <c r="AO79" s="119"/>
      <c r="AP79" s="120">
        <f t="shared" si="20"/>
        <v>168</v>
      </c>
      <c r="AQ79" s="984">
        <v>10</v>
      </c>
      <c r="AR79" s="985">
        <f>1-(AS79/AQ79)</f>
        <v>0.19999999999999996</v>
      </c>
      <c r="AS79" s="986">
        <v>8</v>
      </c>
      <c r="AT79" s="986">
        <f>+AQ79*AP79</f>
        <v>1680</v>
      </c>
      <c r="AU79" s="989">
        <f>+AS79*AP79</f>
        <v>1344</v>
      </c>
    </row>
    <row r="80" spans="3:47" ht="25.5" hidden="1" customHeight="1" x14ac:dyDescent="0.25">
      <c r="C80" s="1060"/>
      <c r="D80" s="710"/>
      <c r="E80" s="997"/>
      <c r="F80" s="979"/>
      <c r="G80" s="998"/>
      <c r="H80" s="1036"/>
      <c r="I80" s="145" t="s">
        <v>36</v>
      </c>
      <c r="J80" s="144">
        <v>20</v>
      </c>
      <c r="K80" s="145" t="s">
        <v>32</v>
      </c>
      <c r="L80" s="117"/>
      <c r="M80" s="118">
        <v>4</v>
      </c>
      <c r="N80" s="118">
        <v>4</v>
      </c>
      <c r="O80" s="118"/>
      <c r="P80" s="118"/>
      <c r="Q80" s="118"/>
      <c r="R80" s="118"/>
      <c r="S80" s="118"/>
      <c r="T80" s="118">
        <v>4</v>
      </c>
      <c r="U80" s="118">
        <v>4</v>
      </c>
      <c r="V80" s="118"/>
      <c r="W80" s="118"/>
      <c r="X80" s="118"/>
      <c r="Y80" s="118"/>
      <c r="Z80" s="118"/>
      <c r="AA80" s="118">
        <v>4</v>
      </c>
      <c r="AB80" s="118">
        <v>4</v>
      </c>
      <c r="AC80" s="118"/>
      <c r="AD80" s="118"/>
      <c r="AE80" s="118"/>
      <c r="AF80" s="118"/>
      <c r="AG80" s="118"/>
      <c r="AH80" s="118">
        <v>4</v>
      </c>
      <c r="AI80" s="118">
        <v>4</v>
      </c>
      <c r="AJ80" s="118"/>
      <c r="AK80" s="118"/>
      <c r="AL80" s="118"/>
      <c r="AM80" s="118"/>
      <c r="AN80" s="118"/>
      <c r="AO80" s="119">
        <v>4</v>
      </c>
      <c r="AP80" s="120">
        <f t="shared" si="20"/>
        <v>36</v>
      </c>
      <c r="AQ80" s="984"/>
      <c r="AR80" s="985"/>
      <c r="AS80" s="986"/>
      <c r="AT80" s="986"/>
      <c r="AU80" s="990"/>
    </row>
    <row r="81" spans="1:47" ht="26.25" customHeight="1" x14ac:dyDescent="0.25">
      <c r="C81" s="1060">
        <v>34</v>
      </c>
      <c r="D81" s="710"/>
      <c r="E81" s="997" t="s">
        <v>165</v>
      </c>
      <c r="F81" s="979" t="s">
        <v>526</v>
      </c>
      <c r="G81" s="998" t="s">
        <v>166</v>
      </c>
      <c r="H81" s="1036" t="s">
        <v>27</v>
      </c>
      <c r="I81" s="94" t="s">
        <v>29</v>
      </c>
      <c r="J81" s="97">
        <v>20</v>
      </c>
      <c r="K81" s="94" t="s">
        <v>32</v>
      </c>
      <c r="L81" s="100">
        <v>5</v>
      </c>
      <c r="M81" s="51"/>
      <c r="N81" s="51"/>
      <c r="O81" s="73">
        <v>5</v>
      </c>
      <c r="P81" s="73">
        <v>5</v>
      </c>
      <c r="Q81" s="73">
        <v>5</v>
      </c>
      <c r="R81" s="73">
        <v>5</v>
      </c>
      <c r="S81" s="73">
        <v>5</v>
      </c>
      <c r="T81" s="51"/>
      <c r="U81" s="51"/>
      <c r="V81" s="73">
        <v>5</v>
      </c>
      <c r="W81" s="73">
        <v>5</v>
      </c>
      <c r="X81" s="73">
        <v>5</v>
      </c>
      <c r="Y81" s="73">
        <v>5</v>
      </c>
      <c r="Z81" s="73">
        <v>5</v>
      </c>
      <c r="AA81" s="51"/>
      <c r="AB81" s="51"/>
      <c r="AC81" s="73">
        <v>5</v>
      </c>
      <c r="AD81" s="73">
        <v>5</v>
      </c>
      <c r="AE81" s="73">
        <v>5</v>
      </c>
      <c r="AF81" s="73">
        <v>5</v>
      </c>
      <c r="AG81" s="73">
        <v>5</v>
      </c>
      <c r="AH81" s="51"/>
      <c r="AI81" s="51"/>
      <c r="AJ81" s="73">
        <v>5</v>
      </c>
      <c r="AK81" s="73">
        <v>5</v>
      </c>
      <c r="AL81" s="73">
        <v>5</v>
      </c>
      <c r="AM81" s="73">
        <v>5</v>
      </c>
      <c r="AN81" s="73">
        <v>5</v>
      </c>
      <c r="AO81" s="101"/>
      <c r="AP81" s="98">
        <f t="shared" si="20"/>
        <v>105</v>
      </c>
      <c r="AQ81" s="1037"/>
      <c r="AR81" s="1038" t="e">
        <f>1-(AS81/AQ81)</f>
        <v>#DIV/0!</v>
      </c>
      <c r="AS81" s="1035"/>
      <c r="AT81" s="1035">
        <f>+AQ81*AP81</f>
        <v>0</v>
      </c>
      <c r="AU81" s="989">
        <f>+AS81*AP81</f>
        <v>0</v>
      </c>
    </row>
    <row r="82" spans="1:47" ht="26.25" customHeight="1" x14ac:dyDescent="0.25">
      <c r="C82" s="1060"/>
      <c r="D82" s="710"/>
      <c r="E82" s="997"/>
      <c r="F82" s="979"/>
      <c r="G82" s="998"/>
      <c r="H82" s="1036"/>
      <c r="I82" s="94" t="s">
        <v>36</v>
      </c>
      <c r="J82" s="97">
        <v>20</v>
      </c>
      <c r="K82" s="94" t="s">
        <v>32</v>
      </c>
      <c r="L82" s="100"/>
      <c r="M82" s="51">
        <v>2</v>
      </c>
      <c r="N82" s="51">
        <v>2</v>
      </c>
      <c r="O82" s="73"/>
      <c r="P82" s="73"/>
      <c r="Q82" s="73"/>
      <c r="R82" s="73"/>
      <c r="S82" s="73"/>
      <c r="T82" s="51">
        <v>2</v>
      </c>
      <c r="U82" s="51">
        <v>2</v>
      </c>
      <c r="V82" s="73"/>
      <c r="W82" s="73"/>
      <c r="X82" s="73"/>
      <c r="Y82" s="73"/>
      <c r="Z82" s="73"/>
      <c r="AA82" s="51">
        <v>2</v>
      </c>
      <c r="AB82" s="51">
        <v>2</v>
      </c>
      <c r="AC82" s="73"/>
      <c r="AD82" s="73"/>
      <c r="AE82" s="73"/>
      <c r="AF82" s="73"/>
      <c r="AG82" s="73"/>
      <c r="AH82" s="51">
        <v>2</v>
      </c>
      <c r="AI82" s="51">
        <v>2</v>
      </c>
      <c r="AJ82" s="73"/>
      <c r="AK82" s="73"/>
      <c r="AL82" s="73"/>
      <c r="AM82" s="73"/>
      <c r="AN82" s="73"/>
      <c r="AO82" s="101">
        <v>2</v>
      </c>
      <c r="AP82" s="98">
        <f t="shared" si="20"/>
        <v>18</v>
      </c>
      <c r="AQ82" s="1037"/>
      <c r="AR82" s="1038"/>
      <c r="AS82" s="1035"/>
      <c r="AT82" s="1035"/>
      <c r="AU82" s="990"/>
    </row>
    <row r="83" spans="1:47" ht="36" hidden="1" customHeight="1" x14ac:dyDescent="0.25">
      <c r="C83" s="1060">
        <v>34</v>
      </c>
      <c r="D83" s="710"/>
      <c r="E83" s="997" t="s">
        <v>47</v>
      </c>
      <c r="F83" s="979" t="s">
        <v>594</v>
      </c>
      <c r="G83" s="998" t="s">
        <v>593</v>
      </c>
      <c r="H83" s="1036" t="s">
        <v>27</v>
      </c>
      <c r="I83" s="116" t="s">
        <v>29</v>
      </c>
      <c r="J83" s="115">
        <v>20</v>
      </c>
      <c r="K83" s="116" t="s">
        <v>32</v>
      </c>
      <c r="L83" s="117">
        <v>5</v>
      </c>
      <c r="M83" s="118"/>
      <c r="N83" s="118"/>
      <c r="O83" s="118">
        <v>5</v>
      </c>
      <c r="P83" s="118">
        <v>5</v>
      </c>
      <c r="Q83" s="118">
        <v>5</v>
      </c>
      <c r="R83" s="118">
        <v>5</v>
      </c>
      <c r="S83" s="118">
        <v>5</v>
      </c>
      <c r="T83" s="118"/>
      <c r="U83" s="118"/>
      <c r="V83" s="118">
        <v>5</v>
      </c>
      <c r="W83" s="118">
        <v>5</v>
      </c>
      <c r="X83" s="118">
        <v>5</v>
      </c>
      <c r="Y83" s="118">
        <v>5</v>
      </c>
      <c r="Z83" s="118">
        <v>5</v>
      </c>
      <c r="AA83" s="118"/>
      <c r="AB83" s="118"/>
      <c r="AC83" s="118">
        <v>5</v>
      </c>
      <c r="AD83" s="118">
        <v>5</v>
      </c>
      <c r="AE83" s="118">
        <v>5</v>
      </c>
      <c r="AF83" s="118">
        <v>5</v>
      </c>
      <c r="AG83" s="118">
        <v>5</v>
      </c>
      <c r="AH83" s="118"/>
      <c r="AI83" s="118"/>
      <c r="AJ83" s="118">
        <v>5</v>
      </c>
      <c r="AK83" s="118">
        <v>5</v>
      </c>
      <c r="AL83" s="118">
        <v>5</v>
      </c>
      <c r="AM83" s="118">
        <v>5</v>
      </c>
      <c r="AN83" s="118">
        <v>5</v>
      </c>
      <c r="AO83" s="119"/>
      <c r="AP83" s="120">
        <f t="shared" ref="AP83:AP84" si="21">SUM(L83:AO83)</f>
        <v>105</v>
      </c>
      <c r="AQ83" s="984">
        <v>12</v>
      </c>
      <c r="AR83" s="985">
        <f>1-(AS83/AQ83)</f>
        <v>0.25</v>
      </c>
      <c r="AS83" s="986">
        <v>9</v>
      </c>
      <c r="AT83" s="1035">
        <f>+AQ83*AP83</f>
        <v>1260</v>
      </c>
      <c r="AU83" s="989">
        <f>+AS83*AP83</f>
        <v>945</v>
      </c>
    </row>
    <row r="84" spans="1:47" ht="36" hidden="1" customHeight="1" x14ac:dyDescent="0.25">
      <c r="C84" s="1060"/>
      <c r="D84" s="710"/>
      <c r="E84" s="997"/>
      <c r="F84" s="979"/>
      <c r="G84" s="998"/>
      <c r="H84" s="1036"/>
      <c r="I84" s="116" t="s">
        <v>36</v>
      </c>
      <c r="J84" s="115">
        <v>20</v>
      </c>
      <c r="K84" s="116" t="s">
        <v>32</v>
      </c>
      <c r="L84" s="117"/>
      <c r="M84" s="118">
        <v>2</v>
      </c>
      <c r="N84" s="118">
        <v>2</v>
      </c>
      <c r="O84" s="118"/>
      <c r="P84" s="118"/>
      <c r="Q84" s="118"/>
      <c r="R84" s="118"/>
      <c r="S84" s="118"/>
      <c r="T84" s="118">
        <v>2</v>
      </c>
      <c r="U84" s="118">
        <v>2</v>
      </c>
      <c r="V84" s="118"/>
      <c r="W84" s="118"/>
      <c r="X84" s="118"/>
      <c r="Y84" s="118"/>
      <c r="Z84" s="118"/>
      <c r="AA84" s="118">
        <v>2</v>
      </c>
      <c r="AB84" s="118">
        <v>2</v>
      </c>
      <c r="AC84" s="118"/>
      <c r="AD84" s="118"/>
      <c r="AE84" s="118"/>
      <c r="AF84" s="118"/>
      <c r="AG84" s="118"/>
      <c r="AH84" s="118">
        <v>2</v>
      </c>
      <c r="AI84" s="118">
        <v>2</v>
      </c>
      <c r="AJ84" s="118"/>
      <c r="AK84" s="118"/>
      <c r="AL84" s="118"/>
      <c r="AM84" s="118"/>
      <c r="AN84" s="118"/>
      <c r="AO84" s="119">
        <v>2</v>
      </c>
      <c r="AP84" s="120">
        <f t="shared" si="21"/>
        <v>18</v>
      </c>
      <c r="AQ84" s="984"/>
      <c r="AR84" s="985"/>
      <c r="AS84" s="986"/>
      <c r="AT84" s="1035"/>
      <c r="AU84" s="990"/>
    </row>
    <row r="85" spans="1:47" ht="37.5" customHeight="1" x14ac:dyDescent="0.25">
      <c r="C85" s="1060">
        <v>35</v>
      </c>
      <c r="D85" s="710"/>
      <c r="E85" s="997" t="s">
        <v>167</v>
      </c>
      <c r="F85" s="979" t="s">
        <v>528</v>
      </c>
      <c r="G85" s="998" t="s">
        <v>168</v>
      </c>
      <c r="H85" s="1036" t="s">
        <v>27</v>
      </c>
      <c r="I85" s="94" t="s">
        <v>29</v>
      </c>
      <c r="J85" s="97">
        <v>20</v>
      </c>
      <c r="K85" s="94" t="s">
        <v>32</v>
      </c>
      <c r="L85" s="100">
        <v>25</v>
      </c>
      <c r="M85" s="51"/>
      <c r="N85" s="51"/>
      <c r="O85" s="73">
        <v>25</v>
      </c>
      <c r="P85" s="73">
        <v>25</v>
      </c>
      <c r="Q85" s="73">
        <v>25</v>
      </c>
      <c r="R85" s="73">
        <v>25</v>
      </c>
      <c r="S85" s="73">
        <v>25</v>
      </c>
      <c r="T85" s="51"/>
      <c r="U85" s="51"/>
      <c r="V85" s="73">
        <v>25</v>
      </c>
      <c r="W85" s="73">
        <v>25</v>
      </c>
      <c r="X85" s="73">
        <v>25</v>
      </c>
      <c r="Y85" s="73">
        <v>25</v>
      </c>
      <c r="Z85" s="73">
        <v>25</v>
      </c>
      <c r="AA85" s="51"/>
      <c r="AB85" s="51"/>
      <c r="AC85" s="73">
        <v>25</v>
      </c>
      <c r="AD85" s="73">
        <v>25</v>
      </c>
      <c r="AE85" s="73">
        <v>25</v>
      </c>
      <c r="AF85" s="73">
        <v>25</v>
      </c>
      <c r="AG85" s="73">
        <v>25</v>
      </c>
      <c r="AH85" s="51"/>
      <c r="AI85" s="51"/>
      <c r="AJ85" s="73">
        <v>25</v>
      </c>
      <c r="AK85" s="73">
        <v>25</v>
      </c>
      <c r="AL85" s="73">
        <v>25</v>
      </c>
      <c r="AM85" s="73">
        <v>25</v>
      </c>
      <c r="AN85" s="73">
        <v>25</v>
      </c>
      <c r="AO85" s="101"/>
      <c r="AP85" s="98">
        <f t="shared" si="20"/>
        <v>525</v>
      </c>
      <c r="AQ85" s="1037"/>
      <c r="AR85" s="1038" t="e">
        <f>1-(AS85/AQ85)</f>
        <v>#DIV/0!</v>
      </c>
      <c r="AS85" s="1035"/>
      <c r="AT85" s="1035">
        <f>+AQ85*AP85</f>
        <v>0</v>
      </c>
      <c r="AU85" s="989">
        <f>+AS85*AP85</f>
        <v>0</v>
      </c>
    </row>
    <row r="86" spans="1:47" ht="37.5" customHeight="1" x14ac:dyDescent="0.25">
      <c r="C86" s="1060"/>
      <c r="D86" s="710"/>
      <c r="E86" s="997"/>
      <c r="F86" s="979"/>
      <c r="G86" s="998"/>
      <c r="H86" s="1036"/>
      <c r="I86" s="94" t="s">
        <v>36</v>
      </c>
      <c r="J86" s="97">
        <v>20</v>
      </c>
      <c r="K86" s="94" t="s">
        <v>32</v>
      </c>
      <c r="L86" s="100"/>
      <c r="M86" s="51">
        <v>25</v>
      </c>
      <c r="N86" s="51">
        <v>25</v>
      </c>
      <c r="O86" s="73"/>
      <c r="P86" s="73"/>
      <c r="Q86" s="73"/>
      <c r="R86" s="73"/>
      <c r="S86" s="73"/>
      <c r="T86" s="51">
        <v>25</v>
      </c>
      <c r="U86" s="51">
        <v>25</v>
      </c>
      <c r="V86" s="73"/>
      <c r="W86" s="73"/>
      <c r="X86" s="73"/>
      <c r="Y86" s="73"/>
      <c r="Z86" s="73"/>
      <c r="AA86" s="51">
        <v>25</v>
      </c>
      <c r="AB86" s="51">
        <v>25</v>
      </c>
      <c r="AC86" s="73"/>
      <c r="AD86" s="73"/>
      <c r="AE86" s="73"/>
      <c r="AF86" s="73"/>
      <c r="AG86" s="73"/>
      <c r="AH86" s="51">
        <v>25</v>
      </c>
      <c r="AI86" s="51">
        <v>25</v>
      </c>
      <c r="AJ86" s="73"/>
      <c r="AK86" s="73"/>
      <c r="AL86" s="73"/>
      <c r="AM86" s="73"/>
      <c r="AN86" s="73"/>
      <c r="AO86" s="101">
        <v>25</v>
      </c>
      <c r="AP86" s="98">
        <f t="shared" si="20"/>
        <v>225</v>
      </c>
      <c r="AQ86" s="1037"/>
      <c r="AR86" s="1038"/>
      <c r="AS86" s="1035"/>
      <c r="AT86" s="1035"/>
      <c r="AU86" s="990"/>
    </row>
    <row r="87" spans="1:47" ht="26.25" hidden="1" customHeight="1" x14ac:dyDescent="0.25">
      <c r="C87" s="1060">
        <v>36</v>
      </c>
      <c r="D87" s="710"/>
      <c r="E87" s="997" t="s">
        <v>46</v>
      </c>
      <c r="F87" s="979" t="s">
        <v>529</v>
      </c>
      <c r="G87" s="998" t="s">
        <v>169</v>
      </c>
      <c r="H87" s="1036" t="s">
        <v>27</v>
      </c>
      <c r="I87" s="145" t="s">
        <v>29</v>
      </c>
      <c r="J87" s="144">
        <v>20</v>
      </c>
      <c r="K87" s="145" t="s">
        <v>32</v>
      </c>
      <c r="L87" s="117">
        <v>15</v>
      </c>
      <c r="M87" s="118"/>
      <c r="N87" s="118"/>
      <c r="O87" s="118">
        <v>15</v>
      </c>
      <c r="P87" s="118">
        <v>15</v>
      </c>
      <c r="Q87" s="118">
        <v>15</v>
      </c>
      <c r="R87" s="118">
        <v>15</v>
      </c>
      <c r="S87" s="118">
        <v>15</v>
      </c>
      <c r="T87" s="118"/>
      <c r="U87" s="118"/>
      <c r="V87" s="118">
        <v>15</v>
      </c>
      <c r="W87" s="118">
        <v>15</v>
      </c>
      <c r="X87" s="118">
        <v>15</v>
      </c>
      <c r="Y87" s="118">
        <v>15</v>
      </c>
      <c r="Z87" s="118">
        <v>15</v>
      </c>
      <c r="AA87" s="118"/>
      <c r="AB87" s="118"/>
      <c r="AC87" s="118">
        <v>15</v>
      </c>
      <c r="AD87" s="118">
        <v>15</v>
      </c>
      <c r="AE87" s="118">
        <v>15</v>
      </c>
      <c r="AF87" s="118">
        <v>15</v>
      </c>
      <c r="AG87" s="118">
        <v>15</v>
      </c>
      <c r="AH87" s="118"/>
      <c r="AI87" s="118"/>
      <c r="AJ87" s="118">
        <v>15</v>
      </c>
      <c r="AK87" s="118">
        <v>15</v>
      </c>
      <c r="AL87" s="118">
        <v>15</v>
      </c>
      <c r="AM87" s="118">
        <v>15</v>
      </c>
      <c r="AN87" s="118">
        <v>15</v>
      </c>
      <c r="AO87" s="119"/>
      <c r="AP87" s="120">
        <f t="shared" si="20"/>
        <v>315</v>
      </c>
      <c r="AQ87" s="984">
        <v>14</v>
      </c>
      <c r="AR87" s="985">
        <f>1-(AS87/AQ87)</f>
        <v>0.5</v>
      </c>
      <c r="AS87" s="986">
        <v>7</v>
      </c>
      <c r="AT87" s="986">
        <f>+AQ87*AP87</f>
        <v>4410</v>
      </c>
      <c r="AU87" s="989">
        <f>+AS87*AP87</f>
        <v>2205</v>
      </c>
    </row>
    <row r="88" spans="1:47" ht="26.25" hidden="1" customHeight="1" x14ac:dyDescent="0.25">
      <c r="C88" s="1060"/>
      <c r="D88" s="710"/>
      <c r="E88" s="997"/>
      <c r="F88" s="979"/>
      <c r="G88" s="998"/>
      <c r="H88" s="1036"/>
      <c r="I88" s="145" t="s">
        <v>36</v>
      </c>
      <c r="J88" s="144">
        <v>20</v>
      </c>
      <c r="K88" s="145" t="s">
        <v>32</v>
      </c>
      <c r="L88" s="117"/>
      <c r="M88" s="118">
        <v>5</v>
      </c>
      <c r="N88" s="118">
        <v>5</v>
      </c>
      <c r="O88" s="118"/>
      <c r="P88" s="118"/>
      <c r="Q88" s="118"/>
      <c r="R88" s="118"/>
      <c r="S88" s="118"/>
      <c r="T88" s="118">
        <v>5</v>
      </c>
      <c r="U88" s="118">
        <v>5</v>
      </c>
      <c r="V88" s="118"/>
      <c r="W88" s="118"/>
      <c r="X88" s="118"/>
      <c r="Y88" s="118"/>
      <c r="Z88" s="118"/>
      <c r="AA88" s="118">
        <v>5</v>
      </c>
      <c r="AB88" s="118">
        <v>5</v>
      </c>
      <c r="AC88" s="118"/>
      <c r="AD88" s="118"/>
      <c r="AE88" s="118"/>
      <c r="AF88" s="118"/>
      <c r="AG88" s="118"/>
      <c r="AH88" s="118">
        <v>5</v>
      </c>
      <c r="AI88" s="118">
        <v>5</v>
      </c>
      <c r="AJ88" s="118"/>
      <c r="AK88" s="118"/>
      <c r="AL88" s="118"/>
      <c r="AM88" s="118"/>
      <c r="AN88" s="118"/>
      <c r="AO88" s="119">
        <v>5</v>
      </c>
      <c r="AP88" s="120">
        <f t="shared" si="20"/>
        <v>45</v>
      </c>
      <c r="AQ88" s="984"/>
      <c r="AR88" s="985"/>
      <c r="AS88" s="986"/>
      <c r="AT88" s="986"/>
      <c r="AU88" s="990"/>
    </row>
    <row r="89" spans="1:47" ht="26.25" customHeight="1" x14ac:dyDescent="0.25">
      <c r="C89" s="1060">
        <v>37</v>
      </c>
      <c r="D89" s="710"/>
      <c r="E89" s="997" t="s">
        <v>170</v>
      </c>
      <c r="F89" s="979" t="s">
        <v>525</v>
      </c>
      <c r="G89" s="997" t="s">
        <v>171</v>
      </c>
      <c r="H89" s="1036" t="s">
        <v>27</v>
      </c>
      <c r="I89" s="94" t="s">
        <v>29</v>
      </c>
      <c r="J89" s="97">
        <v>20</v>
      </c>
      <c r="K89" s="94" t="s">
        <v>32</v>
      </c>
      <c r="L89" s="100">
        <v>8</v>
      </c>
      <c r="M89" s="51"/>
      <c r="N89" s="51"/>
      <c r="O89" s="73">
        <v>8</v>
      </c>
      <c r="P89" s="73">
        <v>8</v>
      </c>
      <c r="Q89" s="73">
        <v>8</v>
      </c>
      <c r="R89" s="73">
        <v>8</v>
      </c>
      <c r="S89" s="73">
        <v>8</v>
      </c>
      <c r="T89" s="51"/>
      <c r="U89" s="51"/>
      <c r="V89" s="73">
        <v>8</v>
      </c>
      <c r="W89" s="73">
        <v>8</v>
      </c>
      <c r="X89" s="73">
        <v>8</v>
      </c>
      <c r="Y89" s="73">
        <v>8</v>
      </c>
      <c r="Z89" s="73">
        <v>8</v>
      </c>
      <c r="AA89" s="51"/>
      <c r="AB89" s="51"/>
      <c r="AC89" s="73">
        <v>8</v>
      </c>
      <c r="AD89" s="73">
        <v>8</v>
      </c>
      <c r="AE89" s="73">
        <v>8</v>
      </c>
      <c r="AF89" s="73">
        <v>8</v>
      </c>
      <c r="AG89" s="73">
        <v>8</v>
      </c>
      <c r="AH89" s="51"/>
      <c r="AI89" s="51"/>
      <c r="AJ89" s="73">
        <v>8</v>
      </c>
      <c r="AK89" s="73">
        <v>8</v>
      </c>
      <c r="AL89" s="73">
        <v>8</v>
      </c>
      <c r="AM89" s="73">
        <v>8</v>
      </c>
      <c r="AN89" s="73">
        <v>8</v>
      </c>
      <c r="AO89" s="101"/>
      <c r="AP89" s="98">
        <f t="shared" si="20"/>
        <v>168</v>
      </c>
      <c r="AQ89" s="1037"/>
      <c r="AR89" s="1038" t="e">
        <f>1-(AS89/AQ89)</f>
        <v>#DIV/0!</v>
      </c>
      <c r="AS89" s="1035"/>
      <c r="AT89" s="1035">
        <f>+AQ89*AP89</f>
        <v>0</v>
      </c>
      <c r="AU89" s="989">
        <f>+AS89*AP89</f>
        <v>0</v>
      </c>
    </row>
    <row r="90" spans="1:47" ht="26.25" customHeight="1" x14ac:dyDescent="0.25">
      <c r="C90" s="1060"/>
      <c r="D90" s="710"/>
      <c r="E90" s="997"/>
      <c r="F90" s="979"/>
      <c r="G90" s="998"/>
      <c r="H90" s="1036"/>
      <c r="I90" s="94" t="s">
        <v>36</v>
      </c>
      <c r="J90" s="97">
        <v>20</v>
      </c>
      <c r="K90" s="94" t="s">
        <v>32</v>
      </c>
      <c r="L90" s="100"/>
      <c r="M90" s="51">
        <v>3</v>
      </c>
      <c r="N90" s="51">
        <v>3</v>
      </c>
      <c r="O90" s="73"/>
      <c r="P90" s="73"/>
      <c r="Q90" s="73"/>
      <c r="R90" s="73"/>
      <c r="S90" s="73"/>
      <c r="T90" s="51">
        <v>3</v>
      </c>
      <c r="U90" s="51">
        <v>3</v>
      </c>
      <c r="V90" s="73"/>
      <c r="W90" s="73"/>
      <c r="X90" s="73"/>
      <c r="Y90" s="73"/>
      <c r="Z90" s="73"/>
      <c r="AA90" s="51">
        <v>3</v>
      </c>
      <c r="AB90" s="51">
        <v>3</v>
      </c>
      <c r="AC90" s="73"/>
      <c r="AD90" s="73"/>
      <c r="AE90" s="73"/>
      <c r="AF90" s="73"/>
      <c r="AG90" s="73"/>
      <c r="AH90" s="51">
        <v>3</v>
      </c>
      <c r="AI90" s="51">
        <v>3</v>
      </c>
      <c r="AJ90" s="73"/>
      <c r="AK90" s="73"/>
      <c r="AL90" s="73"/>
      <c r="AM90" s="73"/>
      <c r="AN90" s="73"/>
      <c r="AO90" s="101">
        <v>3</v>
      </c>
      <c r="AP90" s="98">
        <f t="shared" si="20"/>
        <v>27</v>
      </c>
      <c r="AQ90" s="1037"/>
      <c r="AR90" s="1038"/>
      <c r="AS90" s="1035"/>
      <c r="AT90" s="1035"/>
      <c r="AU90" s="990"/>
    </row>
    <row r="91" spans="1:47" ht="26.25" hidden="1" customHeight="1" x14ac:dyDescent="0.25">
      <c r="C91" s="1060">
        <v>38</v>
      </c>
      <c r="D91" s="710"/>
      <c r="E91" s="997" t="s">
        <v>46</v>
      </c>
      <c r="F91" s="979" t="s">
        <v>526</v>
      </c>
      <c r="G91" s="997" t="s">
        <v>172</v>
      </c>
      <c r="H91" s="1036" t="s">
        <v>27</v>
      </c>
      <c r="I91" s="145" t="s">
        <v>29</v>
      </c>
      <c r="J91" s="144">
        <v>20</v>
      </c>
      <c r="K91" s="145" t="s">
        <v>32</v>
      </c>
      <c r="L91" s="117">
        <v>6</v>
      </c>
      <c r="M91" s="118"/>
      <c r="N91" s="118"/>
      <c r="O91" s="118">
        <v>6</v>
      </c>
      <c r="P91" s="118">
        <v>6</v>
      </c>
      <c r="Q91" s="118">
        <v>6</v>
      </c>
      <c r="R91" s="118">
        <v>6</v>
      </c>
      <c r="S91" s="118">
        <v>6</v>
      </c>
      <c r="T91" s="118"/>
      <c r="U91" s="118"/>
      <c r="V91" s="118">
        <v>6</v>
      </c>
      <c r="W91" s="118">
        <v>6</v>
      </c>
      <c r="X91" s="118">
        <v>6</v>
      </c>
      <c r="Y91" s="118">
        <v>6</v>
      </c>
      <c r="Z91" s="118">
        <v>6</v>
      </c>
      <c r="AA91" s="118"/>
      <c r="AB91" s="118"/>
      <c r="AC91" s="118">
        <v>6</v>
      </c>
      <c r="AD91" s="118">
        <v>6</v>
      </c>
      <c r="AE91" s="118">
        <v>6</v>
      </c>
      <c r="AF91" s="118">
        <v>6</v>
      </c>
      <c r="AG91" s="118">
        <v>6</v>
      </c>
      <c r="AH91" s="118"/>
      <c r="AI91" s="118"/>
      <c r="AJ91" s="118">
        <v>6</v>
      </c>
      <c r="AK91" s="118">
        <v>6</v>
      </c>
      <c r="AL91" s="118">
        <v>6</v>
      </c>
      <c r="AM91" s="118">
        <v>6</v>
      </c>
      <c r="AN91" s="118">
        <v>6</v>
      </c>
      <c r="AO91" s="119"/>
      <c r="AP91" s="120">
        <f t="shared" si="20"/>
        <v>126</v>
      </c>
      <c r="AQ91" s="984">
        <v>9</v>
      </c>
      <c r="AR91" s="985">
        <f>1-(AS91/AQ91)</f>
        <v>0.22222222222222221</v>
      </c>
      <c r="AS91" s="986">
        <v>7</v>
      </c>
      <c r="AT91" s="986">
        <f>+AQ91*AP91</f>
        <v>1134</v>
      </c>
      <c r="AU91" s="989">
        <f>+AS91*AP91</f>
        <v>882</v>
      </c>
    </row>
    <row r="92" spans="1:47" ht="26.25" hidden="1" customHeight="1" x14ac:dyDescent="0.25">
      <c r="C92" s="1060"/>
      <c r="D92" s="710"/>
      <c r="E92" s="997"/>
      <c r="F92" s="979"/>
      <c r="G92" s="998"/>
      <c r="H92" s="1036"/>
      <c r="I92" s="145" t="s">
        <v>36</v>
      </c>
      <c r="J92" s="144">
        <v>20</v>
      </c>
      <c r="K92" s="145" t="s">
        <v>32</v>
      </c>
      <c r="L92" s="117"/>
      <c r="M92" s="118">
        <v>3</v>
      </c>
      <c r="N92" s="118">
        <v>3</v>
      </c>
      <c r="O92" s="118"/>
      <c r="P92" s="118"/>
      <c r="Q92" s="118"/>
      <c r="R92" s="118"/>
      <c r="S92" s="118"/>
      <c r="T92" s="118">
        <v>3</v>
      </c>
      <c r="U92" s="118">
        <v>3</v>
      </c>
      <c r="V92" s="118"/>
      <c r="W92" s="118"/>
      <c r="X92" s="118"/>
      <c r="Y92" s="118"/>
      <c r="Z92" s="118"/>
      <c r="AA92" s="118">
        <v>3</v>
      </c>
      <c r="AB92" s="118">
        <v>3</v>
      </c>
      <c r="AC92" s="118"/>
      <c r="AD92" s="118"/>
      <c r="AE92" s="118"/>
      <c r="AF92" s="118"/>
      <c r="AG92" s="118"/>
      <c r="AH92" s="118">
        <v>3</v>
      </c>
      <c r="AI92" s="118">
        <v>3</v>
      </c>
      <c r="AJ92" s="118"/>
      <c r="AK92" s="118"/>
      <c r="AL92" s="118"/>
      <c r="AM92" s="118"/>
      <c r="AN92" s="118"/>
      <c r="AO92" s="119">
        <v>3</v>
      </c>
      <c r="AP92" s="120">
        <f t="shared" si="20"/>
        <v>27</v>
      </c>
      <c r="AQ92" s="984"/>
      <c r="AR92" s="985"/>
      <c r="AS92" s="986"/>
      <c r="AT92" s="986"/>
      <c r="AU92" s="990"/>
    </row>
    <row r="93" spans="1:47" ht="26.25" customHeight="1" x14ac:dyDescent="0.25">
      <c r="A93" t="s">
        <v>173</v>
      </c>
      <c r="C93" s="1060">
        <v>39</v>
      </c>
      <c r="D93" s="710"/>
      <c r="E93" s="997" t="s">
        <v>174</v>
      </c>
      <c r="F93" s="979" t="s">
        <v>530</v>
      </c>
      <c r="G93" s="998" t="s">
        <v>175</v>
      </c>
      <c r="H93" s="1036" t="s">
        <v>27</v>
      </c>
      <c r="I93" s="94" t="s">
        <v>29</v>
      </c>
      <c r="J93" s="97">
        <v>20</v>
      </c>
      <c r="K93" s="94" t="s">
        <v>32</v>
      </c>
      <c r="L93" s="100">
        <v>8</v>
      </c>
      <c r="M93" s="51"/>
      <c r="N93" s="51"/>
      <c r="O93" s="73">
        <v>8</v>
      </c>
      <c r="P93" s="73">
        <v>8</v>
      </c>
      <c r="Q93" s="73">
        <v>8</v>
      </c>
      <c r="R93" s="73">
        <v>8</v>
      </c>
      <c r="S93" s="73">
        <v>8</v>
      </c>
      <c r="T93" s="51"/>
      <c r="U93" s="51"/>
      <c r="V93" s="73">
        <v>8</v>
      </c>
      <c r="W93" s="73">
        <v>8</v>
      </c>
      <c r="X93" s="73">
        <v>8</v>
      </c>
      <c r="Y93" s="73">
        <v>8</v>
      </c>
      <c r="Z93" s="73">
        <v>8</v>
      </c>
      <c r="AA93" s="51"/>
      <c r="AB93" s="51"/>
      <c r="AC93" s="73">
        <v>8</v>
      </c>
      <c r="AD93" s="73">
        <v>8</v>
      </c>
      <c r="AE93" s="73">
        <v>8</v>
      </c>
      <c r="AF93" s="73">
        <v>8</v>
      </c>
      <c r="AG93" s="73">
        <v>8</v>
      </c>
      <c r="AH93" s="51"/>
      <c r="AI93" s="51"/>
      <c r="AJ93" s="73">
        <v>8</v>
      </c>
      <c r="AK93" s="73">
        <v>8</v>
      </c>
      <c r="AL93" s="73">
        <v>8</v>
      </c>
      <c r="AM93" s="73">
        <v>8</v>
      </c>
      <c r="AN93" s="73">
        <v>8</v>
      </c>
      <c r="AO93" s="101"/>
      <c r="AP93" s="98">
        <f t="shared" si="20"/>
        <v>168</v>
      </c>
      <c r="AQ93" s="1037"/>
      <c r="AR93" s="1038" t="e">
        <f>1-(AS93/AQ93)</f>
        <v>#DIV/0!</v>
      </c>
      <c r="AS93" s="1035"/>
      <c r="AT93" s="1035">
        <f>+AQ93*AP93</f>
        <v>0</v>
      </c>
      <c r="AU93" s="989">
        <f>+AS93*AP93</f>
        <v>0</v>
      </c>
    </row>
    <row r="94" spans="1:47" ht="26.25" customHeight="1" x14ac:dyDescent="0.25">
      <c r="C94" s="1060"/>
      <c r="D94" s="1010"/>
      <c r="E94" s="997"/>
      <c r="F94" s="979"/>
      <c r="G94" s="998"/>
      <c r="H94" s="1036"/>
      <c r="I94" s="94" t="s">
        <v>36</v>
      </c>
      <c r="J94" s="97">
        <v>20</v>
      </c>
      <c r="K94" s="94" t="s">
        <v>32</v>
      </c>
      <c r="L94" s="100"/>
      <c r="M94" s="51">
        <v>4</v>
      </c>
      <c r="N94" s="51">
        <v>4</v>
      </c>
      <c r="O94" s="73"/>
      <c r="P94" s="73"/>
      <c r="Q94" s="73"/>
      <c r="R94" s="73"/>
      <c r="S94" s="73"/>
      <c r="T94" s="51">
        <v>4</v>
      </c>
      <c r="U94" s="51">
        <v>4</v>
      </c>
      <c r="V94" s="73"/>
      <c r="W94" s="73"/>
      <c r="X94" s="73"/>
      <c r="Y94" s="73"/>
      <c r="Z94" s="73"/>
      <c r="AA94" s="51">
        <v>4</v>
      </c>
      <c r="AB94" s="51">
        <v>4</v>
      </c>
      <c r="AC94" s="73"/>
      <c r="AD94" s="73"/>
      <c r="AE94" s="73"/>
      <c r="AF94" s="73"/>
      <c r="AG94" s="73"/>
      <c r="AH94" s="51">
        <v>4</v>
      </c>
      <c r="AI94" s="51">
        <v>4</v>
      </c>
      <c r="AJ94" s="73"/>
      <c r="AK94" s="73"/>
      <c r="AL94" s="73"/>
      <c r="AM94" s="73"/>
      <c r="AN94" s="73"/>
      <c r="AO94" s="101">
        <v>4</v>
      </c>
      <c r="AP94" s="98">
        <f t="shared" si="20"/>
        <v>36</v>
      </c>
      <c r="AQ94" s="1037"/>
      <c r="AR94" s="1038"/>
      <c r="AS94" s="1035"/>
      <c r="AT94" s="1035"/>
      <c r="AU94" s="990"/>
    </row>
    <row r="95" spans="1:47" ht="26.25" hidden="1" customHeight="1" x14ac:dyDescent="0.25">
      <c r="C95" s="1060">
        <v>40</v>
      </c>
      <c r="D95" s="979" t="s">
        <v>80</v>
      </c>
      <c r="E95" s="980" t="s">
        <v>46</v>
      </c>
      <c r="F95" s="981" t="s">
        <v>447</v>
      </c>
      <c r="G95" s="980" t="s">
        <v>176</v>
      </c>
      <c r="H95" s="983" t="s">
        <v>27</v>
      </c>
      <c r="I95" s="145" t="s">
        <v>29</v>
      </c>
      <c r="J95" s="144">
        <v>20</v>
      </c>
      <c r="K95" s="145" t="s">
        <v>32</v>
      </c>
      <c r="L95" s="117">
        <v>6</v>
      </c>
      <c r="M95" s="118"/>
      <c r="N95" s="118"/>
      <c r="O95" s="118">
        <v>6</v>
      </c>
      <c r="P95" s="118">
        <v>6</v>
      </c>
      <c r="Q95" s="118">
        <v>6</v>
      </c>
      <c r="R95" s="118">
        <v>6</v>
      </c>
      <c r="S95" s="118">
        <v>6</v>
      </c>
      <c r="T95" s="118"/>
      <c r="U95" s="118"/>
      <c r="V95" s="118">
        <v>6</v>
      </c>
      <c r="W95" s="118">
        <v>6</v>
      </c>
      <c r="X95" s="118">
        <v>6</v>
      </c>
      <c r="Y95" s="118">
        <v>6</v>
      </c>
      <c r="Z95" s="118">
        <v>6</v>
      </c>
      <c r="AA95" s="118"/>
      <c r="AB95" s="118"/>
      <c r="AC95" s="118">
        <v>6</v>
      </c>
      <c r="AD95" s="118">
        <v>6</v>
      </c>
      <c r="AE95" s="118">
        <v>6</v>
      </c>
      <c r="AF95" s="118">
        <v>6</v>
      </c>
      <c r="AG95" s="118">
        <v>6</v>
      </c>
      <c r="AH95" s="118"/>
      <c r="AI95" s="118"/>
      <c r="AJ95" s="118">
        <v>6</v>
      </c>
      <c r="AK95" s="118">
        <v>6</v>
      </c>
      <c r="AL95" s="118">
        <v>6</v>
      </c>
      <c r="AM95" s="118">
        <v>6</v>
      </c>
      <c r="AN95" s="118">
        <v>6</v>
      </c>
      <c r="AO95" s="119"/>
      <c r="AP95" s="120">
        <f t="shared" si="20"/>
        <v>126</v>
      </c>
      <c r="AQ95" s="984">
        <v>10</v>
      </c>
      <c r="AR95" s="985">
        <f>1-(AS95/AQ95)</f>
        <v>0.30000000000000004</v>
      </c>
      <c r="AS95" s="986">
        <v>7</v>
      </c>
      <c r="AT95" s="986">
        <f>+AQ95*AP95</f>
        <v>1260</v>
      </c>
      <c r="AU95" s="989">
        <f>+AS95*AP95</f>
        <v>882</v>
      </c>
    </row>
    <row r="96" spans="1:47" ht="26.25" hidden="1" customHeight="1" x14ac:dyDescent="0.25">
      <c r="C96" s="1060"/>
      <c r="D96" s="979"/>
      <c r="E96" s="980"/>
      <c r="F96" s="981"/>
      <c r="G96" s="980"/>
      <c r="H96" s="983"/>
      <c r="I96" s="145" t="s">
        <v>36</v>
      </c>
      <c r="J96" s="144">
        <v>20</v>
      </c>
      <c r="K96" s="145" t="s">
        <v>32</v>
      </c>
      <c r="L96" s="117"/>
      <c r="M96" s="118">
        <v>3</v>
      </c>
      <c r="N96" s="118">
        <v>3</v>
      </c>
      <c r="O96" s="118"/>
      <c r="P96" s="118"/>
      <c r="Q96" s="118"/>
      <c r="R96" s="118"/>
      <c r="S96" s="118"/>
      <c r="T96" s="118">
        <v>3</v>
      </c>
      <c r="U96" s="118">
        <v>3</v>
      </c>
      <c r="V96" s="118"/>
      <c r="W96" s="118"/>
      <c r="X96" s="118"/>
      <c r="Y96" s="118"/>
      <c r="Z96" s="118"/>
      <c r="AA96" s="118">
        <v>3</v>
      </c>
      <c r="AB96" s="118">
        <v>3</v>
      </c>
      <c r="AC96" s="118"/>
      <c r="AD96" s="118"/>
      <c r="AE96" s="118"/>
      <c r="AF96" s="118"/>
      <c r="AG96" s="118"/>
      <c r="AH96" s="118">
        <v>3</v>
      </c>
      <c r="AI96" s="118">
        <v>3</v>
      </c>
      <c r="AJ96" s="118"/>
      <c r="AK96" s="118"/>
      <c r="AL96" s="118"/>
      <c r="AM96" s="118"/>
      <c r="AN96" s="118"/>
      <c r="AO96" s="119">
        <v>3</v>
      </c>
      <c r="AP96" s="120">
        <f t="shared" si="20"/>
        <v>27</v>
      </c>
      <c r="AQ96" s="984"/>
      <c r="AR96" s="985"/>
      <c r="AS96" s="986"/>
      <c r="AT96" s="986"/>
      <c r="AU96" s="990"/>
    </row>
    <row r="97" spans="3:47" ht="26.25" hidden="1" customHeight="1" x14ac:dyDescent="0.25">
      <c r="C97" s="1060">
        <v>41</v>
      </c>
      <c r="D97" s="979"/>
      <c r="E97" s="980" t="s">
        <v>47</v>
      </c>
      <c r="F97" s="981" t="s">
        <v>447</v>
      </c>
      <c r="G97" s="980" t="s">
        <v>177</v>
      </c>
      <c r="H97" s="983" t="s">
        <v>27</v>
      </c>
      <c r="I97" s="116" t="s">
        <v>29</v>
      </c>
      <c r="J97" s="115">
        <v>20</v>
      </c>
      <c r="K97" s="116" t="s">
        <v>32</v>
      </c>
      <c r="L97" s="117">
        <v>25</v>
      </c>
      <c r="M97" s="118"/>
      <c r="N97" s="118"/>
      <c r="O97" s="118">
        <v>25</v>
      </c>
      <c r="P97" s="118">
        <v>25</v>
      </c>
      <c r="Q97" s="118">
        <v>25</v>
      </c>
      <c r="R97" s="118">
        <v>25</v>
      </c>
      <c r="S97" s="118">
        <v>25</v>
      </c>
      <c r="T97" s="118"/>
      <c r="U97" s="118"/>
      <c r="V97" s="118">
        <v>25</v>
      </c>
      <c r="W97" s="118">
        <v>25</v>
      </c>
      <c r="X97" s="118">
        <v>25</v>
      </c>
      <c r="Y97" s="118">
        <v>25</v>
      </c>
      <c r="Z97" s="118">
        <v>25</v>
      </c>
      <c r="AA97" s="118"/>
      <c r="AB97" s="118"/>
      <c r="AC97" s="118">
        <v>25</v>
      </c>
      <c r="AD97" s="118">
        <v>25</v>
      </c>
      <c r="AE97" s="118">
        <v>25</v>
      </c>
      <c r="AF97" s="118">
        <v>25</v>
      </c>
      <c r="AG97" s="118">
        <v>25</v>
      </c>
      <c r="AH97" s="118"/>
      <c r="AI97" s="118"/>
      <c r="AJ97" s="118">
        <v>25</v>
      </c>
      <c r="AK97" s="118">
        <v>25</v>
      </c>
      <c r="AL97" s="118">
        <v>25</v>
      </c>
      <c r="AM97" s="118">
        <v>25</v>
      </c>
      <c r="AN97" s="118">
        <v>25</v>
      </c>
      <c r="AO97" s="119"/>
      <c r="AP97" s="120">
        <f t="shared" si="20"/>
        <v>525</v>
      </c>
      <c r="AQ97" s="984">
        <v>12</v>
      </c>
      <c r="AR97" s="985">
        <f>1-(AS97/AQ97)</f>
        <v>0.25</v>
      </c>
      <c r="AS97" s="986">
        <v>9</v>
      </c>
      <c r="AT97" s="1035">
        <f>+AQ97*AP97</f>
        <v>6300</v>
      </c>
      <c r="AU97" s="989">
        <f>+AS97*AP97</f>
        <v>4725</v>
      </c>
    </row>
    <row r="98" spans="3:47" ht="26.25" hidden="1" customHeight="1" x14ac:dyDescent="0.25">
      <c r="C98" s="1060"/>
      <c r="D98" s="979"/>
      <c r="E98" s="980"/>
      <c r="F98" s="981"/>
      <c r="G98" s="982"/>
      <c r="H98" s="983"/>
      <c r="I98" s="116" t="s">
        <v>36</v>
      </c>
      <c r="J98" s="115">
        <v>20</v>
      </c>
      <c r="K98" s="116" t="s">
        <v>32</v>
      </c>
      <c r="L98" s="117"/>
      <c r="M98" s="118">
        <v>5</v>
      </c>
      <c r="N98" s="118">
        <v>5</v>
      </c>
      <c r="O98" s="118"/>
      <c r="P98" s="118"/>
      <c r="Q98" s="118"/>
      <c r="R98" s="118"/>
      <c r="S98" s="118"/>
      <c r="T98" s="118">
        <v>5</v>
      </c>
      <c r="U98" s="118">
        <v>5</v>
      </c>
      <c r="V98" s="118"/>
      <c r="W98" s="118"/>
      <c r="X98" s="118"/>
      <c r="Y98" s="118"/>
      <c r="Z98" s="118"/>
      <c r="AA98" s="118">
        <v>5</v>
      </c>
      <c r="AB98" s="118">
        <v>5</v>
      </c>
      <c r="AC98" s="118"/>
      <c r="AD98" s="118"/>
      <c r="AE98" s="118"/>
      <c r="AF98" s="118"/>
      <c r="AG98" s="118"/>
      <c r="AH98" s="118">
        <v>5</v>
      </c>
      <c r="AI98" s="118">
        <v>5</v>
      </c>
      <c r="AJ98" s="118"/>
      <c r="AK98" s="118"/>
      <c r="AL98" s="118"/>
      <c r="AM98" s="118"/>
      <c r="AN98" s="118"/>
      <c r="AO98" s="119">
        <v>5</v>
      </c>
      <c r="AP98" s="120">
        <f t="shared" si="20"/>
        <v>45</v>
      </c>
      <c r="AQ98" s="984"/>
      <c r="AR98" s="985"/>
      <c r="AS98" s="986"/>
      <c r="AT98" s="1035"/>
      <c r="AU98" s="990"/>
    </row>
    <row r="99" spans="3:47" ht="26.25" hidden="1" customHeight="1" x14ac:dyDescent="0.25">
      <c r="C99" s="1060">
        <v>42</v>
      </c>
      <c r="D99" s="979"/>
      <c r="E99" s="980" t="s">
        <v>96</v>
      </c>
      <c r="F99" s="981" t="s">
        <v>448</v>
      </c>
      <c r="G99" s="982" t="s">
        <v>178</v>
      </c>
      <c r="H99" s="983" t="s">
        <v>27</v>
      </c>
      <c r="I99" s="145" t="s">
        <v>29</v>
      </c>
      <c r="J99" s="144">
        <v>20</v>
      </c>
      <c r="K99" s="145" t="s">
        <v>32</v>
      </c>
      <c r="L99" s="117">
        <v>5</v>
      </c>
      <c r="M99" s="118"/>
      <c r="N99" s="118"/>
      <c r="O99" s="118">
        <v>5</v>
      </c>
      <c r="P99" s="118">
        <v>5</v>
      </c>
      <c r="Q99" s="118">
        <v>5</v>
      </c>
      <c r="R99" s="118">
        <v>5</v>
      </c>
      <c r="S99" s="118">
        <v>5</v>
      </c>
      <c r="T99" s="118"/>
      <c r="U99" s="118"/>
      <c r="V99" s="118">
        <v>5</v>
      </c>
      <c r="W99" s="118">
        <v>5</v>
      </c>
      <c r="X99" s="118">
        <v>5</v>
      </c>
      <c r="Y99" s="118">
        <v>5</v>
      </c>
      <c r="Z99" s="118">
        <v>5</v>
      </c>
      <c r="AA99" s="118"/>
      <c r="AB99" s="118"/>
      <c r="AC99" s="118">
        <v>5</v>
      </c>
      <c r="AD99" s="118">
        <v>5</v>
      </c>
      <c r="AE99" s="118">
        <v>5</v>
      </c>
      <c r="AF99" s="118">
        <v>5</v>
      </c>
      <c r="AG99" s="118">
        <v>5</v>
      </c>
      <c r="AH99" s="118"/>
      <c r="AI99" s="118"/>
      <c r="AJ99" s="118">
        <v>5</v>
      </c>
      <c r="AK99" s="118">
        <v>5</v>
      </c>
      <c r="AL99" s="118">
        <v>5</v>
      </c>
      <c r="AM99" s="118">
        <v>5</v>
      </c>
      <c r="AN99" s="118">
        <v>5</v>
      </c>
      <c r="AO99" s="119"/>
      <c r="AP99" s="120">
        <f t="shared" si="20"/>
        <v>105</v>
      </c>
      <c r="AQ99" s="984">
        <v>11</v>
      </c>
      <c r="AR99" s="985">
        <f>1-(AS99/AQ99)</f>
        <v>0.58181818181818179</v>
      </c>
      <c r="AS99" s="986">
        <v>4.5999999999999996</v>
      </c>
      <c r="AT99" s="1035">
        <f>+AQ99*AP99</f>
        <v>1155</v>
      </c>
      <c r="AU99" s="989">
        <f>+AS99*AP99</f>
        <v>482.99999999999994</v>
      </c>
    </row>
    <row r="100" spans="3:47" ht="26.25" hidden="1" customHeight="1" x14ac:dyDescent="0.25">
      <c r="C100" s="1060"/>
      <c r="D100" s="979"/>
      <c r="E100" s="980"/>
      <c r="F100" s="981"/>
      <c r="G100" s="982"/>
      <c r="H100" s="983"/>
      <c r="I100" s="145" t="s">
        <v>36</v>
      </c>
      <c r="J100" s="144">
        <v>20</v>
      </c>
      <c r="K100" s="145" t="s">
        <v>32</v>
      </c>
      <c r="L100" s="117"/>
      <c r="M100" s="118">
        <v>2</v>
      </c>
      <c r="N100" s="118">
        <v>2</v>
      </c>
      <c r="O100" s="118"/>
      <c r="P100" s="118"/>
      <c r="Q100" s="118"/>
      <c r="R100" s="118"/>
      <c r="S100" s="118"/>
      <c r="T100" s="118">
        <v>2</v>
      </c>
      <c r="U100" s="118">
        <v>2</v>
      </c>
      <c r="V100" s="118"/>
      <c r="W100" s="118"/>
      <c r="X100" s="118"/>
      <c r="Y100" s="118"/>
      <c r="Z100" s="118"/>
      <c r="AA100" s="118">
        <v>2</v>
      </c>
      <c r="AB100" s="118">
        <v>2</v>
      </c>
      <c r="AC100" s="118"/>
      <c r="AD100" s="118"/>
      <c r="AE100" s="118"/>
      <c r="AF100" s="118"/>
      <c r="AG100" s="118"/>
      <c r="AH100" s="118">
        <v>2</v>
      </c>
      <c r="AI100" s="118">
        <v>2</v>
      </c>
      <c r="AJ100" s="118"/>
      <c r="AK100" s="118"/>
      <c r="AL100" s="118"/>
      <c r="AM100" s="118"/>
      <c r="AN100" s="118"/>
      <c r="AO100" s="119">
        <v>2</v>
      </c>
      <c r="AP100" s="120">
        <f t="shared" si="20"/>
        <v>18</v>
      </c>
      <c r="AQ100" s="984"/>
      <c r="AR100" s="985"/>
      <c r="AS100" s="986"/>
      <c r="AT100" s="1035"/>
      <c r="AU100" s="990"/>
    </row>
    <row r="101" spans="3:47" ht="66" hidden="1" customHeight="1" x14ac:dyDescent="0.25">
      <c r="C101" s="1060">
        <v>43</v>
      </c>
      <c r="D101" s="979"/>
      <c r="E101" s="980" t="s">
        <v>44</v>
      </c>
      <c r="F101" s="981" t="s">
        <v>449</v>
      </c>
      <c r="G101" s="982" t="s">
        <v>179</v>
      </c>
      <c r="H101" s="983" t="s">
        <v>27</v>
      </c>
      <c r="I101" s="116" t="s">
        <v>29</v>
      </c>
      <c r="J101" s="115">
        <v>20</v>
      </c>
      <c r="K101" s="116" t="s">
        <v>32</v>
      </c>
      <c r="L101" s="117">
        <v>5</v>
      </c>
      <c r="M101" s="118"/>
      <c r="N101" s="118"/>
      <c r="O101" s="118">
        <v>5</v>
      </c>
      <c r="P101" s="118">
        <v>5</v>
      </c>
      <c r="Q101" s="118">
        <v>5</v>
      </c>
      <c r="R101" s="118">
        <v>5</v>
      </c>
      <c r="S101" s="118">
        <v>5</v>
      </c>
      <c r="T101" s="118"/>
      <c r="U101" s="118"/>
      <c r="V101" s="118">
        <v>5</v>
      </c>
      <c r="W101" s="118">
        <v>5</v>
      </c>
      <c r="X101" s="118">
        <v>5</v>
      </c>
      <c r="Y101" s="118">
        <v>5</v>
      </c>
      <c r="Z101" s="118">
        <v>5</v>
      </c>
      <c r="AA101" s="118"/>
      <c r="AB101" s="118"/>
      <c r="AC101" s="118">
        <v>5</v>
      </c>
      <c r="AD101" s="118">
        <v>5</v>
      </c>
      <c r="AE101" s="118">
        <v>5</v>
      </c>
      <c r="AF101" s="118">
        <v>5</v>
      </c>
      <c r="AG101" s="118">
        <v>5</v>
      </c>
      <c r="AH101" s="118"/>
      <c r="AI101" s="118"/>
      <c r="AJ101" s="118">
        <v>5</v>
      </c>
      <c r="AK101" s="118">
        <v>5</v>
      </c>
      <c r="AL101" s="118">
        <v>5</v>
      </c>
      <c r="AM101" s="118">
        <v>5</v>
      </c>
      <c r="AN101" s="118">
        <v>5</v>
      </c>
      <c r="AO101" s="119"/>
      <c r="AP101" s="120">
        <f t="shared" si="20"/>
        <v>105</v>
      </c>
      <c r="AQ101" s="984">
        <v>14</v>
      </c>
      <c r="AR101" s="985">
        <f>1-(AS101/AQ101)</f>
        <v>0.1428571428571429</v>
      </c>
      <c r="AS101" s="986">
        <v>12</v>
      </c>
      <c r="AT101" s="1035">
        <f>+AQ101*AP101</f>
        <v>1470</v>
      </c>
      <c r="AU101" s="989">
        <f>+AS101*AP101</f>
        <v>1260</v>
      </c>
    </row>
    <row r="102" spans="3:47" ht="66" hidden="1" customHeight="1" x14ac:dyDescent="0.25">
      <c r="C102" s="1060"/>
      <c r="D102" s="979"/>
      <c r="E102" s="980"/>
      <c r="F102" s="981"/>
      <c r="G102" s="982"/>
      <c r="H102" s="983"/>
      <c r="I102" s="116" t="s">
        <v>36</v>
      </c>
      <c r="J102" s="115">
        <v>20</v>
      </c>
      <c r="K102" s="116" t="s">
        <v>32</v>
      </c>
      <c r="L102" s="117"/>
      <c r="M102" s="118">
        <v>2</v>
      </c>
      <c r="N102" s="118">
        <v>2</v>
      </c>
      <c r="O102" s="118"/>
      <c r="P102" s="118"/>
      <c r="Q102" s="118"/>
      <c r="R102" s="118"/>
      <c r="S102" s="118"/>
      <c r="T102" s="118">
        <v>2</v>
      </c>
      <c r="U102" s="118">
        <v>2</v>
      </c>
      <c r="V102" s="118"/>
      <c r="W102" s="118"/>
      <c r="X102" s="118"/>
      <c r="Y102" s="118"/>
      <c r="Z102" s="118"/>
      <c r="AA102" s="118">
        <v>2</v>
      </c>
      <c r="AB102" s="118">
        <v>2</v>
      </c>
      <c r="AC102" s="118"/>
      <c r="AD102" s="118"/>
      <c r="AE102" s="118"/>
      <c r="AF102" s="118"/>
      <c r="AG102" s="118"/>
      <c r="AH102" s="118">
        <v>2</v>
      </c>
      <c r="AI102" s="118">
        <v>2</v>
      </c>
      <c r="AJ102" s="118"/>
      <c r="AK102" s="118"/>
      <c r="AL102" s="118"/>
      <c r="AM102" s="118"/>
      <c r="AN102" s="118"/>
      <c r="AO102" s="119">
        <v>2</v>
      </c>
      <c r="AP102" s="120">
        <f t="shared" si="20"/>
        <v>18</v>
      </c>
      <c r="AQ102" s="984"/>
      <c r="AR102" s="985"/>
      <c r="AS102" s="986"/>
      <c r="AT102" s="1035"/>
      <c r="AU102" s="990"/>
    </row>
    <row r="103" spans="3:47" ht="57" customHeight="1" x14ac:dyDescent="0.25">
      <c r="C103" s="1060">
        <v>44</v>
      </c>
      <c r="D103" s="979"/>
      <c r="E103" s="997" t="s">
        <v>180</v>
      </c>
      <c r="F103" s="979" t="s">
        <v>450</v>
      </c>
      <c r="G103" s="998" t="s">
        <v>181</v>
      </c>
      <c r="H103" s="1020" t="s">
        <v>27</v>
      </c>
      <c r="I103" s="94" t="s">
        <v>29</v>
      </c>
      <c r="J103" s="97">
        <v>20</v>
      </c>
      <c r="K103" s="94" t="s">
        <v>32</v>
      </c>
      <c r="L103" s="100">
        <v>5</v>
      </c>
      <c r="M103" s="51"/>
      <c r="N103" s="51"/>
      <c r="O103" s="73">
        <v>5</v>
      </c>
      <c r="P103" s="73">
        <v>5</v>
      </c>
      <c r="Q103" s="73">
        <v>5</v>
      </c>
      <c r="R103" s="73">
        <v>5</v>
      </c>
      <c r="S103" s="73">
        <v>5</v>
      </c>
      <c r="T103" s="51"/>
      <c r="U103" s="51"/>
      <c r="V103" s="73">
        <v>5</v>
      </c>
      <c r="W103" s="73">
        <v>5</v>
      </c>
      <c r="X103" s="73">
        <v>5</v>
      </c>
      <c r="Y103" s="73">
        <v>5</v>
      </c>
      <c r="Z103" s="73">
        <v>5</v>
      </c>
      <c r="AA103" s="51"/>
      <c r="AB103" s="51"/>
      <c r="AC103" s="73">
        <v>5</v>
      </c>
      <c r="AD103" s="73">
        <v>5</v>
      </c>
      <c r="AE103" s="73">
        <v>5</v>
      </c>
      <c r="AF103" s="73">
        <v>5</v>
      </c>
      <c r="AG103" s="73">
        <v>5</v>
      </c>
      <c r="AH103" s="51"/>
      <c r="AI103" s="51"/>
      <c r="AJ103" s="73">
        <v>5</v>
      </c>
      <c r="AK103" s="73">
        <v>5</v>
      </c>
      <c r="AL103" s="73">
        <v>5</v>
      </c>
      <c r="AM103" s="73">
        <v>5</v>
      </c>
      <c r="AN103" s="73">
        <v>5</v>
      </c>
      <c r="AO103" s="101"/>
      <c r="AP103" s="98">
        <f t="shared" si="20"/>
        <v>105</v>
      </c>
      <c r="AQ103" s="1037"/>
      <c r="AR103" s="1038" t="e">
        <f>1-(AS103/AQ103)</f>
        <v>#DIV/0!</v>
      </c>
      <c r="AS103" s="1035"/>
      <c r="AT103" s="1035">
        <f>+AQ103*AP103</f>
        <v>0</v>
      </c>
      <c r="AU103" s="989">
        <f>+AS103*AP103</f>
        <v>0</v>
      </c>
    </row>
    <row r="104" spans="3:47" ht="57" customHeight="1" x14ac:dyDescent="0.25">
      <c r="C104" s="1060"/>
      <c r="D104" s="979"/>
      <c r="E104" s="997"/>
      <c r="F104" s="979"/>
      <c r="G104" s="998"/>
      <c r="H104" s="1020"/>
      <c r="I104" s="94" t="s">
        <v>36</v>
      </c>
      <c r="J104" s="97">
        <v>20</v>
      </c>
      <c r="K104" s="94" t="s">
        <v>32</v>
      </c>
      <c r="L104" s="100"/>
      <c r="M104" s="51">
        <v>2</v>
      </c>
      <c r="N104" s="51">
        <v>2</v>
      </c>
      <c r="O104" s="73"/>
      <c r="P104" s="73"/>
      <c r="Q104" s="73"/>
      <c r="R104" s="73"/>
      <c r="S104" s="73"/>
      <c r="T104" s="51">
        <v>2</v>
      </c>
      <c r="U104" s="51">
        <v>2</v>
      </c>
      <c r="V104" s="73"/>
      <c r="W104" s="73"/>
      <c r="X104" s="73"/>
      <c r="Y104" s="73"/>
      <c r="Z104" s="73"/>
      <c r="AA104" s="51">
        <v>2</v>
      </c>
      <c r="AB104" s="51">
        <v>2</v>
      </c>
      <c r="AC104" s="73"/>
      <c r="AD104" s="73"/>
      <c r="AE104" s="73"/>
      <c r="AF104" s="73"/>
      <c r="AG104" s="73"/>
      <c r="AH104" s="51">
        <v>2</v>
      </c>
      <c r="AI104" s="51">
        <v>2</v>
      </c>
      <c r="AJ104" s="73"/>
      <c r="AK104" s="73"/>
      <c r="AL104" s="73"/>
      <c r="AM104" s="73"/>
      <c r="AN104" s="73"/>
      <c r="AO104" s="101">
        <v>2</v>
      </c>
      <c r="AP104" s="98">
        <f t="shared" si="20"/>
        <v>18</v>
      </c>
      <c r="AQ104" s="1037"/>
      <c r="AR104" s="1038"/>
      <c r="AS104" s="1035"/>
      <c r="AT104" s="1035"/>
      <c r="AU104" s="990"/>
    </row>
    <row r="105" spans="3:47" ht="26.25" hidden="1" customHeight="1" x14ac:dyDescent="0.25">
      <c r="C105" s="1060">
        <v>45</v>
      </c>
      <c r="D105" s="979"/>
      <c r="E105" s="980" t="s">
        <v>182</v>
      </c>
      <c r="F105" s="981" t="s">
        <v>451</v>
      </c>
      <c r="G105" s="982" t="s">
        <v>183</v>
      </c>
      <c r="H105" s="983" t="s">
        <v>27</v>
      </c>
      <c r="I105" s="145" t="s">
        <v>29</v>
      </c>
      <c r="J105" s="144">
        <v>20</v>
      </c>
      <c r="K105" s="145" t="s">
        <v>32</v>
      </c>
      <c r="L105" s="117">
        <v>5</v>
      </c>
      <c r="M105" s="118"/>
      <c r="N105" s="118"/>
      <c r="O105" s="118">
        <v>5</v>
      </c>
      <c r="P105" s="118">
        <v>5</v>
      </c>
      <c r="Q105" s="118">
        <v>5</v>
      </c>
      <c r="R105" s="118">
        <v>5</v>
      </c>
      <c r="S105" s="118">
        <v>5</v>
      </c>
      <c r="T105" s="118"/>
      <c r="U105" s="118"/>
      <c r="V105" s="118">
        <v>5</v>
      </c>
      <c r="W105" s="118">
        <v>5</v>
      </c>
      <c r="X105" s="118">
        <v>5</v>
      </c>
      <c r="Y105" s="118">
        <v>5</v>
      </c>
      <c r="Z105" s="118">
        <v>5</v>
      </c>
      <c r="AA105" s="118"/>
      <c r="AB105" s="118"/>
      <c r="AC105" s="118">
        <v>5</v>
      </c>
      <c r="AD105" s="118">
        <v>5</v>
      </c>
      <c r="AE105" s="118">
        <v>5</v>
      </c>
      <c r="AF105" s="118">
        <v>5</v>
      </c>
      <c r="AG105" s="118">
        <v>5</v>
      </c>
      <c r="AH105" s="118"/>
      <c r="AI105" s="118"/>
      <c r="AJ105" s="118">
        <v>5</v>
      </c>
      <c r="AK105" s="118">
        <v>5</v>
      </c>
      <c r="AL105" s="118">
        <v>5</v>
      </c>
      <c r="AM105" s="118">
        <v>5</v>
      </c>
      <c r="AN105" s="118">
        <v>5</v>
      </c>
      <c r="AO105" s="119"/>
      <c r="AP105" s="120">
        <f t="shared" si="20"/>
        <v>105</v>
      </c>
      <c r="AQ105" s="984">
        <v>12</v>
      </c>
      <c r="AR105" s="985">
        <f>1-(AS105/AQ105)</f>
        <v>0.33333333333333337</v>
      </c>
      <c r="AS105" s="986">
        <v>8</v>
      </c>
      <c r="AT105" s="1035">
        <f>+AQ105*AP105</f>
        <v>1260</v>
      </c>
      <c r="AU105" s="989">
        <f>+AS105*AP105</f>
        <v>840</v>
      </c>
    </row>
    <row r="106" spans="3:47" ht="26.25" hidden="1" customHeight="1" x14ac:dyDescent="0.25">
      <c r="C106" s="1060"/>
      <c r="D106" s="979"/>
      <c r="E106" s="980"/>
      <c r="F106" s="981"/>
      <c r="G106" s="982"/>
      <c r="H106" s="983"/>
      <c r="I106" s="145" t="s">
        <v>36</v>
      </c>
      <c r="J106" s="144">
        <v>20</v>
      </c>
      <c r="K106" s="145" t="s">
        <v>32</v>
      </c>
      <c r="L106" s="117"/>
      <c r="M106" s="118">
        <v>2</v>
      </c>
      <c r="N106" s="118">
        <v>2</v>
      </c>
      <c r="O106" s="118"/>
      <c r="P106" s="118"/>
      <c r="Q106" s="118"/>
      <c r="R106" s="118"/>
      <c r="S106" s="118"/>
      <c r="T106" s="118">
        <v>2</v>
      </c>
      <c r="U106" s="118">
        <v>2</v>
      </c>
      <c r="V106" s="118"/>
      <c r="W106" s="118"/>
      <c r="X106" s="118"/>
      <c r="Y106" s="118"/>
      <c r="Z106" s="118"/>
      <c r="AA106" s="118">
        <v>2</v>
      </c>
      <c r="AB106" s="118">
        <v>2</v>
      </c>
      <c r="AC106" s="118"/>
      <c r="AD106" s="118"/>
      <c r="AE106" s="118"/>
      <c r="AF106" s="118"/>
      <c r="AG106" s="118"/>
      <c r="AH106" s="118">
        <v>2</v>
      </c>
      <c r="AI106" s="118">
        <v>2</v>
      </c>
      <c r="AJ106" s="118"/>
      <c r="AK106" s="118"/>
      <c r="AL106" s="118"/>
      <c r="AM106" s="118"/>
      <c r="AN106" s="118"/>
      <c r="AO106" s="119">
        <v>2</v>
      </c>
      <c r="AP106" s="120">
        <f t="shared" si="20"/>
        <v>18</v>
      </c>
      <c r="AQ106" s="984"/>
      <c r="AR106" s="985"/>
      <c r="AS106" s="986"/>
      <c r="AT106" s="1035"/>
      <c r="AU106" s="990"/>
    </row>
    <row r="107" spans="3:47" ht="105" hidden="1" customHeight="1" x14ac:dyDescent="0.25">
      <c r="C107" s="1060">
        <v>46</v>
      </c>
      <c r="D107" s="979"/>
      <c r="E107" s="980" t="s">
        <v>47</v>
      </c>
      <c r="F107" s="981" t="s">
        <v>452</v>
      </c>
      <c r="G107" s="980" t="s">
        <v>184</v>
      </c>
      <c r="H107" s="983" t="s">
        <v>27</v>
      </c>
      <c r="I107" s="145" t="s">
        <v>29</v>
      </c>
      <c r="J107" s="144">
        <v>20</v>
      </c>
      <c r="K107" s="145" t="s">
        <v>32</v>
      </c>
      <c r="L107" s="117">
        <v>25</v>
      </c>
      <c r="M107" s="118"/>
      <c r="N107" s="118"/>
      <c r="O107" s="118">
        <v>25</v>
      </c>
      <c r="P107" s="118">
        <v>25</v>
      </c>
      <c r="Q107" s="118">
        <v>25</v>
      </c>
      <c r="R107" s="118">
        <v>25</v>
      </c>
      <c r="S107" s="118">
        <v>25</v>
      </c>
      <c r="T107" s="118"/>
      <c r="U107" s="118"/>
      <c r="V107" s="118">
        <v>25</v>
      </c>
      <c r="W107" s="118">
        <v>25</v>
      </c>
      <c r="X107" s="118">
        <v>25</v>
      </c>
      <c r="Y107" s="118">
        <v>25</v>
      </c>
      <c r="Z107" s="118">
        <v>25</v>
      </c>
      <c r="AA107" s="118"/>
      <c r="AB107" s="118"/>
      <c r="AC107" s="118">
        <v>25</v>
      </c>
      <c r="AD107" s="118">
        <v>25</v>
      </c>
      <c r="AE107" s="118">
        <v>25</v>
      </c>
      <c r="AF107" s="118">
        <v>25</v>
      </c>
      <c r="AG107" s="118">
        <v>25</v>
      </c>
      <c r="AH107" s="118"/>
      <c r="AI107" s="118"/>
      <c r="AJ107" s="118">
        <v>25</v>
      </c>
      <c r="AK107" s="118">
        <v>25</v>
      </c>
      <c r="AL107" s="118">
        <v>25</v>
      </c>
      <c r="AM107" s="118">
        <v>25</v>
      </c>
      <c r="AN107" s="118">
        <v>25</v>
      </c>
      <c r="AO107" s="119"/>
      <c r="AP107" s="120">
        <f t="shared" si="20"/>
        <v>525</v>
      </c>
      <c r="AQ107" s="984">
        <v>12</v>
      </c>
      <c r="AR107" s="985">
        <f>1-(AS107/AQ107)</f>
        <v>0.25</v>
      </c>
      <c r="AS107" s="986">
        <v>9</v>
      </c>
      <c r="AT107" s="1035">
        <f>+AQ107*AP107</f>
        <v>6300</v>
      </c>
      <c r="AU107" s="989">
        <f>+AS107*AP107</f>
        <v>4725</v>
      </c>
    </row>
    <row r="108" spans="3:47" ht="105" hidden="1" customHeight="1" x14ac:dyDescent="0.25">
      <c r="C108" s="1060"/>
      <c r="D108" s="979"/>
      <c r="E108" s="980"/>
      <c r="F108" s="981"/>
      <c r="G108" s="982"/>
      <c r="H108" s="983"/>
      <c r="I108" s="145" t="s">
        <v>36</v>
      </c>
      <c r="J108" s="144">
        <v>20</v>
      </c>
      <c r="K108" s="145" t="s">
        <v>32</v>
      </c>
      <c r="L108" s="117"/>
      <c r="M108" s="118">
        <v>5</v>
      </c>
      <c r="N108" s="118">
        <v>5</v>
      </c>
      <c r="O108" s="118"/>
      <c r="P108" s="118"/>
      <c r="Q108" s="118"/>
      <c r="R108" s="118"/>
      <c r="S108" s="118"/>
      <c r="T108" s="118">
        <v>5</v>
      </c>
      <c r="U108" s="118">
        <v>5</v>
      </c>
      <c r="V108" s="118"/>
      <c r="W108" s="118"/>
      <c r="X108" s="118"/>
      <c r="Y108" s="118"/>
      <c r="Z108" s="118"/>
      <c r="AA108" s="118">
        <v>5</v>
      </c>
      <c r="AB108" s="118">
        <v>5</v>
      </c>
      <c r="AC108" s="118"/>
      <c r="AD108" s="118"/>
      <c r="AE108" s="118"/>
      <c r="AF108" s="118"/>
      <c r="AG108" s="118"/>
      <c r="AH108" s="118">
        <v>5</v>
      </c>
      <c r="AI108" s="118">
        <v>5</v>
      </c>
      <c r="AJ108" s="118"/>
      <c r="AK108" s="118"/>
      <c r="AL108" s="118"/>
      <c r="AM108" s="118"/>
      <c r="AN108" s="118"/>
      <c r="AO108" s="119">
        <v>5</v>
      </c>
      <c r="AP108" s="120">
        <f t="shared" si="20"/>
        <v>45</v>
      </c>
      <c r="AQ108" s="984"/>
      <c r="AR108" s="985"/>
      <c r="AS108" s="986"/>
      <c r="AT108" s="1035"/>
      <c r="AU108" s="990"/>
    </row>
    <row r="109" spans="3:47" ht="26.25" hidden="1" customHeight="1" x14ac:dyDescent="0.25">
      <c r="C109" s="1060">
        <v>47</v>
      </c>
      <c r="D109" s="979"/>
      <c r="E109" s="980" t="s">
        <v>182</v>
      </c>
      <c r="F109" s="981" t="s">
        <v>451</v>
      </c>
      <c r="G109" s="980" t="s">
        <v>185</v>
      </c>
      <c r="H109" s="983" t="s">
        <v>27</v>
      </c>
      <c r="I109" s="145" t="s">
        <v>29</v>
      </c>
      <c r="J109" s="144">
        <v>20</v>
      </c>
      <c r="K109" s="145" t="s">
        <v>32</v>
      </c>
      <c r="L109" s="117">
        <v>25</v>
      </c>
      <c r="M109" s="118"/>
      <c r="N109" s="118"/>
      <c r="O109" s="118">
        <v>25</v>
      </c>
      <c r="P109" s="118">
        <v>25</v>
      </c>
      <c r="Q109" s="118">
        <v>25</v>
      </c>
      <c r="R109" s="118">
        <v>25</v>
      </c>
      <c r="S109" s="118">
        <v>25</v>
      </c>
      <c r="T109" s="118"/>
      <c r="U109" s="118"/>
      <c r="V109" s="118">
        <v>25</v>
      </c>
      <c r="W109" s="118">
        <v>25</v>
      </c>
      <c r="X109" s="118">
        <v>25</v>
      </c>
      <c r="Y109" s="118">
        <v>25</v>
      </c>
      <c r="Z109" s="118">
        <v>25</v>
      </c>
      <c r="AA109" s="118"/>
      <c r="AB109" s="118"/>
      <c r="AC109" s="118">
        <v>25</v>
      </c>
      <c r="AD109" s="118">
        <v>25</v>
      </c>
      <c r="AE109" s="118">
        <v>25</v>
      </c>
      <c r="AF109" s="118">
        <v>25</v>
      </c>
      <c r="AG109" s="118">
        <v>25</v>
      </c>
      <c r="AH109" s="118"/>
      <c r="AI109" s="118"/>
      <c r="AJ109" s="118">
        <v>25</v>
      </c>
      <c r="AK109" s="118">
        <v>25</v>
      </c>
      <c r="AL109" s="118">
        <v>25</v>
      </c>
      <c r="AM109" s="118">
        <v>25</v>
      </c>
      <c r="AN109" s="118">
        <v>25</v>
      </c>
      <c r="AO109" s="119"/>
      <c r="AP109" s="120">
        <f t="shared" si="20"/>
        <v>525</v>
      </c>
      <c r="AQ109" s="984">
        <v>10</v>
      </c>
      <c r="AR109" s="985">
        <f>1-(AS109/AQ109)</f>
        <v>0.30000000000000004</v>
      </c>
      <c r="AS109" s="986">
        <v>7</v>
      </c>
      <c r="AT109" s="1035">
        <f>+AQ109*AP109</f>
        <v>5250</v>
      </c>
      <c r="AU109" s="989">
        <f>+AS109*AP109</f>
        <v>3675</v>
      </c>
    </row>
    <row r="110" spans="3:47" ht="26.25" hidden="1" customHeight="1" x14ac:dyDescent="0.25">
      <c r="C110" s="1060"/>
      <c r="D110" s="979"/>
      <c r="E110" s="980"/>
      <c r="F110" s="981"/>
      <c r="G110" s="982"/>
      <c r="H110" s="983"/>
      <c r="I110" s="145" t="s">
        <v>36</v>
      </c>
      <c r="J110" s="144">
        <v>20</v>
      </c>
      <c r="K110" s="145" t="s">
        <v>32</v>
      </c>
      <c r="L110" s="117"/>
      <c r="M110" s="118">
        <v>5</v>
      </c>
      <c r="N110" s="118">
        <v>5</v>
      </c>
      <c r="O110" s="118"/>
      <c r="P110" s="118"/>
      <c r="Q110" s="118"/>
      <c r="R110" s="118"/>
      <c r="S110" s="118"/>
      <c r="T110" s="118">
        <v>5</v>
      </c>
      <c r="U110" s="118">
        <v>5</v>
      </c>
      <c r="V110" s="118"/>
      <c r="W110" s="118"/>
      <c r="X110" s="118"/>
      <c r="Y110" s="118"/>
      <c r="Z110" s="118"/>
      <c r="AA110" s="118">
        <v>5</v>
      </c>
      <c r="AB110" s="118">
        <v>5</v>
      </c>
      <c r="AC110" s="118"/>
      <c r="AD110" s="118"/>
      <c r="AE110" s="118"/>
      <c r="AF110" s="118"/>
      <c r="AG110" s="118"/>
      <c r="AH110" s="118">
        <v>5</v>
      </c>
      <c r="AI110" s="118">
        <v>5</v>
      </c>
      <c r="AJ110" s="118"/>
      <c r="AK110" s="118"/>
      <c r="AL110" s="118"/>
      <c r="AM110" s="118"/>
      <c r="AN110" s="118"/>
      <c r="AO110" s="119">
        <v>5</v>
      </c>
      <c r="AP110" s="120">
        <f t="shared" si="20"/>
        <v>45</v>
      </c>
      <c r="AQ110" s="984"/>
      <c r="AR110" s="985"/>
      <c r="AS110" s="986"/>
      <c r="AT110" s="1035"/>
      <c r="AU110" s="990"/>
    </row>
    <row r="111" spans="3:47" ht="26.25" customHeight="1" x14ac:dyDescent="0.25">
      <c r="C111" s="1060">
        <v>48</v>
      </c>
      <c r="D111" s="979" t="s">
        <v>48</v>
      </c>
      <c r="E111" s="997" t="s">
        <v>186</v>
      </c>
      <c r="F111" s="979" t="s">
        <v>453</v>
      </c>
      <c r="G111" s="998" t="s">
        <v>100</v>
      </c>
      <c r="H111" s="1036" t="s">
        <v>27</v>
      </c>
      <c r="I111" s="136" t="s">
        <v>29</v>
      </c>
      <c r="J111" s="137">
        <v>20</v>
      </c>
      <c r="K111" s="136" t="s">
        <v>32</v>
      </c>
      <c r="L111" s="160">
        <v>5</v>
      </c>
      <c r="M111" s="56"/>
      <c r="N111" s="56"/>
      <c r="O111" s="56">
        <v>5</v>
      </c>
      <c r="P111" s="56">
        <v>5</v>
      </c>
      <c r="Q111" s="56">
        <v>5</v>
      </c>
      <c r="R111" s="56">
        <v>5</v>
      </c>
      <c r="S111" s="56">
        <v>5</v>
      </c>
      <c r="T111" s="56"/>
      <c r="U111" s="56"/>
      <c r="V111" s="56">
        <v>5</v>
      </c>
      <c r="W111" s="56">
        <v>5</v>
      </c>
      <c r="X111" s="56">
        <v>5</v>
      </c>
      <c r="Y111" s="56">
        <v>5</v>
      </c>
      <c r="Z111" s="56">
        <v>5</v>
      </c>
      <c r="AA111" s="56"/>
      <c r="AB111" s="56"/>
      <c r="AC111" s="56">
        <v>5</v>
      </c>
      <c r="AD111" s="56">
        <v>5</v>
      </c>
      <c r="AE111" s="56">
        <v>5</v>
      </c>
      <c r="AF111" s="56">
        <v>5</v>
      </c>
      <c r="AG111" s="56">
        <v>5</v>
      </c>
      <c r="AH111" s="56"/>
      <c r="AI111" s="56"/>
      <c r="AJ111" s="56">
        <v>5</v>
      </c>
      <c r="AK111" s="56">
        <v>5</v>
      </c>
      <c r="AL111" s="56">
        <v>5</v>
      </c>
      <c r="AM111" s="56">
        <v>5</v>
      </c>
      <c r="AN111" s="56">
        <v>5</v>
      </c>
      <c r="AO111" s="161"/>
      <c r="AP111" s="162">
        <f t="shared" ref="AP111:AP145" si="22">SUM(L111:AO111)</f>
        <v>105</v>
      </c>
      <c r="AQ111" s="1063"/>
      <c r="AR111" s="1064" t="e">
        <f>1-(AS111/AQ111)</f>
        <v>#DIV/0!</v>
      </c>
      <c r="AS111" s="1065"/>
      <c r="AT111" s="1035">
        <f>+AQ111*AP111</f>
        <v>0</v>
      </c>
      <c r="AU111" s="989">
        <f>+AS111*AP111</f>
        <v>0</v>
      </c>
    </row>
    <row r="112" spans="3:47" ht="26.25" customHeight="1" x14ac:dyDescent="0.25">
      <c r="C112" s="1060"/>
      <c r="D112" s="979"/>
      <c r="E112" s="997"/>
      <c r="F112" s="979"/>
      <c r="G112" s="998"/>
      <c r="H112" s="1036"/>
      <c r="I112" s="136" t="s">
        <v>36</v>
      </c>
      <c r="J112" s="137">
        <v>20</v>
      </c>
      <c r="K112" s="136" t="s">
        <v>32</v>
      </c>
      <c r="L112" s="160"/>
      <c r="M112" s="56">
        <v>2</v>
      </c>
      <c r="N112" s="56">
        <v>2</v>
      </c>
      <c r="O112" s="56"/>
      <c r="P112" s="56"/>
      <c r="Q112" s="56"/>
      <c r="R112" s="56"/>
      <c r="S112" s="56"/>
      <c r="T112" s="56">
        <v>2</v>
      </c>
      <c r="U112" s="56">
        <v>2</v>
      </c>
      <c r="V112" s="56"/>
      <c r="W112" s="56"/>
      <c r="X112" s="56"/>
      <c r="Y112" s="56"/>
      <c r="Z112" s="56"/>
      <c r="AA112" s="56">
        <v>2</v>
      </c>
      <c r="AB112" s="56">
        <v>2</v>
      </c>
      <c r="AC112" s="56"/>
      <c r="AD112" s="56"/>
      <c r="AE112" s="56"/>
      <c r="AF112" s="56"/>
      <c r="AG112" s="56"/>
      <c r="AH112" s="56">
        <v>2</v>
      </c>
      <c r="AI112" s="56">
        <v>2</v>
      </c>
      <c r="AJ112" s="56"/>
      <c r="AK112" s="56"/>
      <c r="AL112" s="56"/>
      <c r="AM112" s="56"/>
      <c r="AN112" s="56"/>
      <c r="AO112" s="161">
        <v>2</v>
      </c>
      <c r="AP112" s="162">
        <f t="shared" si="22"/>
        <v>18</v>
      </c>
      <c r="AQ112" s="1063"/>
      <c r="AR112" s="1064"/>
      <c r="AS112" s="1065"/>
      <c r="AT112" s="1035"/>
      <c r="AU112" s="990"/>
    </row>
    <row r="113" spans="3:47" ht="26.25" hidden="1" customHeight="1" x14ac:dyDescent="0.25">
      <c r="C113" s="1060">
        <v>49</v>
      </c>
      <c r="D113" s="979"/>
      <c r="E113" s="980" t="s">
        <v>46</v>
      </c>
      <c r="F113" s="981" t="s">
        <v>453</v>
      </c>
      <c r="G113" s="982" t="s">
        <v>187</v>
      </c>
      <c r="H113" s="983" t="s">
        <v>27</v>
      </c>
      <c r="I113" s="145" t="s">
        <v>29</v>
      </c>
      <c r="J113" s="144">
        <v>20</v>
      </c>
      <c r="K113" s="145" t="s">
        <v>32</v>
      </c>
      <c r="L113" s="117">
        <v>5</v>
      </c>
      <c r="M113" s="118"/>
      <c r="N113" s="118"/>
      <c r="O113" s="118">
        <v>5</v>
      </c>
      <c r="P113" s="118">
        <v>5</v>
      </c>
      <c r="Q113" s="118">
        <v>5</v>
      </c>
      <c r="R113" s="118">
        <v>5</v>
      </c>
      <c r="S113" s="118">
        <v>5</v>
      </c>
      <c r="T113" s="118"/>
      <c r="U113" s="118"/>
      <c r="V113" s="118">
        <v>5</v>
      </c>
      <c r="W113" s="118">
        <v>5</v>
      </c>
      <c r="X113" s="118">
        <v>5</v>
      </c>
      <c r="Y113" s="118">
        <v>5</v>
      </c>
      <c r="Z113" s="118">
        <v>5</v>
      </c>
      <c r="AA113" s="118"/>
      <c r="AB113" s="118"/>
      <c r="AC113" s="118">
        <v>5</v>
      </c>
      <c r="AD113" s="118">
        <v>5</v>
      </c>
      <c r="AE113" s="118">
        <v>5</v>
      </c>
      <c r="AF113" s="118">
        <v>5</v>
      </c>
      <c r="AG113" s="118">
        <v>5</v>
      </c>
      <c r="AH113" s="118"/>
      <c r="AI113" s="118"/>
      <c r="AJ113" s="118">
        <v>5</v>
      </c>
      <c r="AK113" s="118">
        <v>5</v>
      </c>
      <c r="AL113" s="118">
        <v>5</v>
      </c>
      <c r="AM113" s="118">
        <v>5</v>
      </c>
      <c r="AN113" s="118">
        <v>5</v>
      </c>
      <c r="AO113" s="119"/>
      <c r="AP113" s="120">
        <f t="shared" si="22"/>
        <v>105</v>
      </c>
      <c r="AQ113" s="984">
        <v>10</v>
      </c>
      <c r="AR113" s="985">
        <f>1-(AS113/AQ113)</f>
        <v>0.19999999999999996</v>
      </c>
      <c r="AS113" s="986">
        <v>8</v>
      </c>
      <c r="AT113" s="1035">
        <f>+AQ113*AP113</f>
        <v>1050</v>
      </c>
      <c r="AU113" s="989">
        <f>+AS113*AP113</f>
        <v>840</v>
      </c>
    </row>
    <row r="114" spans="3:47" ht="26.25" hidden="1" customHeight="1" x14ac:dyDescent="0.25">
      <c r="C114" s="1060"/>
      <c r="D114" s="979"/>
      <c r="E114" s="980"/>
      <c r="F114" s="981"/>
      <c r="G114" s="982"/>
      <c r="H114" s="983"/>
      <c r="I114" s="145" t="s">
        <v>36</v>
      </c>
      <c r="J114" s="144">
        <v>20</v>
      </c>
      <c r="K114" s="145" t="s">
        <v>32</v>
      </c>
      <c r="L114" s="117"/>
      <c r="M114" s="118">
        <v>2</v>
      </c>
      <c r="N114" s="118">
        <v>2</v>
      </c>
      <c r="O114" s="118"/>
      <c r="P114" s="118"/>
      <c r="Q114" s="118"/>
      <c r="R114" s="118"/>
      <c r="S114" s="118"/>
      <c r="T114" s="118">
        <v>2</v>
      </c>
      <c r="U114" s="118">
        <v>2</v>
      </c>
      <c r="V114" s="118"/>
      <c r="W114" s="118"/>
      <c r="X114" s="118"/>
      <c r="Y114" s="118"/>
      <c r="Z114" s="118"/>
      <c r="AA114" s="118">
        <v>2</v>
      </c>
      <c r="AB114" s="118">
        <v>2</v>
      </c>
      <c r="AC114" s="118"/>
      <c r="AD114" s="118"/>
      <c r="AE114" s="118"/>
      <c r="AF114" s="118"/>
      <c r="AG114" s="118"/>
      <c r="AH114" s="118">
        <v>2</v>
      </c>
      <c r="AI114" s="118">
        <v>2</v>
      </c>
      <c r="AJ114" s="118"/>
      <c r="AK114" s="118"/>
      <c r="AL114" s="118"/>
      <c r="AM114" s="118"/>
      <c r="AN114" s="118"/>
      <c r="AO114" s="119">
        <v>2</v>
      </c>
      <c r="AP114" s="120">
        <f t="shared" si="22"/>
        <v>18</v>
      </c>
      <c r="AQ114" s="984"/>
      <c r="AR114" s="985"/>
      <c r="AS114" s="986"/>
      <c r="AT114" s="1035"/>
      <c r="AU114" s="990"/>
    </row>
    <row r="115" spans="3:47" ht="26.25" hidden="1" customHeight="1" x14ac:dyDescent="0.25">
      <c r="C115" s="1060">
        <v>50</v>
      </c>
      <c r="D115" s="979"/>
      <c r="E115" s="980" t="s">
        <v>42</v>
      </c>
      <c r="F115" s="981" t="s">
        <v>454</v>
      </c>
      <c r="G115" s="982" t="s">
        <v>49</v>
      </c>
      <c r="H115" s="983" t="s">
        <v>27</v>
      </c>
      <c r="I115" s="145" t="s">
        <v>29</v>
      </c>
      <c r="J115" s="144">
        <v>20</v>
      </c>
      <c r="K115" s="145" t="s">
        <v>32</v>
      </c>
      <c r="L115" s="117">
        <v>5</v>
      </c>
      <c r="M115" s="118"/>
      <c r="N115" s="118"/>
      <c r="O115" s="118">
        <v>5</v>
      </c>
      <c r="P115" s="118">
        <v>5</v>
      </c>
      <c r="Q115" s="118">
        <v>5</v>
      </c>
      <c r="R115" s="118">
        <v>5</v>
      </c>
      <c r="S115" s="118">
        <v>5</v>
      </c>
      <c r="T115" s="118"/>
      <c r="U115" s="118"/>
      <c r="V115" s="118">
        <v>5</v>
      </c>
      <c r="W115" s="118">
        <v>5</v>
      </c>
      <c r="X115" s="118">
        <v>5</v>
      </c>
      <c r="Y115" s="118">
        <v>5</v>
      </c>
      <c r="Z115" s="118">
        <v>5</v>
      </c>
      <c r="AA115" s="118"/>
      <c r="AB115" s="118"/>
      <c r="AC115" s="118">
        <v>5</v>
      </c>
      <c r="AD115" s="118">
        <v>5</v>
      </c>
      <c r="AE115" s="118">
        <v>5</v>
      </c>
      <c r="AF115" s="118">
        <v>5</v>
      </c>
      <c r="AG115" s="118">
        <v>5</v>
      </c>
      <c r="AH115" s="118"/>
      <c r="AI115" s="118"/>
      <c r="AJ115" s="118">
        <v>5</v>
      </c>
      <c r="AK115" s="118">
        <v>5</v>
      </c>
      <c r="AL115" s="118">
        <v>5</v>
      </c>
      <c r="AM115" s="118">
        <v>5</v>
      </c>
      <c r="AN115" s="118">
        <v>5</v>
      </c>
      <c r="AO115" s="119"/>
      <c r="AP115" s="120">
        <f t="shared" si="22"/>
        <v>105</v>
      </c>
      <c r="AQ115" s="984">
        <v>7</v>
      </c>
      <c r="AR115" s="985">
        <f>1-(AS115/AQ115)</f>
        <v>0.1428571428571429</v>
      </c>
      <c r="AS115" s="986">
        <v>6</v>
      </c>
      <c r="AT115" s="987">
        <f>+AQ115*AP115</f>
        <v>735</v>
      </c>
      <c r="AU115" s="989">
        <f>+AS115*AP115</f>
        <v>630</v>
      </c>
    </row>
    <row r="116" spans="3:47" ht="26.25" hidden="1" customHeight="1" x14ac:dyDescent="0.25">
      <c r="C116" s="1060"/>
      <c r="D116" s="979"/>
      <c r="E116" s="980"/>
      <c r="F116" s="981"/>
      <c r="G116" s="982"/>
      <c r="H116" s="983"/>
      <c r="I116" s="145" t="s">
        <v>36</v>
      </c>
      <c r="J116" s="144">
        <v>20</v>
      </c>
      <c r="K116" s="145" t="s">
        <v>32</v>
      </c>
      <c r="L116" s="117"/>
      <c r="M116" s="118">
        <v>5</v>
      </c>
      <c r="N116" s="118">
        <v>5</v>
      </c>
      <c r="O116" s="118"/>
      <c r="P116" s="118"/>
      <c r="Q116" s="118"/>
      <c r="R116" s="118"/>
      <c r="S116" s="118"/>
      <c r="T116" s="118">
        <v>5</v>
      </c>
      <c r="U116" s="118">
        <v>5</v>
      </c>
      <c r="V116" s="118"/>
      <c r="W116" s="118"/>
      <c r="X116" s="118"/>
      <c r="Y116" s="118"/>
      <c r="Z116" s="118"/>
      <c r="AA116" s="118">
        <v>5</v>
      </c>
      <c r="AB116" s="118">
        <v>5</v>
      </c>
      <c r="AC116" s="118"/>
      <c r="AD116" s="118"/>
      <c r="AE116" s="118"/>
      <c r="AF116" s="118"/>
      <c r="AG116" s="118"/>
      <c r="AH116" s="118">
        <v>5</v>
      </c>
      <c r="AI116" s="118">
        <v>5</v>
      </c>
      <c r="AJ116" s="118"/>
      <c r="AK116" s="118"/>
      <c r="AL116" s="118"/>
      <c r="AM116" s="118"/>
      <c r="AN116" s="118"/>
      <c r="AO116" s="119">
        <v>5</v>
      </c>
      <c r="AP116" s="120">
        <f t="shared" si="22"/>
        <v>45</v>
      </c>
      <c r="AQ116" s="984"/>
      <c r="AR116" s="985"/>
      <c r="AS116" s="986"/>
      <c r="AT116" s="988"/>
      <c r="AU116" s="990"/>
    </row>
    <row r="117" spans="3:47" ht="26.25" hidden="1" customHeight="1" x14ac:dyDescent="0.25">
      <c r="C117" s="1060">
        <v>51</v>
      </c>
      <c r="D117" s="979"/>
      <c r="E117" s="980" t="s">
        <v>47</v>
      </c>
      <c r="F117" s="981" t="s">
        <v>453</v>
      </c>
      <c r="G117" s="982" t="s">
        <v>90</v>
      </c>
      <c r="H117" s="983" t="s">
        <v>27</v>
      </c>
      <c r="I117" s="116" t="s">
        <v>29</v>
      </c>
      <c r="J117" s="115">
        <v>20</v>
      </c>
      <c r="K117" s="116" t="s">
        <v>32</v>
      </c>
      <c r="L117" s="117">
        <v>6</v>
      </c>
      <c r="M117" s="118"/>
      <c r="N117" s="118"/>
      <c r="O117" s="118">
        <v>6</v>
      </c>
      <c r="P117" s="118">
        <v>6</v>
      </c>
      <c r="Q117" s="118">
        <v>6</v>
      </c>
      <c r="R117" s="118">
        <v>6</v>
      </c>
      <c r="S117" s="118">
        <v>6</v>
      </c>
      <c r="T117" s="118"/>
      <c r="U117" s="118"/>
      <c r="V117" s="118">
        <v>6</v>
      </c>
      <c r="W117" s="118">
        <v>6</v>
      </c>
      <c r="X117" s="118">
        <v>6</v>
      </c>
      <c r="Y117" s="118">
        <v>6</v>
      </c>
      <c r="Z117" s="118">
        <v>6</v>
      </c>
      <c r="AA117" s="118"/>
      <c r="AB117" s="118"/>
      <c r="AC117" s="118">
        <v>6</v>
      </c>
      <c r="AD117" s="118">
        <v>6</v>
      </c>
      <c r="AE117" s="118">
        <v>6</v>
      </c>
      <c r="AF117" s="118">
        <v>6</v>
      </c>
      <c r="AG117" s="118">
        <v>6</v>
      </c>
      <c r="AH117" s="118"/>
      <c r="AI117" s="118"/>
      <c r="AJ117" s="118">
        <v>6</v>
      </c>
      <c r="AK117" s="118">
        <v>6</v>
      </c>
      <c r="AL117" s="118">
        <v>6</v>
      </c>
      <c r="AM117" s="118">
        <v>6</v>
      </c>
      <c r="AN117" s="118">
        <v>6</v>
      </c>
      <c r="AO117" s="119"/>
      <c r="AP117" s="120">
        <f t="shared" si="22"/>
        <v>126</v>
      </c>
      <c r="AQ117" s="984">
        <v>12</v>
      </c>
      <c r="AR117" s="985">
        <f>1-(AS117/AQ117)</f>
        <v>0.25</v>
      </c>
      <c r="AS117" s="986">
        <v>9</v>
      </c>
      <c r="AT117" s="1035">
        <f>+AQ117*AP117</f>
        <v>1512</v>
      </c>
      <c r="AU117" s="989">
        <f>+AS117*AP117</f>
        <v>1134</v>
      </c>
    </row>
    <row r="118" spans="3:47" ht="26.25" hidden="1" customHeight="1" x14ac:dyDescent="0.25">
      <c r="C118" s="1060"/>
      <c r="D118" s="979"/>
      <c r="E118" s="980"/>
      <c r="F118" s="981"/>
      <c r="G118" s="982"/>
      <c r="H118" s="983"/>
      <c r="I118" s="116" t="s">
        <v>36</v>
      </c>
      <c r="J118" s="115">
        <v>20</v>
      </c>
      <c r="K118" s="116" t="s">
        <v>32</v>
      </c>
      <c r="L118" s="117"/>
      <c r="M118" s="118">
        <v>6</v>
      </c>
      <c r="N118" s="118">
        <v>6</v>
      </c>
      <c r="O118" s="118"/>
      <c r="P118" s="118"/>
      <c r="Q118" s="118"/>
      <c r="R118" s="118"/>
      <c r="S118" s="118"/>
      <c r="T118" s="118">
        <v>6</v>
      </c>
      <c r="U118" s="118">
        <v>6</v>
      </c>
      <c r="V118" s="118"/>
      <c r="W118" s="118"/>
      <c r="X118" s="118"/>
      <c r="Y118" s="118"/>
      <c r="Z118" s="118"/>
      <c r="AA118" s="118">
        <v>6</v>
      </c>
      <c r="AB118" s="118">
        <v>6</v>
      </c>
      <c r="AC118" s="118"/>
      <c r="AD118" s="118"/>
      <c r="AE118" s="118"/>
      <c r="AF118" s="118"/>
      <c r="AG118" s="118"/>
      <c r="AH118" s="118">
        <v>6</v>
      </c>
      <c r="AI118" s="118">
        <v>6</v>
      </c>
      <c r="AJ118" s="118"/>
      <c r="AK118" s="118"/>
      <c r="AL118" s="118"/>
      <c r="AM118" s="118"/>
      <c r="AN118" s="118"/>
      <c r="AO118" s="119">
        <v>6</v>
      </c>
      <c r="AP118" s="120">
        <f t="shared" si="22"/>
        <v>54</v>
      </c>
      <c r="AQ118" s="984"/>
      <c r="AR118" s="985"/>
      <c r="AS118" s="986"/>
      <c r="AT118" s="1035"/>
      <c r="AU118" s="990"/>
    </row>
    <row r="119" spans="3:47" ht="26.25" hidden="1" customHeight="1" x14ac:dyDescent="0.25">
      <c r="C119" s="1060">
        <v>52</v>
      </c>
      <c r="D119" s="979"/>
      <c r="E119" s="980" t="s">
        <v>47</v>
      </c>
      <c r="F119" s="981" t="s">
        <v>455</v>
      </c>
      <c r="G119" s="982" t="s">
        <v>188</v>
      </c>
      <c r="H119" s="983" t="s">
        <v>27</v>
      </c>
      <c r="I119" s="116" t="s">
        <v>29</v>
      </c>
      <c r="J119" s="115">
        <v>20</v>
      </c>
      <c r="K119" s="116" t="s">
        <v>32</v>
      </c>
      <c r="L119" s="117">
        <v>5</v>
      </c>
      <c r="M119" s="118"/>
      <c r="N119" s="118"/>
      <c r="O119" s="118">
        <v>5</v>
      </c>
      <c r="P119" s="118">
        <v>5</v>
      </c>
      <c r="Q119" s="118">
        <v>5</v>
      </c>
      <c r="R119" s="118">
        <v>5</v>
      </c>
      <c r="S119" s="118">
        <v>5</v>
      </c>
      <c r="T119" s="118"/>
      <c r="U119" s="118"/>
      <c r="V119" s="118">
        <v>5</v>
      </c>
      <c r="W119" s="118">
        <v>5</v>
      </c>
      <c r="X119" s="118">
        <v>5</v>
      </c>
      <c r="Y119" s="118">
        <v>5</v>
      </c>
      <c r="Z119" s="118">
        <v>5</v>
      </c>
      <c r="AA119" s="118"/>
      <c r="AB119" s="118"/>
      <c r="AC119" s="118">
        <v>5</v>
      </c>
      <c r="AD119" s="118">
        <v>5</v>
      </c>
      <c r="AE119" s="118">
        <v>5</v>
      </c>
      <c r="AF119" s="118">
        <v>5</v>
      </c>
      <c r="AG119" s="118">
        <v>5</v>
      </c>
      <c r="AH119" s="118"/>
      <c r="AI119" s="118"/>
      <c r="AJ119" s="118">
        <v>5</v>
      </c>
      <c r="AK119" s="118">
        <v>5</v>
      </c>
      <c r="AL119" s="118">
        <v>5</v>
      </c>
      <c r="AM119" s="118">
        <v>5</v>
      </c>
      <c r="AN119" s="118">
        <v>5</v>
      </c>
      <c r="AO119" s="119"/>
      <c r="AP119" s="120">
        <f t="shared" si="22"/>
        <v>105</v>
      </c>
      <c r="AQ119" s="984">
        <v>12</v>
      </c>
      <c r="AR119" s="985">
        <f>1-(AS119/AQ119)</f>
        <v>0.25</v>
      </c>
      <c r="AS119" s="986">
        <v>9</v>
      </c>
      <c r="AT119" s="1035">
        <f>+AQ119*AP119</f>
        <v>1260</v>
      </c>
      <c r="AU119" s="989">
        <f>+AS119*AP119</f>
        <v>945</v>
      </c>
    </row>
    <row r="120" spans="3:47" ht="26.25" hidden="1" customHeight="1" x14ac:dyDescent="0.25">
      <c r="C120" s="1060"/>
      <c r="D120" s="979"/>
      <c r="E120" s="980"/>
      <c r="F120" s="981"/>
      <c r="G120" s="982"/>
      <c r="H120" s="983"/>
      <c r="I120" s="116" t="s">
        <v>36</v>
      </c>
      <c r="J120" s="115">
        <v>20</v>
      </c>
      <c r="K120" s="116" t="s">
        <v>32</v>
      </c>
      <c r="L120" s="117"/>
      <c r="M120" s="118">
        <v>2</v>
      </c>
      <c r="N120" s="118">
        <v>2</v>
      </c>
      <c r="O120" s="118"/>
      <c r="P120" s="118"/>
      <c r="Q120" s="118"/>
      <c r="R120" s="118"/>
      <c r="S120" s="118"/>
      <c r="T120" s="118">
        <v>2</v>
      </c>
      <c r="U120" s="118">
        <v>2</v>
      </c>
      <c r="V120" s="118"/>
      <c r="W120" s="118"/>
      <c r="X120" s="118"/>
      <c r="Y120" s="118"/>
      <c r="Z120" s="118"/>
      <c r="AA120" s="118">
        <v>2</v>
      </c>
      <c r="AB120" s="118">
        <v>2</v>
      </c>
      <c r="AC120" s="118"/>
      <c r="AD120" s="118"/>
      <c r="AE120" s="118"/>
      <c r="AF120" s="118"/>
      <c r="AG120" s="118"/>
      <c r="AH120" s="118">
        <v>2</v>
      </c>
      <c r="AI120" s="118">
        <v>2</v>
      </c>
      <c r="AJ120" s="118"/>
      <c r="AK120" s="118"/>
      <c r="AL120" s="118"/>
      <c r="AM120" s="118"/>
      <c r="AN120" s="118"/>
      <c r="AO120" s="119">
        <v>2</v>
      </c>
      <c r="AP120" s="120">
        <f t="shared" si="22"/>
        <v>18</v>
      </c>
      <c r="AQ120" s="984"/>
      <c r="AR120" s="985"/>
      <c r="AS120" s="986"/>
      <c r="AT120" s="1035"/>
      <c r="AU120" s="990"/>
    </row>
    <row r="121" spans="3:47" ht="26.25" hidden="1" customHeight="1" x14ac:dyDescent="0.25">
      <c r="C121" s="1060">
        <v>53</v>
      </c>
      <c r="D121" s="979"/>
      <c r="E121" s="980" t="s">
        <v>47</v>
      </c>
      <c r="F121" s="981" t="s">
        <v>453</v>
      </c>
      <c r="G121" s="982" t="s">
        <v>189</v>
      </c>
      <c r="H121" s="983" t="s">
        <v>27</v>
      </c>
      <c r="I121" s="116" t="s">
        <v>29</v>
      </c>
      <c r="J121" s="115">
        <v>20</v>
      </c>
      <c r="K121" s="116" t="s">
        <v>32</v>
      </c>
      <c r="L121" s="117">
        <v>5</v>
      </c>
      <c r="M121" s="118"/>
      <c r="N121" s="118"/>
      <c r="O121" s="118">
        <v>5</v>
      </c>
      <c r="P121" s="118">
        <v>5</v>
      </c>
      <c r="Q121" s="118">
        <v>5</v>
      </c>
      <c r="R121" s="118">
        <v>5</v>
      </c>
      <c r="S121" s="118">
        <v>5</v>
      </c>
      <c r="T121" s="118"/>
      <c r="U121" s="118"/>
      <c r="V121" s="118">
        <v>5</v>
      </c>
      <c r="W121" s="118">
        <v>5</v>
      </c>
      <c r="X121" s="118">
        <v>5</v>
      </c>
      <c r="Y121" s="118">
        <v>5</v>
      </c>
      <c r="Z121" s="118">
        <v>5</v>
      </c>
      <c r="AA121" s="118"/>
      <c r="AB121" s="118"/>
      <c r="AC121" s="118">
        <v>5</v>
      </c>
      <c r="AD121" s="118">
        <v>5</v>
      </c>
      <c r="AE121" s="118">
        <v>5</v>
      </c>
      <c r="AF121" s="118">
        <v>5</v>
      </c>
      <c r="AG121" s="118">
        <v>5</v>
      </c>
      <c r="AH121" s="118"/>
      <c r="AI121" s="118"/>
      <c r="AJ121" s="118">
        <v>5</v>
      </c>
      <c r="AK121" s="118">
        <v>5</v>
      </c>
      <c r="AL121" s="118">
        <v>5</v>
      </c>
      <c r="AM121" s="118">
        <v>5</v>
      </c>
      <c r="AN121" s="118">
        <v>5</v>
      </c>
      <c r="AO121" s="119"/>
      <c r="AP121" s="120">
        <f t="shared" si="22"/>
        <v>105</v>
      </c>
      <c r="AQ121" s="984">
        <v>12</v>
      </c>
      <c r="AR121" s="985">
        <f>1-(AS121/AQ121)</f>
        <v>0.25</v>
      </c>
      <c r="AS121" s="986">
        <v>9</v>
      </c>
      <c r="AT121" s="1035">
        <f>+AQ121*AP121</f>
        <v>1260</v>
      </c>
      <c r="AU121" s="989">
        <f>+AS121*AP121</f>
        <v>945</v>
      </c>
    </row>
    <row r="122" spans="3:47" ht="26.25" hidden="1" customHeight="1" x14ac:dyDescent="0.25">
      <c r="C122" s="1060"/>
      <c r="D122" s="979"/>
      <c r="E122" s="980"/>
      <c r="F122" s="981"/>
      <c r="G122" s="982"/>
      <c r="H122" s="983"/>
      <c r="I122" s="116" t="s">
        <v>36</v>
      </c>
      <c r="J122" s="115">
        <v>20</v>
      </c>
      <c r="K122" s="116" t="s">
        <v>32</v>
      </c>
      <c r="L122" s="117"/>
      <c r="M122" s="118">
        <v>2</v>
      </c>
      <c r="N122" s="118">
        <v>2</v>
      </c>
      <c r="O122" s="118"/>
      <c r="P122" s="118"/>
      <c r="Q122" s="118"/>
      <c r="R122" s="118"/>
      <c r="S122" s="118"/>
      <c r="T122" s="118">
        <v>2</v>
      </c>
      <c r="U122" s="118">
        <v>2</v>
      </c>
      <c r="V122" s="118"/>
      <c r="W122" s="118"/>
      <c r="X122" s="118"/>
      <c r="Y122" s="118"/>
      <c r="Z122" s="118"/>
      <c r="AA122" s="118">
        <v>2</v>
      </c>
      <c r="AB122" s="118">
        <v>2</v>
      </c>
      <c r="AC122" s="118"/>
      <c r="AD122" s="118"/>
      <c r="AE122" s="118"/>
      <c r="AF122" s="118"/>
      <c r="AG122" s="118"/>
      <c r="AH122" s="118">
        <v>2</v>
      </c>
      <c r="AI122" s="118">
        <v>2</v>
      </c>
      <c r="AJ122" s="118"/>
      <c r="AK122" s="118"/>
      <c r="AL122" s="118"/>
      <c r="AM122" s="118"/>
      <c r="AN122" s="118"/>
      <c r="AO122" s="119">
        <v>2</v>
      </c>
      <c r="AP122" s="120">
        <f t="shared" si="22"/>
        <v>18</v>
      </c>
      <c r="AQ122" s="984"/>
      <c r="AR122" s="985"/>
      <c r="AS122" s="986"/>
      <c r="AT122" s="1035"/>
      <c r="AU122" s="990"/>
    </row>
    <row r="123" spans="3:47" ht="26.25" hidden="1" customHeight="1" x14ac:dyDescent="0.25">
      <c r="C123" s="1060">
        <v>54</v>
      </c>
      <c r="D123" s="979"/>
      <c r="E123" s="980" t="s">
        <v>47</v>
      </c>
      <c r="F123" s="981" t="s">
        <v>453</v>
      </c>
      <c r="G123" s="982" t="s">
        <v>50</v>
      </c>
      <c r="H123" s="983" t="s">
        <v>27</v>
      </c>
      <c r="I123" s="116" t="s">
        <v>29</v>
      </c>
      <c r="J123" s="115">
        <v>20</v>
      </c>
      <c r="K123" s="116" t="s">
        <v>32</v>
      </c>
      <c r="L123" s="117">
        <v>5</v>
      </c>
      <c r="M123" s="118"/>
      <c r="N123" s="118"/>
      <c r="O123" s="118">
        <v>5</v>
      </c>
      <c r="P123" s="118">
        <v>5</v>
      </c>
      <c r="Q123" s="118">
        <v>5</v>
      </c>
      <c r="R123" s="118">
        <v>5</v>
      </c>
      <c r="S123" s="118">
        <v>5</v>
      </c>
      <c r="T123" s="118"/>
      <c r="U123" s="118"/>
      <c r="V123" s="118">
        <v>5</v>
      </c>
      <c r="W123" s="118">
        <v>5</v>
      </c>
      <c r="X123" s="118">
        <v>5</v>
      </c>
      <c r="Y123" s="118">
        <v>5</v>
      </c>
      <c r="Z123" s="118">
        <v>5</v>
      </c>
      <c r="AA123" s="118"/>
      <c r="AB123" s="118"/>
      <c r="AC123" s="118">
        <v>5</v>
      </c>
      <c r="AD123" s="118">
        <v>5</v>
      </c>
      <c r="AE123" s="118">
        <v>5</v>
      </c>
      <c r="AF123" s="118">
        <v>5</v>
      </c>
      <c r="AG123" s="118">
        <v>5</v>
      </c>
      <c r="AH123" s="118"/>
      <c r="AI123" s="118"/>
      <c r="AJ123" s="118">
        <v>5</v>
      </c>
      <c r="AK123" s="118">
        <v>5</v>
      </c>
      <c r="AL123" s="118">
        <v>5</v>
      </c>
      <c r="AM123" s="118">
        <v>5</v>
      </c>
      <c r="AN123" s="118">
        <v>5</v>
      </c>
      <c r="AO123" s="119"/>
      <c r="AP123" s="120">
        <f t="shared" si="22"/>
        <v>105</v>
      </c>
      <c r="AQ123" s="984">
        <v>12</v>
      </c>
      <c r="AR123" s="985">
        <f>1-(AS123/AQ123)</f>
        <v>0.25</v>
      </c>
      <c r="AS123" s="986">
        <v>9</v>
      </c>
      <c r="AT123" s="1035">
        <f>+AQ123*AP123</f>
        <v>1260</v>
      </c>
      <c r="AU123" s="989">
        <f>+AS123*AP123</f>
        <v>945</v>
      </c>
    </row>
    <row r="124" spans="3:47" ht="26.25" hidden="1" customHeight="1" x14ac:dyDescent="0.25">
      <c r="C124" s="1060"/>
      <c r="D124" s="979"/>
      <c r="E124" s="980"/>
      <c r="F124" s="981"/>
      <c r="G124" s="982"/>
      <c r="H124" s="983"/>
      <c r="I124" s="116" t="s">
        <v>36</v>
      </c>
      <c r="J124" s="115">
        <v>20</v>
      </c>
      <c r="K124" s="116" t="s">
        <v>32</v>
      </c>
      <c r="L124" s="117"/>
      <c r="M124" s="118">
        <v>2</v>
      </c>
      <c r="N124" s="118">
        <v>2</v>
      </c>
      <c r="O124" s="118"/>
      <c r="P124" s="118"/>
      <c r="Q124" s="118"/>
      <c r="R124" s="118"/>
      <c r="S124" s="118"/>
      <c r="T124" s="118">
        <v>2</v>
      </c>
      <c r="U124" s="118">
        <v>2</v>
      </c>
      <c r="V124" s="118"/>
      <c r="W124" s="118"/>
      <c r="X124" s="118"/>
      <c r="Y124" s="118"/>
      <c r="Z124" s="118"/>
      <c r="AA124" s="118">
        <v>2</v>
      </c>
      <c r="AB124" s="118">
        <v>2</v>
      </c>
      <c r="AC124" s="118"/>
      <c r="AD124" s="118"/>
      <c r="AE124" s="118"/>
      <c r="AF124" s="118"/>
      <c r="AG124" s="118"/>
      <c r="AH124" s="118">
        <v>2</v>
      </c>
      <c r="AI124" s="118">
        <v>2</v>
      </c>
      <c r="AJ124" s="118"/>
      <c r="AK124" s="118"/>
      <c r="AL124" s="118"/>
      <c r="AM124" s="118"/>
      <c r="AN124" s="118"/>
      <c r="AO124" s="119">
        <v>2</v>
      </c>
      <c r="AP124" s="120">
        <f t="shared" si="22"/>
        <v>18</v>
      </c>
      <c r="AQ124" s="984"/>
      <c r="AR124" s="985"/>
      <c r="AS124" s="986"/>
      <c r="AT124" s="1035"/>
      <c r="AU124" s="990"/>
    </row>
    <row r="125" spans="3:47" ht="43.5" hidden="1" customHeight="1" x14ac:dyDescent="0.25">
      <c r="C125" s="91">
        <v>55</v>
      </c>
      <c r="D125" s="979"/>
      <c r="E125" s="140" t="s">
        <v>190</v>
      </c>
      <c r="F125" s="147" t="s">
        <v>453</v>
      </c>
      <c r="G125" s="144" t="s">
        <v>191</v>
      </c>
      <c r="H125" s="145" t="s">
        <v>27</v>
      </c>
      <c r="I125" s="145" t="s">
        <v>29</v>
      </c>
      <c r="J125" s="144">
        <v>20</v>
      </c>
      <c r="K125" s="145" t="s">
        <v>32</v>
      </c>
      <c r="L125" s="117">
        <v>6</v>
      </c>
      <c r="M125" s="118"/>
      <c r="N125" s="118"/>
      <c r="O125" s="118">
        <v>6</v>
      </c>
      <c r="P125" s="118">
        <v>6</v>
      </c>
      <c r="Q125" s="118">
        <v>6</v>
      </c>
      <c r="R125" s="118">
        <v>6</v>
      </c>
      <c r="S125" s="118">
        <v>6</v>
      </c>
      <c r="T125" s="118"/>
      <c r="U125" s="118"/>
      <c r="V125" s="118">
        <v>6</v>
      </c>
      <c r="W125" s="118">
        <v>6</v>
      </c>
      <c r="X125" s="118">
        <v>6</v>
      </c>
      <c r="Y125" s="118">
        <v>6</v>
      </c>
      <c r="Z125" s="118">
        <v>6</v>
      </c>
      <c r="AA125" s="118"/>
      <c r="AB125" s="118"/>
      <c r="AC125" s="118">
        <v>6</v>
      </c>
      <c r="AD125" s="118">
        <v>6</v>
      </c>
      <c r="AE125" s="118">
        <v>6</v>
      </c>
      <c r="AF125" s="118">
        <v>6</v>
      </c>
      <c r="AG125" s="118">
        <v>6</v>
      </c>
      <c r="AH125" s="118"/>
      <c r="AI125" s="118"/>
      <c r="AJ125" s="118">
        <v>6</v>
      </c>
      <c r="AK125" s="118">
        <v>6</v>
      </c>
      <c r="AL125" s="118">
        <v>6</v>
      </c>
      <c r="AM125" s="118">
        <v>6</v>
      </c>
      <c r="AN125" s="118">
        <v>6</v>
      </c>
      <c r="AO125" s="119"/>
      <c r="AP125" s="120">
        <f t="shared" si="22"/>
        <v>126</v>
      </c>
      <c r="AQ125" s="148">
        <v>5.2</v>
      </c>
      <c r="AR125" s="149">
        <f>1-(AS125/AQ125)</f>
        <v>0.29807692307692313</v>
      </c>
      <c r="AS125" s="150">
        <v>3.65</v>
      </c>
      <c r="AT125" s="112">
        <f>+AQ125*AP125</f>
        <v>655.20000000000005</v>
      </c>
      <c r="AU125" s="89">
        <f>+AS125*AP125</f>
        <v>459.9</v>
      </c>
    </row>
    <row r="126" spans="3:47" ht="26.25" hidden="1" customHeight="1" x14ac:dyDescent="0.25">
      <c r="C126" s="1061">
        <v>56</v>
      </c>
      <c r="D126" s="979"/>
      <c r="E126" s="994" t="s">
        <v>96</v>
      </c>
      <c r="F126" s="994" t="s">
        <v>453</v>
      </c>
      <c r="G126" s="1014" t="s">
        <v>97</v>
      </c>
      <c r="H126" s="983" t="s">
        <v>27</v>
      </c>
      <c r="I126" s="145" t="s">
        <v>29</v>
      </c>
      <c r="J126" s="144">
        <v>20</v>
      </c>
      <c r="K126" s="145" t="s">
        <v>32</v>
      </c>
      <c r="L126" s="117">
        <v>5</v>
      </c>
      <c r="M126" s="118"/>
      <c r="N126" s="118"/>
      <c r="O126" s="118">
        <v>5</v>
      </c>
      <c r="P126" s="118">
        <v>5</v>
      </c>
      <c r="Q126" s="118">
        <v>5</v>
      </c>
      <c r="R126" s="118">
        <v>5</v>
      </c>
      <c r="S126" s="118">
        <v>5</v>
      </c>
      <c r="T126" s="118"/>
      <c r="U126" s="118"/>
      <c r="V126" s="118">
        <v>5</v>
      </c>
      <c r="W126" s="118">
        <v>5</v>
      </c>
      <c r="X126" s="118">
        <v>5</v>
      </c>
      <c r="Y126" s="118">
        <v>5</v>
      </c>
      <c r="Z126" s="118">
        <v>5</v>
      </c>
      <c r="AA126" s="118"/>
      <c r="AB126" s="118"/>
      <c r="AC126" s="118">
        <v>5</v>
      </c>
      <c r="AD126" s="118">
        <v>5</v>
      </c>
      <c r="AE126" s="118">
        <v>5</v>
      </c>
      <c r="AF126" s="118">
        <v>5</v>
      </c>
      <c r="AG126" s="118">
        <v>5</v>
      </c>
      <c r="AH126" s="118"/>
      <c r="AI126" s="118"/>
      <c r="AJ126" s="118">
        <v>5</v>
      </c>
      <c r="AK126" s="118">
        <v>5</v>
      </c>
      <c r="AL126" s="118">
        <v>5</v>
      </c>
      <c r="AM126" s="118">
        <v>5</v>
      </c>
      <c r="AN126" s="118">
        <v>5</v>
      </c>
      <c r="AO126" s="119"/>
      <c r="AP126" s="120">
        <f t="shared" si="22"/>
        <v>105</v>
      </c>
      <c r="AQ126" s="984">
        <v>10</v>
      </c>
      <c r="AR126" s="985">
        <f>1-(AS126/AQ126)</f>
        <v>0.57000000000000006</v>
      </c>
      <c r="AS126" s="986">
        <v>4.3</v>
      </c>
      <c r="AT126" s="1035">
        <f>+AQ126*AP126</f>
        <v>1050</v>
      </c>
      <c r="AU126" s="989">
        <f>+AS126*AP126</f>
        <v>451.5</v>
      </c>
    </row>
    <row r="127" spans="3:47" ht="26.25" hidden="1" customHeight="1" x14ac:dyDescent="0.25">
      <c r="C127" s="1062"/>
      <c r="D127" s="979"/>
      <c r="E127" s="995"/>
      <c r="F127" s="995"/>
      <c r="G127" s="1015"/>
      <c r="H127" s="983"/>
      <c r="I127" s="145" t="s">
        <v>36</v>
      </c>
      <c r="J127" s="144">
        <v>20</v>
      </c>
      <c r="K127" s="145" t="s">
        <v>32</v>
      </c>
      <c r="L127" s="117"/>
      <c r="M127" s="118">
        <v>2</v>
      </c>
      <c r="N127" s="118">
        <v>2</v>
      </c>
      <c r="O127" s="118"/>
      <c r="P127" s="118"/>
      <c r="Q127" s="118"/>
      <c r="R127" s="118"/>
      <c r="S127" s="118"/>
      <c r="T127" s="118">
        <v>2</v>
      </c>
      <c r="U127" s="118">
        <v>2</v>
      </c>
      <c r="V127" s="118"/>
      <c r="W127" s="118"/>
      <c r="X127" s="118"/>
      <c r="Y127" s="118"/>
      <c r="Z127" s="118"/>
      <c r="AA127" s="118">
        <v>2</v>
      </c>
      <c r="AB127" s="118">
        <v>2</v>
      </c>
      <c r="AC127" s="118"/>
      <c r="AD127" s="118"/>
      <c r="AE127" s="118"/>
      <c r="AF127" s="118"/>
      <c r="AG127" s="118"/>
      <c r="AH127" s="118">
        <v>2</v>
      </c>
      <c r="AI127" s="118">
        <v>2</v>
      </c>
      <c r="AJ127" s="118"/>
      <c r="AK127" s="118"/>
      <c r="AL127" s="118"/>
      <c r="AM127" s="118"/>
      <c r="AN127" s="118"/>
      <c r="AO127" s="119">
        <v>2</v>
      </c>
      <c r="AP127" s="120">
        <f t="shared" si="22"/>
        <v>18</v>
      </c>
      <c r="AQ127" s="984"/>
      <c r="AR127" s="985"/>
      <c r="AS127" s="986"/>
      <c r="AT127" s="1035"/>
      <c r="AU127" s="990"/>
    </row>
    <row r="128" spans="3:47" ht="26.25" hidden="1" customHeight="1" x14ac:dyDescent="0.25">
      <c r="C128" s="1060">
        <v>57</v>
      </c>
      <c r="D128" s="979"/>
      <c r="E128" s="980" t="s">
        <v>47</v>
      </c>
      <c r="F128" s="981" t="s">
        <v>455</v>
      </c>
      <c r="G128" s="982" t="s">
        <v>51</v>
      </c>
      <c r="H128" s="983" t="s">
        <v>27</v>
      </c>
      <c r="I128" s="116" t="s">
        <v>29</v>
      </c>
      <c r="J128" s="115">
        <v>20</v>
      </c>
      <c r="K128" s="116" t="s">
        <v>32</v>
      </c>
      <c r="L128" s="117">
        <v>5</v>
      </c>
      <c r="M128" s="118"/>
      <c r="N128" s="118"/>
      <c r="O128" s="118">
        <v>5</v>
      </c>
      <c r="P128" s="118">
        <v>5</v>
      </c>
      <c r="Q128" s="118">
        <v>5</v>
      </c>
      <c r="R128" s="118">
        <v>5</v>
      </c>
      <c r="S128" s="118">
        <v>5</v>
      </c>
      <c r="T128" s="118"/>
      <c r="U128" s="118"/>
      <c r="V128" s="118">
        <v>5</v>
      </c>
      <c r="W128" s="118">
        <v>5</v>
      </c>
      <c r="X128" s="118">
        <v>5</v>
      </c>
      <c r="Y128" s="118">
        <v>5</v>
      </c>
      <c r="Z128" s="118">
        <v>5</v>
      </c>
      <c r="AA128" s="118"/>
      <c r="AB128" s="118"/>
      <c r="AC128" s="118">
        <v>5</v>
      </c>
      <c r="AD128" s="118">
        <v>5</v>
      </c>
      <c r="AE128" s="118">
        <v>5</v>
      </c>
      <c r="AF128" s="118">
        <v>5</v>
      </c>
      <c r="AG128" s="118">
        <v>5</v>
      </c>
      <c r="AH128" s="118"/>
      <c r="AI128" s="118"/>
      <c r="AJ128" s="118">
        <v>5</v>
      </c>
      <c r="AK128" s="118">
        <v>5</v>
      </c>
      <c r="AL128" s="118">
        <v>5</v>
      </c>
      <c r="AM128" s="118">
        <v>5</v>
      </c>
      <c r="AN128" s="118">
        <v>5</v>
      </c>
      <c r="AO128" s="119"/>
      <c r="AP128" s="120">
        <f t="shared" si="22"/>
        <v>105</v>
      </c>
      <c r="AQ128" s="984">
        <v>12</v>
      </c>
      <c r="AR128" s="985">
        <f>1-(AS128/AQ128)</f>
        <v>0.25</v>
      </c>
      <c r="AS128" s="986">
        <v>9</v>
      </c>
      <c r="AT128" s="1035">
        <f>+AQ128*AP128</f>
        <v>1260</v>
      </c>
      <c r="AU128" s="989">
        <f>+AS128*AP128</f>
        <v>945</v>
      </c>
    </row>
    <row r="129" spans="3:47" ht="26.25" hidden="1" customHeight="1" x14ac:dyDescent="0.25">
      <c r="C129" s="1060"/>
      <c r="D129" s="979"/>
      <c r="E129" s="980"/>
      <c r="F129" s="981"/>
      <c r="G129" s="982"/>
      <c r="H129" s="983"/>
      <c r="I129" s="116" t="s">
        <v>36</v>
      </c>
      <c r="J129" s="115">
        <v>20</v>
      </c>
      <c r="K129" s="116" t="s">
        <v>32</v>
      </c>
      <c r="L129" s="117"/>
      <c r="M129" s="118">
        <v>2</v>
      </c>
      <c r="N129" s="118">
        <v>2</v>
      </c>
      <c r="O129" s="118"/>
      <c r="P129" s="118"/>
      <c r="Q129" s="118"/>
      <c r="R129" s="118"/>
      <c r="S129" s="118"/>
      <c r="T129" s="118">
        <v>2</v>
      </c>
      <c r="U129" s="118">
        <v>2</v>
      </c>
      <c r="V129" s="118"/>
      <c r="W129" s="118"/>
      <c r="X129" s="118"/>
      <c r="Y129" s="118"/>
      <c r="Z129" s="118"/>
      <c r="AA129" s="118">
        <v>2</v>
      </c>
      <c r="AB129" s="118">
        <v>2</v>
      </c>
      <c r="AC129" s="118"/>
      <c r="AD129" s="118"/>
      <c r="AE129" s="118"/>
      <c r="AF129" s="118"/>
      <c r="AG129" s="118"/>
      <c r="AH129" s="118">
        <v>2</v>
      </c>
      <c r="AI129" s="118">
        <v>2</v>
      </c>
      <c r="AJ129" s="118"/>
      <c r="AK129" s="118"/>
      <c r="AL129" s="118"/>
      <c r="AM129" s="118"/>
      <c r="AN129" s="118"/>
      <c r="AO129" s="119">
        <v>2</v>
      </c>
      <c r="AP129" s="120">
        <f t="shared" si="22"/>
        <v>18</v>
      </c>
      <c r="AQ129" s="984"/>
      <c r="AR129" s="985"/>
      <c r="AS129" s="986"/>
      <c r="AT129" s="1035"/>
      <c r="AU129" s="990"/>
    </row>
    <row r="130" spans="3:47" ht="26.25" customHeight="1" x14ac:dyDescent="0.25">
      <c r="C130" s="1060">
        <v>58</v>
      </c>
      <c r="D130" s="979"/>
      <c r="E130" s="997" t="s">
        <v>192</v>
      </c>
      <c r="F130" s="979" t="s">
        <v>453</v>
      </c>
      <c r="G130" s="997" t="s">
        <v>193</v>
      </c>
      <c r="H130" s="1020" t="s">
        <v>27</v>
      </c>
      <c r="I130" s="94" t="s">
        <v>29</v>
      </c>
      <c r="J130" s="97">
        <v>20</v>
      </c>
      <c r="K130" s="94" t="s">
        <v>32</v>
      </c>
      <c r="L130" s="100">
        <v>7</v>
      </c>
      <c r="M130" s="51"/>
      <c r="N130" s="51"/>
      <c r="O130" s="73">
        <v>7</v>
      </c>
      <c r="P130" s="73">
        <v>7</v>
      </c>
      <c r="Q130" s="73">
        <v>7</v>
      </c>
      <c r="R130" s="73">
        <v>7</v>
      </c>
      <c r="S130" s="73">
        <v>7</v>
      </c>
      <c r="T130" s="51"/>
      <c r="U130" s="51"/>
      <c r="V130" s="73">
        <v>7</v>
      </c>
      <c r="W130" s="73">
        <v>7</v>
      </c>
      <c r="X130" s="73">
        <v>7</v>
      </c>
      <c r="Y130" s="73">
        <v>7</v>
      </c>
      <c r="Z130" s="73">
        <v>7</v>
      </c>
      <c r="AA130" s="51"/>
      <c r="AB130" s="51"/>
      <c r="AC130" s="73">
        <v>7</v>
      </c>
      <c r="AD130" s="73">
        <v>7</v>
      </c>
      <c r="AE130" s="73">
        <v>7</v>
      </c>
      <c r="AF130" s="73">
        <v>7</v>
      </c>
      <c r="AG130" s="73">
        <v>7</v>
      </c>
      <c r="AH130" s="51"/>
      <c r="AI130" s="51"/>
      <c r="AJ130" s="73">
        <v>7</v>
      </c>
      <c r="AK130" s="73">
        <v>7</v>
      </c>
      <c r="AL130" s="73">
        <v>7</v>
      </c>
      <c r="AM130" s="73">
        <v>7</v>
      </c>
      <c r="AN130" s="73">
        <v>7</v>
      </c>
      <c r="AO130" s="101"/>
      <c r="AP130" s="98">
        <f t="shared" si="22"/>
        <v>147</v>
      </c>
      <c r="AQ130" s="1037"/>
      <c r="AR130" s="1038" t="e">
        <f>1-(AS130/AQ130)</f>
        <v>#DIV/0!</v>
      </c>
      <c r="AS130" s="1035"/>
      <c r="AT130" s="1035">
        <f>+AQ130*AP130</f>
        <v>0</v>
      </c>
      <c r="AU130" s="989">
        <f>+AS130*AP130</f>
        <v>0</v>
      </c>
    </row>
    <row r="131" spans="3:47" ht="26.25" customHeight="1" x14ac:dyDescent="0.25">
      <c r="C131" s="1060"/>
      <c r="D131" s="979"/>
      <c r="E131" s="997"/>
      <c r="F131" s="979"/>
      <c r="G131" s="998"/>
      <c r="H131" s="1020"/>
      <c r="I131" s="94" t="s">
        <v>36</v>
      </c>
      <c r="J131" s="97">
        <v>20</v>
      </c>
      <c r="K131" s="94" t="s">
        <v>32</v>
      </c>
      <c r="L131" s="100"/>
      <c r="M131" s="51">
        <v>2</v>
      </c>
      <c r="N131" s="51">
        <v>2</v>
      </c>
      <c r="O131" s="73"/>
      <c r="P131" s="73"/>
      <c r="Q131" s="73"/>
      <c r="R131" s="73"/>
      <c r="S131" s="73"/>
      <c r="T131" s="51">
        <v>2</v>
      </c>
      <c r="U131" s="51">
        <v>2</v>
      </c>
      <c r="V131" s="73"/>
      <c r="W131" s="73"/>
      <c r="X131" s="73"/>
      <c r="Y131" s="73"/>
      <c r="Z131" s="73"/>
      <c r="AA131" s="51">
        <v>2</v>
      </c>
      <c r="AB131" s="51">
        <v>2</v>
      </c>
      <c r="AC131" s="73"/>
      <c r="AD131" s="73"/>
      <c r="AE131" s="73"/>
      <c r="AF131" s="73"/>
      <c r="AG131" s="73"/>
      <c r="AH131" s="51">
        <v>2</v>
      </c>
      <c r="AI131" s="51">
        <v>2</v>
      </c>
      <c r="AJ131" s="73"/>
      <c r="AK131" s="73"/>
      <c r="AL131" s="73"/>
      <c r="AM131" s="73"/>
      <c r="AN131" s="73"/>
      <c r="AO131" s="101">
        <v>2</v>
      </c>
      <c r="AP131" s="98">
        <f t="shared" si="22"/>
        <v>18</v>
      </c>
      <c r="AQ131" s="1037"/>
      <c r="AR131" s="1038"/>
      <c r="AS131" s="1035"/>
      <c r="AT131" s="1035"/>
      <c r="AU131" s="990"/>
    </row>
    <row r="132" spans="3:47" ht="26.25" hidden="1" customHeight="1" x14ac:dyDescent="0.25">
      <c r="C132" s="1060">
        <v>59</v>
      </c>
      <c r="D132" s="979"/>
      <c r="E132" s="980" t="s">
        <v>46</v>
      </c>
      <c r="F132" s="981" t="s">
        <v>453</v>
      </c>
      <c r="G132" s="982" t="s">
        <v>52</v>
      </c>
      <c r="H132" s="983" t="s">
        <v>27</v>
      </c>
      <c r="I132" s="145" t="s">
        <v>29</v>
      </c>
      <c r="J132" s="144">
        <v>20</v>
      </c>
      <c r="K132" s="145" t="s">
        <v>32</v>
      </c>
      <c r="L132" s="117">
        <v>5</v>
      </c>
      <c r="M132" s="118"/>
      <c r="N132" s="118"/>
      <c r="O132" s="118">
        <v>5</v>
      </c>
      <c r="P132" s="118">
        <v>5</v>
      </c>
      <c r="Q132" s="118">
        <v>5</v>
      </c>
      <c r="R132" s="118">
        <v>5</v>
      </c>
      <c r="S132" s="118">
        <v>5</v>
      </c>
      <c r="T132" s="118"/>
      <c r="U132" s="118"/>
      <c r="V132" s="118">
        <v>5</v>
      </c>
      <c r="W132" s="118">
        <v>5</v>
      </c>
      <c r="X132" s="118">
        <v>5</v>
      </c>
      <c r="Y132" s="118">
        <v>5</v>
      </c>
      <c r="Z132" s="118">
        <v>5</v>
      </c>
      <c r="AA132" s="118"/>
      <c r="AB132" s="118"/>
      <c r="AC132" s="118">
        <v>5</v>
      </c>
      <c r="AD132" s="118">
        <v>5</v>
      </c>
      <c r="AE132" s="118">
        <v>5</v>
      </c>
      <c r="AF132" s="118">
        <v>5</v>
      </c>
      <c r="AG132" s="118">
        <v>5</v>
      </c>
      <c r="AH132" s="118"/>
      <c r="AI132" s="118"/>
      <c r="AJ132" s="118">
        <v>5</v>
      </c>
      <c r="AK132" s="118">
        <v>5</v>
      </c>
      <c r="AL132" s="118">
        <v>5</v>
      </c>
      <c r="AM132" s="118">
        <v>5</v>
      </c>
      <c r="AN132" s="118">
        <v>5</v>
      </c>
      <c r="AO132" s="119"/>
      <c r="AP132" s="120">
        <f t="shared" si="22"/>
        <v>105</v>
      </c>
      <c r="AQ132" s="984">
        <v>10</v>
      </c>
      <c r="AR132" s="985">
        <f>1-(AS132/AQ132)</f>
        <v>0.30000000000000004</v>
      </c>
      <c r="AS132" s="986">
        <v>7</v>
      </c>
      <c r="AT132" s="1035">
        <f>+AQ132*AP132</f>
        <v>1050</v>
      </c>
      <c r="AU132" s="989">
        <f>+AS132*AP132</f>
        <v>735</v>
      </c>
    </row>
    <row r="133" spans="3:47" ht="26.25" hidden="1" customHeight="1" x14ac:dyDescent="0.25">
      <c r="C133" s="1060"/>
      <c r="D133" s="979"/>
      <c r="E133" s="980"/>
      <c r="F133" s="981"/>
      <c r="G133" s="982"/>
      <c r="H133" s="983"/>
      <c r="I133" s="145" t="s">
        <v>36</v>
      </c>
      <c r="J133" s="144">
        <v>20</v>
      </c>
      <c r="K133" s="145" t="s">
        <v>32</v>
      </c>
      <c r="L133" s="117"/>
      <c r="M133" s="118">
        <v>2</v>
      </c>
      <c r="N133" s="118">
        <v>2</v>
      </c>
      <c r="O133" s="118"/>
      <c r="P133" s="118"/>
      <c r="Q133" s="118"/>
      <c r="R133" s="118"/>
      <c r="S133" s="118"/>
      <c r="T133" s="118">
        <v>2</v>
      </c>
      <c r="U133" s="118">
        <v>2</v>
      </c>
      <c r="V133" s="118"/>
      <c r="W133" s="118"/>
      <c r="X133" s="118"/>
      <c r="Y133" s="118"/>
      <c r="Z133" s="118"/>
      <c r="AA133" s="118">
        <v>2</v>
      </c>
      <c r="AB133" s="118">
        <v>2</v>
      </c>
      <c r="AC133" s="118"/>
      <c r="AD133" s="118"/>
      <c r="AE133" s="118"/>
      <c r="AF133" s="118"/>
      <c r="AG133" s="118"/>
      <c r="AH133" s="118">
        <v>2</v>
      </c>
      <c r="AI133" s="118">
        <v>2</v>
      </c>
      <c r="AJ133" s="118"/>
      <c r="AK133" s="118"/>
      <c r="AL133" s="118"/>
      <c r="AM133" s="118"/>
      <c r="AN133" s="118"/>
      <c r="AO133" s="119">
        <v>2</v>
      </c>
      <c r="AP133" s="120">
        <f t="shared" si="22"/>
        <v>18</v>
      </c>
      <c r="AQ133" s="984"/>
      <c r="AR133" s="985"/>
      <c r="AS133" s="986"/>
      <c r="AT133" s="1035"/>
      <c r="AU133" s="990"/>
    </row>
    <row r="134" spans="3:47" ht="26.25" customHeight="1" x14ac:dyDescent="0.25">
      <c r="C134" s="1060">
        <v>60</v>
      </c>
      <c r="D134" s="979"/>
      <c r="E134" s="997" t="s">
        <v>194</v>
      </c>
      <c r="F134" s="979" t="s">
        <v>453</v>
      </c>
      <c r="G134" s="998" t="s">
        <v>195</v>
      </c>
      <c r="H134" s="1020" t="s">
        <v>27</v>
      </c>
      <c r="I134" s="94" t="s">
        <v>29</v>
      </c>
      <c r="J134" s="97">
        <v>20</v>
      </c>
      <c r="K134" s="94" t="s">
        <v>32</v>
      </c>
      <c r="L134" s="100">
        <v>10</v>
      </c>
      <c r="M134" s="51"/>
      <c r="N134" s="51"/>
      <c r="O134" s="73">
        <v>10</v>
      </c>
      <c r="P134" s="73">
        <v>10</v>
      </c>
      <c r="Q134" s="73">
        <v>10</v>
      </c>
      <c r="R134" s="73">
        <v>10</v>
      </c>
      <c r="S134" s="73">
        <v>10</v>
      </c>
      <c r="T134" s="51"/>
      <c r="U134" s="51"/>
      <c r="V134" s="73">
        <v>10</v>
      </c>
      <c r="W134" s="73">
        <v>10</v>
      </c>
      <c r="X134" s="73">
        <v>10</v>
      </c>
      <c r="Y134" s="73">
        <v>10</v>
      </c>
      <c r="Z134" s="73">
        <v>10</v>
      </c>
      <c r="AA134" s="51"/>
      <c r="AB134" s="51"/>
      <c r="AC134" s="73">
        <v>10</v>
      </c>
      <c r="AD134" s="73">
        <v>10</v>
      </c>
      <c r="AE134" s="73">
        <v>10</v>
      </c>
      <c r="AF134" s="73">
        <v>10</v>
      </c>
      <c r="AG134" s="73">
        <v>10</v>
      </c>
      <c r="AH134" s="51"/>
      <c r="AI134" s="51"/>
      <c r="AJ134" s="73">
        <v>10</v>
      </c>
      <c r="AK134" s="73">
        <v>10</v>
      </c>
      <c r="AL134" s="73">
        <v>10</v>
      </c>
      <c r="AM134" s="73">
        <v>10</v>
      </c>
      <c r="AN134" s="73">
        <v>10</v>
      </c>
      <c r="AO134" s="101"/>
      <c r="AP134" s="98">
        <f t="shared" si="22"/>
        <v>210</v>
      </c>
      <c r="AQ134" s="1037"/>
      <c r="AR134" s="1038" t="e">
        <f>1-(AS134/AQ134)</f>
        <v>#DIV/0!</v>
      </c>
      <c r="AS134" s="1035"/>
      <c r="AT134" s="1035">
        <f>+AQ134*AP134</f>
        <v>0</v>
      </c>
      <c r="AU134" s="989">
        <f>+AS134*AP134</f>
        <v>0</v>
      </c>
    </row>
    <row r="135" spans="3:47" ht="26.25" customHeight="1" x14ac:dyDescent="0.25">
      <c r="C135" s="1060"/>
      <c r="D135" s="979"/>
      <c r="E135" s="997"/>
      <c r="F135" s="979"/>
      <c r="G135" s="998"/>
      <c r="H135" s="1020"/>
      <c r="I135" s="94" t="s">
        <v>36</v>
      </c>
      <c r="J135" s="97">
        <v>20</v>
      </c>
      <c r="K135" s="94" t="s">
        <v>32</v>
      </c>
      <c r="L135" s="100"/>
      <c r="M135" s="51">
        <v>10</v>
      </c>
      <c r="N135" s="51">
        <v>10</v>
      </c>
      <c r="O135" s="73"/>
      <c r="P135" s="73"/>
      <c r="Q135" s="73"/>
      <c r="R135" s="73"/>
      <c r="S135" s="73"/>
      <c r="T135" s="51">
        <v>10</v>
      </c>
      <c r="U135" s="51">
        <v>10</v>
      </c>
      <c r="V135" s="73"/>
      <c r="W135" s="73"/>
      <c r="X135" s="73"/>
      <c r="Y135" s="73"/>
      <c r="Z135" s="73"/>
      <c r="AA135" s="51">
        <v>10</v>
      </c>
      <c r="AB135" s="51">
        <v>10</v>
      </c>
      <c r="AC135" s="73"/>
      <c r="AD135" s="73"/>
      <c r="AE135" s="73"/>
      <c r="AF135" s="73"/>
      <c r="AG135" s="73"/>
      <c r="AH135" s="51">
        <v>10</v>
      </c>
      <c r="AI135" s="51">
        <v>10</v>
      </c>
      <c r="AJ135" s="73"/>
      <c r="AK135" s="73"/>
      <c r="AL135" s="73"/>
      <c r="AM135" s="73"/>
      <c r="AN135" s="73"/>
      <c r="AO135" s="101">
        <v>10</v>
      </c>
      <c r="AP135" s="98">
        <f t="shared" si="22"/>
        <v>90</v>
      </c>
      <c r="AQ135" s="1037"/>
      <c r="AR135" s="1038"/>
      <c r="AS135" s="1035"/>
      <c r="AT135" s="1035"/>
      <c r="AU135" s="990"/>
    </row>
    <row r="136" spans="3:47" ht="26.25" hidden="1" customHeight="1" x14ac:dyDescent="0.25">
      <c r="C136" s="1060">
        <v>61</v>
      </c>
      <c r="D136" s="979"/>
      <c r="E136" s="980" t="s">
        <v>44</v>
      </c>
      <c r="F136" s="981" t="s">
        <v>456</v>
      </c>
      <c r="G136" s="982" t="s">
        <v>196</v>
      </c>
      <c r="H136" s="983" t="s">
        <v>27</v>
      </c>
      <c r="I136" s="116" t="s">
        <v>29</v>
      </c>
      <c r="J136" s="115">
        <v>20</v>
      </c>
      <c r="K136" s="116" t="s">
        <v>32</v>
      </c>
      <c r="L136" s="117">
        <v>5</v>
      </c>
      <c r="M136" s="118"/>
      <c r="N136" s="118"/>
      <c r="O136" s="118">
        <v>5</v>
      </c>
      <c r="P136" s="118">
        <v>5</v>
      </c>
      <c r="Q136" s="118">
        <v>5</v>
      </c>
      <c r="R136" s="118">
        <v>5</v>
      </c>
      <c r="S136" s="118">
        <v>5</v>
      </c>
      <c r="T136" s="118"/>
      <c r="U136" s="118"/>
      <c r="V136" s="118">
        <v>5</v>
      </c>
      <c r="W136" s="118">
        <v>5</v>
      </c>
      <c r="X136" s="118">
        <v>5</v>
      </c>
      <c r="Y136" s="118">
        <v>5</v>
      </c>
      <c r="Z136" s="118">
        <v>5</v>
      </c>
      <c r="AA136" s="118"/>
      <c r="AB136" s="118"/>
      <c r="AC136" s="118">
        <v>5</v>
      </c>
      <c r="AD136" s="118">
        <v>5</v>
      </c>
      <c r="AE136" s="118">
        <v>5</v>
      </c>
      <c r="AF136" s="118">
        <v>5</v>
      </c>
      <c r="AG136" s="118">
        <v>5</v>
      </c>
      <c r="AH136" s="118"/>
      <c r="AI136" s="118"/>
      <c r="AJ136" s="118">
        <v>5</v>
      </c>
      <c r="AK136" s="118">
        <v>5</v>
      </c>
      <c r="AL136" s="118">
        <v>5</v>
      </c>
      <c r="AM136" s="118">
        <v>5</v>
      </c>
      <c r="AN136" s="118">
        <v>5</v>
      </c>
      <c r="AO136" s="119"/>
      <c r="AP136" s="120">
        <f t="shared" si="22"/>
        <v>105</v>
      </c>
      <c r="AQ136" s="984">
        <v>10</v>
      </c>
      <c r="AR136" s="985">
        <f>1-(AS136/AQ136)</f>
        <v>0.19999999999999996</v>
      </c>
      <c r="AS136" s="986">
        <v>8</v>
      </c>
      <c r="AT136" s="1035">
        <f>+AQ136*AP136</f>
        <v>1050</v>
      </c>
      <c r="AU136" s="989">
        <f>+AS136*AP136</f>
        <v>840</v>
      </c>
    </row>
    <row r="137" spans="3:47" ht="26.25" hidden="1" customHeight="1" x14ac:dyDescent="0.25">
      <c r="C137" s="1060"/>
      <c r="D137" s="979"/>
      <c r="E137" s="980"/>
      <c r="F137" s="981"/>
      <c r="G137" s="982"/>
      <c r="H137" s="983"/>
      <c r="I137" s="116" t="s">
        <v>36</v>
      </c>
      <c r="J137" s="115">
        <v>20</v>
      </c>
      <c r="K137" s="116" t="s">
        <v>32</v>
      </c>
      <c r="L137" s="117"/>
      <c r="M137" s="118">
        <v>2</v>
      </c>
      <c r="N137" s="118">
        <v>2</v>
      </c>
      <c r="O137" s="118"/>
      <c r="P137" s="118"/>
      <c r="Q137" s="118"/>
      <c r="R137" s="118"/>
      <c r="S137" s="118"/>
      <c r="T137" s="118">
        <v>2</v>
      </c>
      <c r="U137" s="118">
        <v>2</v>
      </c>
      <c r="V137" s="118"/>
      <c r="W137" s="118"/>
      <c r="X137" s="118"/>
      <c r="Y137" s="118"/>
      <c r="Z137" s="118"/>
      <c r="AA137" s="118">
        <v>2</v>
      </c>
      <c r="AB137" s="118">
        <v>2</v>
      </c>
      <c r="AC137" s="118"/>
      <c r="AD137" s="118"/>
      <c r="AE137" s="118"/>
      <c r="AF137" s="118"/>
      <c r="AG137" s="118"/>
      <c r="AH137" s="118">
        <v>2</v>
      </c>
      <c r="AI137" s="118">
        <v>2</v>
      </c>
      <c r="AJ137" s="118"/>
      <c r="AK137" s="118"/>
      <c r="AL137" s="118"/>
      <c r="AM137" s="118"/>
      <c r="AN137" s="118"/>
      <c r="AO137" s="119">
        <v>2</v>
      </c>
      <c r="AP137" s="120">
        <f t="shared" si="22"/>
        <v>18</v>
      </c>
      <c r="AQ137" s="984"/>
      <c r="AR137" s="985"/>
      <c r="AS137" s="986"/>
      <c r="AT137" s="1035"/>
      <c r="AU137" s="990"/>
    </row>
    <row r="138" spans="3:47" ht="26.25" hidden="1" customHeight="1" x14ac:dyDescent="0.25">
      <c r="C138" s="1060">
        <v>62</v>
      </c>
      <c r="D138" s="979" t="s">
        <v>38</v>
      </c>
      <c r="E138" s="980" t="s">
        <v>41</v>
      </c>
      <c r="F138" s="981" t="s">
        <v>531</v>
      </c>
      <c r="G138" s="980" t="s">
        <v>197</v>
      </c>
      <c r="H138" s="145" t="s">
        <v>198</v>
      </c>
      <c r="I138" s="147" t="s">
        <v>30</v>
      </c>
      <c r="J138" s="144">
        <v>20</v>
      </c>
      <c r="K138" s="145" t="s">
        <v>32</v>
      </c>
      <c r="L138" s="117">
        <v>1</v>
      </c>
      <c r="M138" s="118"/>
      <c r="N138" s="118"/>
      <c r="O138" s="118">
        <v>1</v>
      </c>
      <c r="P138" s="118">
        <v>1</v>
      </c>
      <c r="Q138" s="118">
        <v>1</v>
      </c>
      <c r="R138" s="118">
        <v>1</v>
      </c>
      <c r="S138" s="118">
        <v>1</v>
      </c>
      <c r="T138" s="118"/>
      <c r="U138" s="118"/>
      <c r="V138" s="118">
        <v>1</v>
      </c>
      <c r="W138" s="118">
        <v>1</v>
      </c>
      <c r="X138" s="118">
        <v>1</v>
      </c>
      <c r="Y138" s="118">
        <v>1</v>
      </c>
      <c r="Z138" s="118">
        <v>1</v>
      </c>
      <c r="AA138" s="118"/>
      <c r="AB138" s="118"/>
      <c r="AC138" s="118">
        <v>1</v>
      </c>
      <c r="AD138" s="118">
        <v>1</v>
      </c>
      <c r="AE138" s="118">
        <v>1</v>
      </c>
      <c r="AF138" s="118">
        <v>1</v>
      </c>
      <c r="AG138" s="118">
        <v>1</v>
      </c>
      <c r="AH138" s="118"/>
      <c r="AI138" s="118"/>
      <c r="AJ138" s="118">
        <v>1</v>
      </c>
      <c r="AK138" s="118">
        <v>1</v>
      </c>
      <c r="AL138" s="118">
        <v>1</v>
      </c>
      <c r="AM138" s="118">
        <v>1</v>
      </c>
      <c r="AN138" s="118">
        <v>1</v>
      </c>
      <c r="AO138" s="119"/>
      <c r="AP138" s="120">
        <f t="shared" si="22"/>
        <v>21</v>
      </c>
      <c r="AQ138" s="148">
        <v>35</v>
      </c>
      <c r="AR138" s="149">
        <f>1-(AS138/AQ138)</f>
        <v>0.4285714285714286</v>
      </c>
      <c r="AS138" s="150">
        <f>+AQ138/35*20</f>
        <v>20</v>
      </c>
      <c r="AT138" s="112">
        <f>+AQ138*AP138</f>
        <v>735</v>
      </c>
      <c r="AU138" s="89">
        <f>+AS138*AP138</f>
        <v>420</v>
      </c>
    </row>
    <row r="139" spans="3:47" ht="26.25" hidden="1" customHeight="1" x14ac:dyDescent="0.25">
      <c r="C139" s="1060"/>
      <c r="D139" s="979"/>
      <c r="E139" s="980"/>
      <c r="F139" s="981"/>
      <c r="G139" s="982"/>
      <c r="H139" s="145" t="s">
        <v>27</v>
      </c>
      <c r="I139" s="145" t="s">
        <v>29</v>
      </c>
      <c r="J139" s="144">
        <v>20</v>
      </c>
      <c r="K139" s="145" t="s">
        <v>32</v>
      </c>
      <c r="L139" s="117">
        <v>7</v>
      </c>
      <c r="M139" s="118"/>
      <c r="N139" s="118"/>
      <c r="O139" s="118">
        <v>7</v>
      </c>
      <c r="P139" s="118">
        <v>7</v>
      </c>
      <c r="Q139" s="118">
        <v>7</v>
      </c>
      <c r="R139" s="118">
        <v>7</v>
      </c>
      <c r="S139" s="118">
        <v>7</v>
      </c>
      <c r="T139" s="118"/>
      <c r="U139" s="118"/>
      <c r="V139" s="118">
        <v>7</v>
      </c>
      <c r="W139" s="118">
        <v>7</v>
      </c>
      <c r="X139" s="118">
        <v>7</v>
      </c>
      <c r="Y139" s="118">
        <v>7</v>
      </c>
      <c r="Z139" s="118">
        <v>7</v>
      </c>
      <c r="AA139" s="118"/>
      <c r="AB139" s="118"/>
      <c r="AC139" s="118">
        <v>7</v>
      </c>
      <c r="AD139" s="118">
        <v>7</v>
      </c>
      <c r="AE139" s="118">
        <v>7</v>
      </c>
      <c r="AF139" s="118">
        <v>7</v>
      </c>
      <c r="AG139" s="118">
        <v>7</v>
      </c>
      <c r="AH139" s="118"/>
      <c r="AI139" s="118"/>
      <c r="AJ139" s="118">
        <v>7</v>
      </c>
      <c r="AK139" s="118">
        <v>7</v>
      </c>
      <c r="AL139" s="118">
        <v>7</v>
      </c>
      <c r="AM139" s="118">
        <v>7</v>
      </c>
      <c r="AN139" s="118">
        <v>7</v>
      </c>
      <c r="AO139" s="119"/>
      <c r="AP139" s="120">
        <f t="shared" si="22"/>
        <v>147</v>
      </c>
      <c r="AQ139" s="148">
        <v>20</v>
      </c>
      <c r="AR139" s="149">
        <f>1-(AS139/AQ139)</f>
        <v>0.33499999999999996</v>
      </c>
      <c r="AS139" s="150">
        <v>13.3</v>
      </c>
      <c r="AT139" s="112">
        <f>+AQ139*AP139</f>
        <v>2940</v>
      </c>
      <c r="AU139" s="89">
        <f>+AS139*AP139</f>
        <v>1955.1000000000001</v>
      </c>
    </row>
    <row r="140" spans="3:47" ht="26.25" customHeight="1" x14ac:dyDescent="0.25">
      <c r="C140" s="1060">
        <v>64</v>
      </c>
      <c r="D140" s="979"/>
      <c r="E140" s="997" t="s">
        <v>53</v>
      </c>
      <c r="F140" s="979" t="s">
        <v>457</v>
      </c>
      <c r="G140" s="998" t="s">
        <v>54</v>
      </c>
      <c r="H140" s="1020" t="s">
        <v>27</v>
      </c>
      <c r="I140" s="94" t="s">
        <v>29</v>
      </c>
      <c r="J140" s="97">
        <v>20</v>
      </c>
      <c r="K140" s="94" t="s">
        <v>32</v>
      </c>
      <c r="L140" s="100">
        <v>5</v>
      </c>
      <c r="M140" s="51"/>
      <c r="N140" s="51"/>
      <c r="O140" s="73">
        <v>5</v>
      </c>
      <c r="P140" s="73">
        <v>5</v>
      </c>
      <c r="Q140" s="73">
        <v>5</v>
      </c>
      <c r="R140" s="73">
        <v>5</v>
      </c>
      <c r="S140" s="73">
        <v>5</v>
      </c>
      <c r="T140" s="51"/>
      <c r="U140" s="51"/>
      <c r="V140" s="73">
        <v>5</v>
      </c>
      <c r="W140" s="73">
        <v>5</v>
      </c>
      <c r="X140" s="73">
        <v>5</v>
      </c>
      <c r="Y140" s="73">
        <v>5</v>
      </c>
      <c r="Z140" s="73">
        <v>5</v>
      </c>
      <c r="AA140" s="51"/>
      <c r="AB140" s="51"/>
      <c r="AC140" s="73">
        <v>5</v>
      </c>
      <c r="AD140" s="73">
        <v>5</v>
      </c>
      <c r="AE140" s="73">
        <v>5</v>
      </c>
      <c r="AF140" s="73">
        <v>5</v>
      </c>
      <c r="AG140" s="73">
        <v>5</v>
      </c>
      <c r="AH140" s="51"/>
      <c r="AI140" s="51"/>
      <c r="AJ140" s="73">
        <v>5</v>
      </c>
      <c r="AK140" s="73">
        <v>5</v>
      </c>
      <c r="AL140" s="73">
        <v>5</v>
      </c>
      <c r="AM140" s="73">
        <v>5</v>
      </c>
      <c r="AN140" s="73">
        <v>5</v>
      </c>
      <c r="AO140" s="101"/>
      <c r="AP140" s="98">
        <f t="shared" si="22"/>
        <v>105</v>
      </c>
      <c r="AQ140" s="1037"/>
      <c r="AR140" s="1038" t="e">
        <f>1-(AS140/AQ140)</f>
        <v>#DIV/0!</v>
      </c>
      <c r="AS140" s="1035"/>
      <c r="AT140" s="1035">
        <f>+AQ140*AP140</f>
        <v>0</v>
      </c>
      <c r="AU140" s="989">
        <f>+AS140*AP140</f>
        <v>0</v>
      </c>
    </row>
    <row r="141" spans="3:47" ht="26.25" customHeight="1" x14ac:dyDescent="0.25">
      <c r="C141" s="1060"/>
      <c r="D141" s="979"/>
      <c r="E141" s="997"/>
      <c r="F141" s="979"/>
      <c r="G141" s="998"/>
      <c r="H141" s="1020"/>
      <c r="I141" s="94" t="s">
        <v>36</v>
      </c>
      <c r="J141" s="97">
        <v>20</v>
      </c>
      <c r="K141" s="94" t="s">
        <v>32</v>
      </c>
      <c r="L141" s="100"/>
      <c r="M141" s="51">
        <v>2</v>
      </c>
      <c r="N141" s="51">
        <v>2</v>
      </c>
      <c r="O141" s="73"/>
      <c r="P141" s="73"/>
      <c r="Q141" s="73"/>
      <c r="R141" s="73"/>
      <c r="S141" s="73"/>
      <c r="T141" s="51">
        <v>2</v>
      </c>
      <c r="U141" s="51">
        <v>2</v>
      </c>
      <c r="V141" s="73"/>
      <c r="W141" s="73"/>
      <c r="X141" s="73"/>
      <c r="Y141" s="73"/>
      <c r="Z141" s="73"/>
      <c r="AA141" s="51">
        <v>2</v>
      </c>
      <c r="AB141" s="51">
        <v>2</v>
      </c>
      <c r="AC141" s="73"/>
      <c r="AD141" s="73"/>
      <c r="AE141" s="73"/>
      <c r="AF141" s="73"/>
      <c r="AG141" s="73"/>
      <c r="AH141" s="51">
        <v>2</v>
      </c>
      <c r="AI141" s="51">
        <v>2</v>
      </c>
      <c r="AJ141" s="73"/>
      <c r="AK141" s="73"/>
      <c r="AL141" s="73"/>
      <c r="AM141" s="73"/>
      <c r="AN141" s="73"/>
      <c r="AO141" s="101">
        <v>2</v>
      </c>
      <c r="AP141" s="98">
        <f t="shared" si="22"/>
        <v>18</v>
      </c>
      <c r="AQ141" s="1037"/>
      <c r="AR141" s="1038"/>
      <c r="AS141" s="1035"/>
      <c r="AT141" s="1035"/>
      <c r="AU141" s="990"/>
    </row>
    <row r="142" spans="3:47" ht="26.25" hidden="1" customHeight="1" x14ac:dyDescent="0.25">
      <c r="C142" s="1060">
        <v>65</v>
      </c>
      <c r="D142" s="979"/>
      <c r="E142" s="980" t="s">
        <v>41</v>
      </c>
      <c r="F142" s="981" t="s">
        <v>534</v>
      </c>
      <c r="G142" s="980" t="s">
        <v>55</v>
      </c>
      <c r="H142" s="145" t="s">
        <v>27</v>
      </c>
      <c r="I142" s="145" t="s">
        <v>29</v>
      </c>
      <c r="J142" s="144">
        <v>20</v>
      </c>
      <c r="K142" s="145" t="s">
        <v>32</v>
      </c>
      <c r="L142" s="117">
        <v>7</v>
      </c>
      <c r="M142" s="118"/>
      <c r="N142" s="118"/>
      <c r="O142" s="118">
        <v>7</v>
      </c>
      <c r="P142" s="118">
        <v>7</v>
      </c>
      <c r="Q142" s="118">
        <v>7</v>
      </c>
      <c r="R142" s="118">
        <v>7</v>
      </c>
      <c r="S142" s="118">
        <v>7</v>
      </c>
      <c r="T142" s="118"/>
      <c r="U142" s="118"/>
      <c r="V142" s="118">
        <v>7</v>
      </c>
      <c r="W142" s="118">
        <v>7</v>
      </c>
      <c r="X142" s="118">
        <v>7</v>
      </c>
      <c r="Y142" s="118">
        <v>7</v>
      </c>
      <c r="Z142" s="118">
        <v>7</v>
      </c>
      <c r="AA142" s="118"/>
      <c r="AB142" s="118"/>
      <c r="AC142" s="118">
        <v>7</v>
      </c>
      <c r="AD142" s="118">
        <v>7</v>
      </c>
      <c r="AE142" s="118">
        <v>7</v>
      </c>
      <c r="AF142" s="118">
        <v>7</v>
      </c>
      <c r="AG142" s="118">
        <v>7</v>
      </c>
      <c r="AH142" s="118"/>
      <c r="AI142" s="118"/>
      <c r="AJ142" s="118">
        <v>7</v>
      </c>
      <c r="AK142" s="118">
        <v>7</v>
      </c>
      <c r="AL142" s="118">
        <v>7</v>
      </c>
      <c r="AM142" s="118">
        <v>7</v>
      </c>
      <c r="AN142" s="118">
        <v>7</v>
      </c>
      <c r="AO142" s="119"/>
      <c r="AP142" s="120">
        <f t="shared" si="22"/>
        <v>147</v>
      </c>
      <c r="AQ142" s="148">
        <v>25</v>
      </c>
      <c r="AR142" s="149">
        <f>1-(AS142/AQ142)</f>
        <v>0.33200000000000007</v>
      </c>
      <c r="AS142" s="150">
        <v>16.7</v>
      </c>
      <c r="AT142" s="112">
        <f>+AQ142*AP142</f>
        <v>3675</v>
      </c>
      <c r="AU142" s="89">
        <f>+AS142*AP142</f>
        <v>2454.9</v>
      </c>
    </row>
    <row r="143" spans="3:47" ht="26.25" hidden="1" customHeight="1" x14ac:dyDescent="0.25">
      <c r="C143" s="1060"/>
      <c r="D143" s="979"/>
      <c r="E143" s="980"/>
      <c r="F143" s="981"/>
      <c r="G143" s="982"/>
      <c r="H143" s="145" t="s">
        <v>43</v>
      </c>
      <c r="I143" s="147" t="s">
        <v>30</v>
      </c>
      <c r="J143" s="144">
        <v>20</v>
      </c>
      <c r="K143" s="145" t="s">
        <v>32</v>
      </c>
      <c r="L143" s="117">
        <v>1</v>
      </c>
      <c r="M143" s="118"/>
      <c r="N143" s="118"/>
      <c r="O143" s="118">
        <v>1</v>
      </c>
      <c r="P143" s="118">
        <v>1</v>
      </c>
      <c r="Q143" s="118">
        <v>1</v>
      </c>
      <c r="R143" s="118">
        <v>1</v>
      </c>
      <c r="S143" s="118">
        <v>1</v>
      </c>
      <c r="T143" s="118"/>
      <c r="U143" s="118"/>
      <c r="V143" s="118">
        <v>1</v>
      </c>
      <c r="W143" s="118">
        <v>1</v>
      </c>
      <c r="X143" s="118">
        <v>1</v>
      </c>
      <c r="Y143" s="118">
        <v>1</v>
      </c>
      <c r="Z143" s="118">
        <v>1</v>
      </c>
      <c r="AA143" s="118"/>
      <c r="AB143" s="118"/>
      <c r="AC143" s="118">
        <v>1</v>
      </c>
      <c r="AD143" s="118">
        <v>1</v>
      </c>
      <c r="AE143" s="118">
        <v>1</v>
      </c>
      <c r="AF143" s="118">
        <v>1</v>
      </c>
      <c r="AG143" s="118">
        <v>1</v>
      </c>
      <c r="AH143" s="118"/>
      <c r="AI143" s="118"/>
      <c r="AJ143" s="118">
        <v>1</v>
      </c>
      <c r="AK143" s="118">
        <v>1</v>
      </c>
      <c r="AL143" s="118">
        <v>1</v>
      </c>
      <c r="AM143" s="118">
        <v>1</v>
      </c>
      <c r="AN143" s="118">
        <v>1</v>
      </c>
      <c r="AO143" s="119"/>
      <c r="AP143" s="120">
        <f t="shared" si="22"/>
        <v>21</v>
      </c>
      <c r="AQ143" s="148">
        <v>35</v>
      </c>
      <c r="AR143" s="149">
        <f>1-(AS143/AQ143)</f>
        <v>0.3342857142857143</v>
      </c>
      <c r="AS143" s="150">
        <v>23.3</v>
      </c>
      <c r="AT143" s="112">
        <f>+AQ143*AP143</f>
        <v>735</v>
      </c>
      <c r="AU143" s="89">
        <f>+AS143*AP143</f>
        <v>489.3</v>
      </c>
    </row>
    <row r="144" spans="3:47" ht="26.25" customHeight="1" x14ac:dyDescent="0.25">
      <c r="C144" s="1060">
        <v>66</v>
      </c>
      <c r="D144" s="979"/>
      <c r="E144" s="997" t="s">
        <v>199</v>
      </c>
      <c r="F144" s="979" t="s">
        <v>458</v>
      </c>
      <c r="G144" s="998" t="s">
        <v>200</v>
      </c>
      <c r="H144" s="1020" t="s">
        <v>27</v>
      </c>
      <c r="I144" s="94" t="s">
        <v>29</v>
      </c>
      <c r="J144" s="97">
        <v>20</v>
      </c>
      <c r="K144" s="94" t="s">
        <v>32</v>
      </c>
      <c r="L144" s="100">
        <v>5</v>
      </c>
      <c r="M144" s="51"/>
      <c r="N144" s="51"/>
      <c r="O144" s="73">
        <v>5</v>
      </c>
      <c r="P144" s="73">
        <v>5</v>
      </c>
      <c r="Q144" s="73">
        <v>5</v>
      </c>
      <c r="R144" s="73">
        <v>5</v>
      </c>
      <c r="S144" s="73">
        <v>5</v>
      </c>
      <c r="T144" s="51"/>
      <c r="U144" s="51"/>
      <c r="V144" s="73">
        <v>5</v>
      </c>
      <c r="W144" s="73">
        <v>5</v>
      </c>
      <c r="X144" s="73">
        <v>5</v>
      </c>
      <c r="Y144" s="73">
        <v>5</v>
      </c>
      <c r="Z144" s="73">
        <v>5</v>
      </c>
      <c r="AA144" s="51"/>
      <c r="AB144" s="51"/>
      <c r="AC144" s="73">
        <v>5</v>
      </c>
      <c r="AD144" s="73">
        <v>5</v>
      </c>
      <c r="AE144" s="73">
        <v>5</v>
      </c>
      <c r="AF144" s="73">
        <v>5</v>
      </c>
      <c r="AG144" s="73">
        <v>5</v>
      </c>
      <c r="AH144" s="51"/>
      <c r="AI144" s="51"/>
      <c r="AJ144" s="73">
        <v>5</v>
      </c>
      <c r="AK144" s="73">
        <v>5</v>
      </c>
      <c r="AL144" s="73">
        <v>5</v>
      </c>
      <c r="AM144" s="73">
        <v>5</v>
      </c>
      <c r="AN144" s="73">
        <v>5</v>
      </c>
      <c r="AO144" s="101"/>
      <c r="AP144" s="98">
        <f t="shared" si="22"/>
        <v>105</v>
      </c>
      <c r="AQ144" s="1037"/>
      <c r="AR144" s="1038" t="e">
        <f>1-(AS144/AQ144)</f>
        <v>#DIV/0!</v>
      </c>
      <c r="AS144" s="1035"/>
      <c r="AT144" s="1035">
        <f>+AQ144*AP144</f>
        <v>0</v>
      </c>
      <c r="AU144" s="989">
        <f>+AS144*AP144</f>
        <v>0</v>
      </c>
    </row>
    <row r="145" spans="3:47" ht="26.25" customHeight="1" x14ac:dyDescent="0.25">
      <c r="C145" s="1060"/>
      <c r="D145" s="979"/>
      <c r="E145" s="997"/>
      <c r="F145" s="979"/>
      <c r="G145" s="998"/>
      <c r="H145" s="1020"/>
      <c r="I145" s="94" t="s">
        <v>36</v>
      </c>
      <c r="J145" s="97">
        <v>20</v>
      </c>
      <c r="K145" s="94" t="s">
        <v>32</v>
      </c>
      <c r="L145" s="100"/>
      <c r="M145" s="51">
        <v>2</v>
      </c>
      <c r="N145" s="51">
        <v>2</v>
      </c>
      <c r="O145" s="73"/>
      <c r="P145" s="73"/>
      <c r="Q145" s="73"/>
      <c r="R145" s="73"/>
      <c r="S145" s="73"/>
      <c r="T145" s="51">
        <v>2</v>
      </c>
      <c r="U145" s="51">
        <v>2</v>
      </c>
      <c r="V145" s="73"/>
      <c r="W145" s="73"/>
      <c r="X145" s="73"/>
      <c r="Y145" s="73"/>
      <c r="Z145" s="73"/>
      <c r="AA145" s="51">
        <v>2</v>
      </c>
      <c r="AB145" s="51">
        <v>2</v>
      </c>
      <c r="AC145" s="73"/>
      <c r="AD145" s="73"/>
      <c r="AE145" s="73"/>
      <c r="AF145" s="73"/>
      <c r="AG145" s="73"/>
      <c r="AH145" s="51">
        <v>2</v>
      </c>
      <c r="AI145" s="51">
        <v>2</v>
      </c>
      <c r="AJ145" s="73"/>
      <c r="AK145" s="73"/>
      <c r="AL145" s="73"/>
      <c r="AM145" s="73"/>
      <c r="AN145" s="73"/>
      <c r="AO145" s="101">
        <v>2</v>
      </c>
      <c r="AP145" s="98">
        <f t="shared" si="22"/>
        <v>18</v>
      </c>
      <c r="AQ145" s="1037"/>
      <c r="AR145" s="1038"/>
      <c r="AS145" s="1035"/>
      <c r="AT145" s="1035"/>
      <c r="AU145" s="990"/>
    </row>
    <row r="146" spans="3:47" ht="26.25" customHeight="1" x14ac:dyDescent="0.25">
      <c r="C146" s="1060"/>
      <c r="D146" s="979"/>
      <c r="E146" s="997"/>
      <c r="F146" s="979"/>
      <c r="G146" s="998"/>
      <c r="H146" s="94" t="s">
        <v>201</v>
      </c>
      <c r="I146" s="96" t="s">
        <v>30</v>
      </c>
      <c r="J146" s="97">
        <v>20</v>
      </c>
      <c r="K146" s="94" t="s">
        <v>32</v>
      </c>
      <c r="L146" s="100">
        <v>1</v>
      </c>
      <c r="M146" s="51"/>
      <c r="N146" s="51"/>
      <c r="O146" s="73">
        <v>1</v>
      </c>
      <c r="P146" s="73">
        <v>1</v>
      </c>
      <c r="Q146" s="73">
        <v>1</v>
      </c>
      <c r="R146" s="73">
        <v>1</v>
      </c>
      <c r="S146" s="73">
        <v>1</v>
      </c>
      <c r="T146" s="51"/>
      <c r="U146" s="51"/>
      <c r="V146" s="73">
        <v>1</v>
      </c>
      <c r="W146" s="73">
        <v>1</v>
      </c>
      <c r="X146" s="73">
        <v>1</v>
      </c>
      <c r="Y146" s="73">
        <v>1</v>
      </c>
      <c r="Z146" s="73">
        <v>1</v>
      </c>
      <c r="AA146" s="51"/>
      <c r="AB146" s="51"/>
      <c r="AC146" s="73">
        <v>1</v>
      </c>
      <c r="AD146" s="73">
        <v>1</v>
      </c>
      <c r="AE146" s="73">
        <v>1</v>
      </c>
      <c r="AF146" s="73">
        <v>1</v>
      </c>
      <c r="AG146" s="73">
        <v>1</v>
      </c>
      <c r="AH146" s="51"/>
      <c r="AI146" s="51"/>
      <c r="AJ146" s="73">
        <v>1</v>
      </c>
      <c r="AK146" s="73">
        <v>1</v>
      </c>
      <c r="AL146" s="73">
        <v>1</v>
      </c>
      <c r="AM146" s="73">
        <v>1</v>
      </c>
      <c r="AN146" s="73">
        <v>1</v>
      </c>
      <c r="AO146" s="101"/>
      <c r="AP146" s="98">
        <f t="shared" ref="AP146:AP168" si="23">SUM(L146:AO146)</f>
        <v>21</v>
      </c>
      <c r="AQ146" s="110"/>
      <c r="AR146" s="111" t="e">
        <f>1-(AS146/AQ146)</f>
        <v>#DIV/0!</v>
      </c>
      <c r="AS146" s="112"/>
      <c r="AT146" s="112">
        <f>+AQ146*AP146</f>
        <v>0</v>
      </c>
      <c r="AU146" s="89">
        <f>+AS146*AP146</f>
        <v>0</v>
      </c>
    </row>
    <row r="147" spans="3:47" ht="26.25" hidden="1" customHeight="1" x14ac:dyDescent="0.25">
      <c r="C147" s="1060">
        <v>67</v>
      </c>
      <c r="D147" s="979"/>
      <c r="E147" s="980" t="s">
        <v>45</v>
      </c>
      <c r="F147" s="981" t="s">
        <v>532</v>
      </c>
      <c r="G147" s="980" t="s">
        <v>56</v>
      </c>
      <c r="H147" s="983" t="s">
        <v>27</v>
      </c>
      <c r="I147" s="145" t="s">
        <v>29</v>
      </c>
      <c r="J147" s="144">
        <v>20</v>
      </c>
      <c r="K147" s="145" t="s">
        <v>32</v>
      </c>
      <c r="L147" s="117">
        <v>5</v>
      </c>
      <c r="M147" s="118"/>
      <c r="N147" s="118"/>
      <c r="O147" s="118">
        <v>5</v>
      </c>
      <c r="P147" s="118">
        <v>5</v>
      </c>
      <c r="Q147" s="118">
        <v>5</v>
      </c>
      <c r="R147" s="118">
        <v>5</v>
      </c>
      <c r="S147" s="118">
        <v>5</v>
      </c>
      <c r="T147" s="118"/>
      <c r="U147" s="118"/>
      <c r="V147" s="118">
        <v>5</v>
      </c>
      <c r="W147" s="118">
        <v>5</v>
      </c>
      <c r="X147" s="118">
        <v>5</v>
      </c>
      <c r="Y147" s="118">
        <v>5</v>
      </c>
      <c r="Z147" s="118">
        <v>5</v>
      </c>
      <c r="AA147" s="118"/>
      <c r="AB147" s="118"/>
      <c r="AC147" s="118">
        <v>5</v>
      </c>
      <c r="AD147" s="118">
        <v>5</v>
      </c>
      <c r="AE147" s="118">
        <v>5</v>
      </c>
      <c r="AF147" s="118">
        <v>5</v>
      </c>
      <c r="AG147" s="118">
        <v>5</v>
      </c>
      <c r="AH147" s="118"/>
      <c r="AI147" s="118"/>
      <c r="AJ147" s="118">
        <v>5</v>
      </c>
      <c r="AK147" s="118">
        <v>5</v>
      </c>
      <c r="AL147" s="118">
        <v>5</v>
      </c>
      <c r="AM147" s="118">
        <v>5</v>
      </c>
      <c r="AN147" s="118">
        <v>5</v>
      </c>
      <c r="AO147" s="119"/>
      <c r="AP147" s="120">
        <f t="shared" si="23"/>
        <v>105</v>
      </c>
      <c r="AQ147" s="984">
        <v>25</v>
      </c>
      <c r="AR147" s="985">
        <f>1-(AS147/AQ147)</f>
        <v>0.28000000000000003</v>
      </c>
      <c r="AS147" s="986">
        <v>18</v>
      </c>
      <c r="AT147" s="1035">
        <f>+AQ147*AP147</f>
        <v>2625</v>
      </c>
      <c r="AU147" s="989">
        <f>+AS147*AP147</f>
        <v>1890</v>
      </c>
    </row>
    <row r="148" spans="3:47" ht="26.25" hidden="1" customHeight="1" x14ac:dyDescent="0.25">
      <c r="C148" s="1060"/>
      <c r="D148" s="979"/>
      <c r="E148" s="980"/>
      <c r="F148" s="981"/>
      <c r="G148" s="982"/>
      <c r="H148" s="983"/>
      <c r="I148" s="145" t="s">
        <v>36</v>
      </c>
      <c r="J148" s="144">
        <v>20</v>
      </c>
      <c r="K148" s="145" t="s">
        <v>32</v>
      </c>
      <c r="L148" s="117"/>
      <c r="M148" s="118">
        <v>2</v>
      </c>
      <c r="N148" s="118">
        <v>2</v>
      </c>
      <c r="O148" s="118"/>
      <c r="P148" s="118"/>
      <c r="Q148" s="118"/>
      <c r="R148" s="118"/>
      <c r="S148" s="118"/>
      <c r="T148" s="118">
        <v>2</v>
      </c>
      <c r="U148" s="118">
        <v>2</v>
      </c>
      <c r="V148" s="118"/>
      <c r="W148" s="118"/>
      <c r="X148" s="118"/>
      <c r="Y148" s="118"/>
      <c r="Z148" s="118"/>
      <c r="AA148" s="118">
        <v>2</v>
      </c>
      <c r="AB148" s="118">
        <v>2</v>
      </c>
      <c r="AC148" s="118"/>
      <c r="AD148" s="118"/>
      <c r="AE148" s="118"/>
      <c r="AF148" s="118"/>
      <c r="AG148" s="118"/>
      <c r="AH148" s="118">
        <v>2</v>
      </c>
      <c r="AI148" s="118">
        <v>2</v>
      </c>
      <c r="AJ148" s="118"/>
      <c r="AK148" s="118"/>
      <c r="AL148" s="118"/>
      <c r="AM148" s="118"/>
      <c r="AN148" s="118"/>
      <c r="AO148" s="119">
        <v>2</v>
      </c>
      <c r="AP148" s="120">
        <f t="shared" si="23"/>
        <v>18</v>
      </c>
      <c r="AQ148" s="984"/>
      <c r="AR148" s="985"/>
      <c r="AS148" s="986"/>
      <c r="AT148" s="1035"/>
      <c r="AU148" s="990"/>
    </row>
    <row r="149" spans="3:47" ht="26.25" hidden="1" customHeight="1" x14ac:dyDescent="0.25">
      <c r="C149" s="1060">
        <v>68</v>
      </c>
      <c r="D149" s="979"/>
      <c r="E149" s="980" t="s">
        <v>202</v>
      </c>
      <c r="F149" s="981" t="s">
        <v>460</v>
      </c>
      <c r="G149" s="982" t="s">
        <v>203</v>
      </c>
      <c r="H149" s="983" t="s">
        <v>27</v>
      </c>
      <c r="I149" s="145" t="s">
        <v>29</v>
      </c>
      <c r="J149" s="144">
        <v>20</v>
      </c>
      <c r="K149" s="145" t="s">
        <v>32</v>
      </c>
      <c r="L149" s="117">
        <v>5</v>
      </c>
      <c r="M149" s="118"/>
      <c r="N149" s="118"/>
      <c r="O149" s="118">
        <v>5</v>
      </c>
      <c r="P149" s="118">
        <v>5</v>
      </c>
      <c r="Q149" s="118">
        <v>5</v>
      </c>
      <c r="R149" s="118">
        <v>5</v>
      </c>
      <c r="S149" s="118">
        <v>5</v>
      </c>
      <c r="T149" s="118"/>
      <c r="U149" s="118"/>
      <c r="V149" s="118">
        <v>5</v>
      </c>
      <c r="W149" s="118">
        <v>5</v>
      </c>
      <c r="X149" s="118">
        <v>5</v>
      </c>
      <c r="Y149" s="118">
        <v>5</v>
      </c>
      <c r="Z149" s="118">
        <v>5</v>
      </c>
      <c r="AA149" s="118"/>
      <c r="AB149" s="118"/>
      <c r="AC149" s="118">
        <v>5</v>
      </c>
      <c r="AD149" s="118">
        <v>5</v>
      </c>
      <c r="AE149" s="118">
        <v>5</v>
      </c>
      <c r="AF149" s="118">
        <v>5</v>
      </c>
      <c r="AG149" s="118">
        <v>5</v>
      </c>
      <c r="AH149" s="118"/>
      <c r="AI149" s="118"/>
      <c r="AJ149" s="118">
        <v>5</v>
      </c>
      <c r="AK149" s="118">
        <v>5</v>
      </c>
      <c r="AL149" s="118">
        <v>5</v>
      </c>
      <c r="AM149" s="118">
        <v>5</v>
      </c>
      <c r="AN149" s="118">
        <v>5</v>
      </c>
      <c r="AO149" s="119"/>
      <c r="AP149" s="120">
        <f t="shared" si="23"/>
        <v>105</v>
      </c>
      <c r="AQ149" s="984">
        <v>16</v>
      </c>
      <c r="AR149" s="985">
        <f>1-(AS149/AQ149)</f>
        <v>0.3125</v>
      </c>
      <c r="AS149" s="986">
        <v>11</v>
      </c>
      <c r="AT149" s="1035">
        <f>+AQ149*AP149</f>
        <v>1680</v>
      </c>
      <c r="AU149" s="989">
        <f>+AS149*AP149</f>
        <v>1155</v>
      </c>
    </row>
    <row r="150" spans="3:47" ht="26.25" hidden="1" customHeight="1" x14ac:dyDescent="0.25">
      <c r="C150" s="1060"/>
      <c r="D150" s="979"/>
      <c r="E150" s="980"/>
      <c r="F150" s="981"/>
      <c r="G150" s="982"/>
      <c r="H150" s="983"/>
      <c r="I150" s="145" t="s">
        <v>36</v>
      </c>
      <c r="J150" s="144">
        <v>20</v>
      </c>
      <c r="K150" s="145" t="s">
        <v>32</v>
      </c>
      <c r="L150" s="117"/>
      <c r="M150" s="118">
        <v>3</v>
      </c>
      <c r="N150" s="118">
        <v>3</v>
      </c>
      <c r="O150" s="118"/>
      <c r="P150" s="118"/>
      <c r="Q150" s="118"/>
      <c r="R150" s="118"/>
      <c r="S150" s="118"/>
      <c r="T150" s="118">
        <v>3</v>
      </c>
      <c r="U150" s="118">
        <v>3</v>
      </c>
      <c r="V150" s="118"/>
      <c r="W150" s="118"/>
      <c r="X150" s="118"/>
      <c r="Y150" s="118"/>
      <c r="Z150" s="118"/>
      <c r="AA150" s="118">
        <v>3</v>
      </c>
      <c r="AB150" s="118">
        <v>3</v>
      </c>
      <c r="AC150" s="118"/>
      <c r="AD150" s="118"/>
      <c r="AE150" s="118"/>
      <c r="AF150" s="118"/>
      <c r="AG150" s="118"/>
      <c r="AH150" s="118">
        <v>3</v>
      </c>
      <c r="AI150" s="118">
        <v>3</v>
      </c>
      <c r="AJ150" s="118"/>
      <c r="AK150" s="118"/>
      <c r="AL150" s="118"/>
      <c r="AM150" s="118"/>
      <c r="AN150" s="118"/>
      <c r="AO150" s="119">
        <v>3</v>
      </c>
      <c r="AP150" s="120">
        <f t="shared" si="23"/>
        <v>27</v>
      </c>
      <c r="AQ150" s="984"/>
      <c r="AR150" s="985"/>
      <c r="AS150" s="986"/>
      <c r="AT150" s="1035"/>
      <c r="AU150" s="990"/>
    </row>
    <row r="151" spans="3:47" ht="26.25" hidden="1" customHeight="1" x14ac:dyDescent="0.25">
      <c r="C151" s="1060">
        <v>69</v>
      </c>
      <c r="D151" s="979"/>
      <c r="E151" s="980" t="s">
        <v>204</v>
      </c>
      <c r="F151" s="981" t="s">
        <v>461</v>
      </c>
      <c r="G151" s="982" t="s">
        <v>205</v>
      </c>
      <c r="H151" s="983" t="s">
        <v>27</v>
      </c>
      <c r="I151" s="145" t="s">
        <v>29</v>
      </c>
      <c r="J151" s="144">
        <v>20</v>
      </c>
      <c r="K151" s="145" t="s">
        <v>32</v>
      </c>
      <c r="L151" s="117">
        <v>5</v>
      </c>
      <c r="M151" s="118"/>
      <c r="N151" s="118"/>
      <c r="O151" s="118">
        <v>5</v>
      </c>
      <c r="P151" s="118">
        <v>5</v>
      </c>
      <c r="Q151" s="118">
        <v>5</v>
      </c>
      <c r="R151" s="118">
        <v>5</v>
      </c>
      <c r="S151" s="118">
        <v>5</v>
      </c>
      <c r="T151" s="118"/>
      <c r="U151" s="118"/>
      <c r="V151" s="118">
        <v>5</v>
      </c>
      <c r="W151" s="118">
        <v>5</v>
      </c>
      <c r="X151" s="118">
        <v>5</v>
      </c>
      <c r="Y151" s="118">
        <v>5</v>
      </c>
      <c r="Z151" s="118">
        <v>5</v>
      </c>
      <c r="AA151" s="118"/>
      <c r="AB151" s="118"/>
      <c r="AC151" s="118">
        <v>5</v>
      </c>
      <c r="AD151" s="118">
        <v>5</v>
      </c>
      <c r="AE151" s="118">
        <v>5</v>
      </c>
      <c r="AF151" s="118">
        <v>5</v>
      </c>
      <c r="AG151" s="118">
        <v>5</v>
      </c>
      <c r="AH151" s="118"/>
      <c r="AI151" s="118"/>
      <c r="AJ151" s="118">
        <v>5</v>
      </c>
      <c r="AK151" s="118">
        <v>5</v>
      </c>
      <c r="AL151" s="118">
        <v>5</v>
      </c>
      <c r="AM151" s="118">
        <v>5</v>
      </c>
      <c r="AN151" s="118">
        <v>5</v>
      </c>
      <c r="AO151" s="119"/>
      <c r="AP151" s="120">
        <f t="shared" si="23"/>
        <v>105</v>
      </c>
      <c r="AQ151" s="984">
        <v>30</v>
      </c>
      <c r="AR151" s="985">
        <f>1-(AS151/AQ151)</f>
        <v>0.43333333333333335</v>
      </c>
      <c r="AS151" s="986">
        <v>17</v>
      </c>
      <c r="AT151" s="1035">
        <f>+AQ151*AP151</f>
        <v>3150</v>
      </c>
      <c r="AU151" s="989">
        <f>+AS151*AP151</f>
        <v>1785</v>
      </c>
    </row>
    <row r="152" spans="3:47" ht="26.25" hidden="1" customHeight="1" x14ac:dyDescent="0.25">
      <c r="C152" s="1060"/>
      <c r="D152" s="979"/>
      <c r="E152" s="980"/>
      <c r="F152" s="981"/>
      <c r="G152" s="982"/>
      <c r="H152" s="983"/>
      <c r="I152" s="145" t="s">
        <v>36</v>
      </c>
      <c r="J152" s="144">
        <v>20</v>
      </c>
      <c r="K152" s="145" t="s">
        <v>32</v>
      </c>
      <c r="L152" s="117"/>
      <c r="M152" s="118">
        <v>2</v>
      </c>
      <c r="N152" s="118">
        <v>2</v>
      </c>
      <c r="O152" s="118"/>
      <c r="P152" s="118"/>
      <c r="Q152" s="118"/>
      <c r="R152" s="118"/>
      <c r="S152" s="118"/>
      <c r="T152" s="118">
        <v>2</v>
      </c>
      <c r="U152" s="118">
        <v>2</v>
      </c>
      <c r="V152" s="118"/>
      <c r="W152" s="118"/>
      <c r="X152" s="118"/>
      <c r="Y152" s="118"/>
      <c r="Z152" s="118"/>
      <c r="AA152" s="118">
        <v>2</v>
      </c>
      <c r="AB152" s="118">
        <v>2</v>
      </c>
      <c r="AC152" s="118"/>
      <c r="AD152" s="118"/>
      <c r="AE152" s="118"/>
      <c r="AF152" s="118"/>
      <c r="AG152" s="118"/>
      <c r="AH152" s="118">
        <v>2</v>
      </c>
      <c r="AI152" s="118">
        <v>2</v>
      </c>
      <c r="AJ152" s="118"/>
      <c r="AK152" s="118"/>
      <c r="AL152" s="118"/>
      <c r="AM152" s="118"/>
      <c r="AN152" s="118"/>
      <c r="AO152" s="119">
        <v>2</v>
      </c>
      <c r="AP152" s="120">
        <f t="shared" si="23"/>
        <v>18</v>
      </c>
      <c r="AQ152" s="984"/>
      <c r="AR152" s="985"/>
      <c r="AS152" s="986"/>
      <c r="AT152" s="1035"/>
      <c r="AU152" s="990"/>
    </row>
    <row r="153" spans="3:47" ht="37.5" customHeight="1" x14ac:dyDescent="0.25">
      <c r="C153" s="108">
        <v>70</v>
      </c>
      <c r="D153" s="979"/>
      <c r="E153" s="69" t="s">
        <v>206</v>
      </c>
      <c r="F153" s="69" t="s">
        <v>462</v>
      </c>
      <c r="G153" s="69" t="s">
        <v>207</v>
      </c>
      <c r="H153" s="95" t="s">
        <v>208</v>
      </c>
      <c r="I153" s="94" t="s">
        <v>29</v>
      </c>
      <c r="J153" s="97">
        <v>20</v>
      </c>
      <c r="K153" s="94" t="s">
        <v>32</v>
      </c>
      <c r="L153" s="100">
        <v>1</v>
      </c>
      <c r="M153" s="51"/>
      <c r="N153" s="51"/>
      <c r="O153" s="73">
        <v>1</v>
      </c>
      <c r="P153" s="73">
        <v>1</v>
      </c>
      <c r="Q153" s="73">
        <v>1</v>
      </c>
      <c r="R153" s="73">
        <v>1</v>
      </c>
      <c r="S153" s="73">
        <v>1</v>
      </c>
      <c r="T153" s="51"/>
      <c r="U153" s="51"/>
      <c r="V153" s="73">
        <v>1</v>
      </c>
      <c r="W153" s="73">
        <v>1</v>
      </c>
      <c r="X153" s="73">
        <v>1</v>
      </c>
      <c r="Y153" s="73">
        <v>1</v>
      </c>
      <c r="Z153" s="73">
        <v>1</v>
      </c>
      <c r="AA153" s="51"/>
      <c r="AB153" s="51"/>
      <c r="AC153" s="73">
        <v>1</v>
      </c>
      <c r="AD153" s="73">
        <v>1</v>
      </c>
      <c r="AE153" s="73">
        <v>1</v>
      </c>
      <c r="AF153" s="73">
        <v>1</v>
      </c>
      <c r="AG153" s="73">
        <v>1</v>
      </c>
      <c r="AH153" s="51"/>
      <c r="AI153" s="51"/>
      <c r="AJ153" s="73">
        <v>1</v>
      </c>
      <c r="AK153" s="73">
        <v>1</v>
      </c>
      <c r="AL153" s="73">
        <v>1</v>
      </c>
      <c r="AM153" s="73">
        <v>1</v>
      </c>
      <c r="AN153" s="73">
        <v>1</v>
      </c>
      <c r="AO153" s="101"/>
      <c r="AP153" s="98">
        <f t="shared" si="23"/>
        <v>21</v>
      </c>
      <c r="AQ153" s="110"/>
      <c r="AR153" s="111" t="e">
        <f t="shared" ref="AR153:AR158" si="24">1-(AS153/AQ153)</f>
        <v>#DIV/0!</v>
      </c>
      <c r="AS153" s="112"/>
      <c r="AT153" s="112">
        <f>+AQ153*AP153</f>
        <v>0</v>
      </c>
      <c r="AU153" s="89">
        <f>+AS153*AP153</f>
        <v>0</v>
      </c>
    </row>
    <row r="154" spans="3:47" ht="51.75" hidden="1" customHeight="1" x14ac:dyDescent="0.25">
      <c r="C154" s="91">
        <v>71</v>
      </c>
      <c r="D154" s="979"/>
      <c r="E154" s="153" t="s">
        <v>92</v>
      </c>
      <c r="F154" s="154" t="s">
        <v>461</v>
      </c>
      <c r="G154" s="153" t="s">
        <v>93</v>
      </c>
      <c r="H154" s="156" t="s">
        <v>27</v>
      </c>
      <c r="I154" s="156" t="s">
        <v>29</v>
      </c>
      <c r="J154" s="155">
        <v>20</v>
      </c>
      <c r="K154" s="156" t="s">
        <v>32</v>
      </c>
      <c r="L154" s="117">
        <v>5</v>
      </c>
      <c r="M154" s="118"/>
      <c r="N154" s="118"/>
      <c r="O154" s="118">
        <v>5</v>
      </c>
      <c r="P154" s="118">
        <v>5</v>
      </c>
      <c r="Q154" s="118">
        <v>5</v>
      </c>
      <c r="R154" s="118">
        <v>5</v>
      </c>
      <c r="S154" s="118">
        <v>5</v>
      </c>
      <c r="T154" s="118"/>
      <c r="U154" s="118"/>
      <c r="V154" s="118">
        <v>5</v>
      </c>
      <c r="W154" s="118">
        <v>5</v>
      </c>
      <c r="X154" s="118">
        <v>5</v>
      </c>
      <c r="Y154" s="118">
        <v>5</v>
      </c>
      <c r="Z154" s="118">
        <v>5</v>
      </c>
      <c r="AA154" s="118"/>
      <c r="AB154" s="118"/>
      <c r="AC154" s="118">
        <v>5</v>
      </c>
      <c r="AD154" s="118">
        <v>5</v>
      </c>
      <c r="AE154" s="118">
        <v>5</v>
      </c>
      <c r="AF154" s="118">
        <v>5</v>
      </c>
      <c r="AG154" s="118">
        <v>5</v>
      </c>
      <c r="AH154" s="118"/>
      <c r="AI154" s="118"/>
      <c r="AJ154" s="118">
        <v>5</v>
      </c>
      <c r="AK154" s="118">
        <v>5</v>
      </c>
      <c r="AL154" s="118">
        <v>5</v>
      </c>
      <c r="AM154" s="118">
        <v>5</v>
      </c>
      <c r="AN154" s="118">
        <v>5</v>
      </c>
      <c r="AO154" s="119"/>
      <c r="AP154" s="120">
        <f t="shared" si="23"/>
        <v>105</v>
      </c>
      <c r="AQ154" s="157">
        <v>14</v>
      </c>
      <c r="AR154" s="158">
        <f t="shared" si="24"/>
        <v>0.1428571428571429</v>
      </c>
      <c r="AS154" s="159">
        <v>12</v>
      </c>
      <c r="AT154" s="112">
        <f>+AQ154*AP154</f>
        <v>1470</v>
      </c>
      <c r="AU154" s="89">
        <f>+AS154*AP154</f>
        <v>1260</v>
      </c>
    </row>
    <row r="155" spans="3:47" ht="26.25" customHeight="1" x14ac:dyDescent="0.25">
      <c r="C155" s="91">
        <v>73</v>
      </c>
      <c r="D155" s="979"/>
      <c r="E155" s="72" t="s">
        <v>209</v>
      </c>
      <c r="F155" s="71" t="s">
        <v>463</v>
      </c>
      <c r="G155" s="70" t="s">
        <v>210</v>
      </c>
      <c r="H155" s="94" t="s">
        <v>211</v>
      </c>
      <c r="I155" s="94" t="s">
        <v>29</v>
      </c>
      <c r="J155" s="97">
        <v>20</v>
      </c>
      <c r="K155" s="94" t="s">
        <v>32</v>
      </c>
      <c r="L155" s="100">
        <v>7</v>
      </c>
      <c r="M155" s="51"/>
      <c r="N155" s="51"/>
      <c r="O155" s="73">
        <v>7</v>
      </c>
      <c r="P155" s="73">
        <v>7</v>
      </c>
      <c r="Q155" s="73">
        <v>7</v>
      </c>
      <c r="R155" s="73">
        <v>7</v>
      </c>
      <c r="S155" s="73">
        <v>7</v>
      </c>
      <c r="T155" s="51"/>
      <c r="U155" s="51"/>
      <c r="V155" s="73">
        <v>7</v>
      </c>
      <c r="W155" s="73">
        <v>7</v>
      </c>
      <c r="X155" s="73">
        <v>7</v>
      </c>
      <c r="Y155" s="73">
        <v>7</v>
      </c>
      <c r="Z155" s="73">
        <v>7</v>
      </c>
      <c r="AA155" s="51"/>
      <c r="AB155" s="51"/>
      <c r="AC155" s="73">
        <v>7</v>
      </c>
      <c r="AD155" s="73">
        <v>7</v>
      </c>
      <c r="AE155" s="73">
        <v>7</v>
      </c>
      <c r="AF155" s="73">
        <v>7</v>
      </c>
      <c r="AG155" s="73">
        <v>7</v>
      </c>
      <c r="AH155" s="51"/>
      <c r="AI155" s="51"/>
      <c r="AJ155" s="73">
        <v>7</v>
      </c>
      <c r="AK155" s="73">
        <v>7</v>
      </c>
      <c r="AL155" s="73">
        <v>7</v>
      </c>
      <c r="AM155" s="73">
        <v>7</v>
      </c>
      <c r="AN155" s="73">
        <v>7</v>
      </c>
      <c r="AO155" s="101"/>
      <c r="AP155" s="98">
        <f t="shared" si="23"/>
        <v>147</v>
      </c>
      <c r="AQ155" s="110"/>
      <c r="AR155" s="111" t="e">
        <f t="shared" si="24"/>
        <v>#DIV/0!</v>
      </c>
      <c r="AS155" s="112"/>
      <c r="AT155" s="112">
        <f>+AQ155*AP155</f>
        <v>0</v>
      </c>
      <c r="AU155" s="89">
        <f>+AS155*AP155</f>
        <v>0</v>
      </c>
    </row>
    <row r="156" spans="3:47" ht="26.25" customHeight="1" x14ac:dyDescent="0.25">
      <c r="C156" s="1060">
        <v>74</v>
      </c>
      <c r="D156" s="979"/>
      <c r="E156" s="997" t="s">
        <v>212</v>
      </c>
      <c r="F156" s="979" t="s">
        <v>464</v>
      </c>
      <c r="G156" s="998" t="s">
        <v>213</v>
      </c>
      <c r="H156" s="94" t="s">
        <v>27</v>
      </c>
      <c r="I156" s="94" t="s">
        <v>29</v>
      </c>
      <c r="J156" s="97">
        <v>20</v>
      </c>
      <c r="K156" s="94" t="s">
        <v>32</v>
      </c>
      <c r="L156" s="100">
        <v>5</v>
      </c>
      <c r="M156" s="51"/>
      <c r="N156" s="51"/>
      <c r="O156" s="73">
        <v>5</v>
      </c>
      <c r="P156" s="73">
        <v>5</v>
      </c>
      <c r="Q156" s="73">
        <v>5</v>
      </c>
      <c r="R156" s="73">
        <v>5</v>
      </c>
      <c r="S156" s="73">
        <v>5</v>
      </c>
      <c r="T156" s="51"/>
      <c r="U156" s="51"/>
      <c r="V156" s="73">
        <v>5</v>
      </c>
      <c r="W156" s="73">
        <v>5</v>
      </c>
      <c r="X156" s="73">
        <v>5</v>
      </c>
      <c r="Y156" s="73">
        <v>5</v>
      </c>
      <c r="Z156" s="73">
        <v>5</v>
      </c>
      <c r="AA156" s="51"/>
      <c r="AB156" s="51"/>
      <c r="AC156" s="73">
        <v>5</v>
      </c>
      <c r="AD156" s="73">
        <v>5</v>
      </c>
      <c r="AE156" s="73">
        <v>5</v>
      </c>
      <c r="AF156" s="73">
        <v>5</v>
      </c>
      <c r="AG156" s="73">
        <v>5</v>
      </c>
      <c r="AH156" s="51"/>
      <c r="AI156" s="51"/>
      <c r="AJ156" s="73">
        <v>5</v>
      </c>
      <c r="AK156" s="73">
        <v>5</v>
      </c>
      <c r="AL156" s="73">
        <v>5</v>
      </c>
      <c r="AM156" s="73">
        <v>5</v>
      </c>
      <c r="AN156" s="73">
        <v>5</v>
      </c>
      <c r="AO156" s="101"/>
      <c r="AP156" s="98">
        <f t="shared" si="23"/>
        <v>105</v>
      </c>
      <c r="AQ156" s="110"/>
      <c r="AR156" s="111" t="e">
        <f t="shared" si="24"/>
        <v>#DIV/0!</v>
      </c>
      <c r="AS156" s="112"/>
      <c r="AT156" s="112">
        <f>+AQ156*AP156</f>
        <v>0</v>
      </c>
      <c r="AU156" s="89">
        <f>+AS156*AP156</f>
        <v>0</v>
      </c>
    </row>
    <row r="157" spans="3:47" ht="26.25" customHeight="1" x14ac:dyDescent="0.25">
      <c r="C157" s="1060"/>
      <c r="D157" s="979"/>
      <c r="E157" s="997"/>
      <c r="F157" s="979"/>
      <c r="G157" s="998"/>
      <c r="H157" s="94" t="s">
        <v>214</v>
      </c>
      <c r="I157" s="96" t="s">
        <v>30</v>
      </c>
      <c r="J157" s="97">
        <v>20</v>
      </c>
      <c r="K157" s="94" t="s">
        <v>32</v>
      </c>
      <c r="L157" s="100">
        <v>2</v>
      </c>
      <c r="M157" s="51"/>
      <c r="N157" s="51"/>
      <c r="O157" s="73">
        <v>2</v>
      </c>
      <c r="P157" s="73">
        <v>2</v>
      </c>
      <c r="Q157" s="73">
        <v>2</v>
      </c>
      <c r="R157" s="73">
        <v>2</v>
      </c>
      <c r="S157" s="73">
        <v>2</v>
      </c>
      <c r="T157" s="51"/>
      <c r="U157" s="51"/>
      <c r="V157" s="73">
        <v>2</v>
      </c>
      <c r="W157" s="73">
        <v>2</v>
      </c>
      <c r="X157" s="73">
        <v>2</v>
      </c>
      <c r="Y157" s="73">
        <v>2</v>
      </c>
      <c r="Z157" s="73">
        <v>2</v>
      </c>
      <c r="AA157" s="51"/>
      <c r="AB157" s="51"/>
      <c r="AC157" s="73">
        <v>2</v>
      </c>
      <c r="AD157" s="73">
        <v>2</v>
      </c>
      <c r="AE157" s="73">
        <v>2</v>
      </c>
      <c r="AF157" s="73">
        <v>2</v>
      </c>
      <c r="AG157" s="73">
        <v>2</v>
      </c>
      <c r="AH157" s="51"/>
      <c r="AI157" s="51"/>
      <c r="AJ157" s="73">
        <v>2</v>
      </c>
      <c r="AK157" s="73">
        <v>2</v>
      </c>
      <c r="AL157" s="73">
        <v>2</v>
      </c>
      <c r="AM157" s="73">
        <v>2</v>
      </c>
      <c r="AN157" s="73">
        <v>2</v>
      </c>
      <c r="AO157" s="101"/>
      <c r="AP157" s="98">
        <f t="shared" si="23"/>
        <v>42</v>
      </c>
      <c r="AQ157" s="110"/>
      <c r="AR157" s="111" t="e">
        <f t="shared" si="24"/>
        <v>#DIV/0!</v>
      </c>
      <c r="AS157" s="112"/>
      <c r="AT157" s="112">
        <f>+AQ157*AP157</f>
        <v>0</v>
      </c>
      <c r="AU157" s="89">
        <f>+AS157*AP157</f>
        <v>0</v>
      </c>
    </row>
    <row r="158" spans="3:47" ht="26.25" hidden="1" customHeight="1" x14ac:dyDescent="0.25">
      <c r="C158" s="1060">
        <v>75</v>
      </c>
      <c r="D158" s="979"/>
      <c r="E158" s="980" t="s">
        <v>125</v>
      </c>
      <c r="F158" s="981" t="s">
        <v>458</v>
      </c>
      <c r="G158" s="982" t="s">
        <v>215</v>
      </c>
      <c r="H158" s="983" t="s">
        <v>27</v>
      </c>
      <c r="I158" s="145" t="s">
        <v>29</v>
      </c>
      <c r="J158" s="144">
        <v>20</v>
      </c>
      <c r="K158" s="145" t="s">
        <v>32</v>
      </c>
      <c r="L158" s="117">
        <v>5</v>
      </c>
      <c r="M158" s="118"/>
      <c r="N158" s="118"/>
      <c r="O158" s="118">
        <v>5</v>
      </c>
      <c r="P158" s="118">
        <v>5</v>
      </c>
      <c r="Q158" s="118">
        <v>5</v>
      </c>
      <c r="R158" s="118">
        <v>5</v>
      </c>
      <c r="S158" s="118">
        <v>5</v>
      </c>
      <c r="T158" s="118"/>
      <c r="U158" s="118"/>
      <c r="V158" s="118">
        <v>5</v>
      </c>
      <c r="W158" s="118">
        <v>5</v>
      </c>
      <c r="X158" s="118">
        <v>5</v>
      </c>
      <c r="Y158" s="118">
        <v>5</v>
      </c>
      <c r="Z158" s="118">
        <v>5</v>
      </c>
      <c r="AA158" s="118"/>
      <c r="AB158" s="118"/>
      <c r="AC158" s="118">
        <v>5</v>
      </c>
      <c r="AD158" s="118">
        <v>5</v>
      </c>
      <c r="AE158" s="118">
        <v>5</v>
      </c>
      <c r="AF158" s="118">
        <v>5</v>
      </c>
      <c r="AG158" s="118">
        <v>5</v>
      </c>
      <c r="AH158" s="118"/>
      <c r="AI158" s="118"/>
      <c r="AJ158" s="118">
        <v>5</v>
      </c>
      <c r="AK158" s="118">
        <v>5</v>
      </c>
      <c r="AL158" s="118">
        <v>5</v>
      </c>
      <c r="AM158" s="118">
        <v>5</v>
      </c>
      <c r="AN158" s="118">
        <v>5</v>
      </c>
      <c r="AO158" s="119"/>
      <c r="AP158" s="120">
        <f t="shared" si="23"/>
        <v>105</v>
      </c>
      <c r="AQ158" s="984">
        <v>14.67</v>
      </c>
      <c r="AR158" s="985">
        <f t="shared" si="24"/>
        <v>0.25017041581458754</v>
      </c>
      <c r="AS158" s="986">
        <v>11</v>
      </c>
      <c r="AT158" s="987">
        <f t="shared" ref="AT158:AT162" si="25">+AQ158*AP158</f>
        <v>1540.35</v>
      </c>
      <c r="AU158" s="989">
        <f t="shared" ref="AU158:AU162" si="26">+AS158*AP158</f>
        <v>1155</v>
      </c>
    </row>
    <row r="159" spans="3:47" ht="26.25" hidden="1" customHeight="1" x14ac:dyDescent="0.25">
      <c r="C159" s="1060"/>
      <c r="D159" s="979"/>
      <c r="E159" s="980"/>
      <c r="F159" s="981"/>
      <c r="G159" s="982"/>
      <c r="H159" s="983"/>
      <c r="I159" s="145" t="s">
        <v>36</v>
      </c>
      <c r="J159" s="144">
        <v>20</v>
      </c>
      <c r="K159" s="145" t="s">
        <v>32</v>
      </c>
      <c r="L159" s="117"/>
      <c r="M159" s="118">
        <v>2</v>
      </c>
      <c r="N159" s="118">
        <v>2</v>
      </c>
      <c r="O159" s="118"/>
      <c r="P159" s="118"/>
      <c r="Q159" s="118"/>
      <c r="R159" s="118"/>
      <c r="S159" s="118"/>
      <c r="T159" s="118">
        <v>2</v>
      </c>
      <c r="U159" s="118">
        <v>2</v>
      </c>
      <c r="V159" s="118"/>
      <c r="W159" s="118"/>
      <c r="X159" s="118"/>
      <c r="Y159" s="118"/>
      <c r="Z159" s="118"/>
      <c r="AA159" s="118">
        <v>2</v>
      </c>
      <c r="AB159" s="118">
        <v>2</v>
      </c>
      <c r="AC159" s="118"/>
      <c r="AD159" s="118"/>
      <c r="AE159" s="118"/>
      <c r="AF159" s="118"/>
      <c r="AG159" s="118"/>
      <c r="AH159" s="118">
        <v>2</v>
      </c>
      <c r="AI159" s="118">
        <v>2</v>
      </c>
      <c r="AJ159" s="118"/>
      <c r="AK159" s="118"/>
      <c r="AL159" s="118"/>
      <c r="AM159" s="118"/>
      <c r="AN159" s="118"/>
      <c r="AO159" s="119">
        <v>2</v>
      </c>
      <c r="AP159" s="120">
        <f t="shared" si="23"/>
        <v>18</v>
      </c>
      <c r="AQ159" s="984"/>
      <c r="AR159" s="985"/>
      <c r="AS159" s="986"/>
      <c r="AT159" s="988"/>
      <c r="AU159" s="990"/>
    </row>
    <row r="160" spans="3:47" ht="26.25" customHeight="1" x14ac:dyDescent="0.25">
      <c r="C160" s="1060">
        <v>76</v>
      </c>
      <c r="D160" s="979"/>
      <c r="E160" s="997" t="s">
        <v>216</v>
      </c>
      <c r="F160" s="979" t="s">
        <v>458</v>
      </c>
      <c r="G160" s="998" t="s">
        <v>217</v>
      </c>
      <c r="H160" s="1020" t="s">
        <v>27</v>
      </c>
      <c r="I160" s="94" t="s">
        <v>29</v>
      </c>
      <c r="J160" s="97">
        <v>20</v>
      </c>
      <c r="K160" s="94" t="s">
        <v>32</v>
      </c>
      <c r="L160" s="100">
        <v>5</v>
      </c>
      <c r="M160" s="51"/>
      <c r="N160" s="51"/>
      <c r="O160" s="73">
        <v>5</v>
      </c>
      <c r="P160" s="73">
        <v>5</v>
      </c>
      <c r="Q160" s="73">
        <v>5</v>
      </c>
      <c r="R160" s="73">
        <v>5</v>
      </c>
      <c r="S160" s="73">
        <v>5</v>
      </c>
      <c r="T160" s="51"/>
      <c r="U160" s="51"/>
      <c r="V160" s="73">
        <v>5</v>
      </c>
      <c r="W160" s="73">
        <v>5</v>
      </c>
      <c r="X160" s="73">
        <v>5</v>
      </c>
      <c r="Y160" s="73">
        <v>5</v>
      </c>
      <c r="Z160" s="73">
        <v>5</v>
      </c>
      <c r="AA160" s="51"/>
      <c r="AB160" s="51"/>
      <c r="AC160" s="73">
        <v>5</v>
      </c>
      <c r="AD160" s="73">
        <v>5</v>
      </c>
      <c r="AE160" s="73">
        <v>5</v>
      </c>
      <c r="AF160" s="73">
        <v>5</v>
      </c>
      <c r="AG160" s="73">
        <v>5</v>
      </c>
      <c r="AH160" s="51"/>
      <c r="AI160" s="51"/>
      <c r="AJ160" s="73">
        <v>5</v>
      </c>
      <c r="AK160" s="73">
        <v>5</v>
      </c>
      <c r="AL160" s="73">
        <v>5</v>
      </c>
      <c r="AM160" s="73">
        <v>5</v>
      </c>
      <c r="AN160" s="73">
        <v>5</v>
      </c>
      <c r="AO160" s="101"/>
      <c r="AP160" s="98">
        <f t="shared" si="23"/>
        <v>105</v>
      </c>
      <c r="AQ160" s="1037"/>
      <c r="AR160" s="1038" t="e">
        <f>1-(AS160/AQ160)</f>
        <v>#DIV/0!</v>
      </c>
      <c r="AS160" s="1035"/>
      <c r="AT160" s="987">
        <f t="shared" si="25"/>
        <v>0</v>
      </c>
      <c r="AU160" s="989">
        <f t="shared" si="26"/>
        <v>0</v>
      </c>
    </row>
    <row r="161" spans="3:47" ht="26.25" customHeight="1" x14ac:dyDescent="0.25">
      <c r="C161" s="1060"/>
      <c r="D161" s="979"/>
      <c r="E161" s="997"/>
      <c r="F161" s="979"/>
      <c r="G161" s="998"/>
      <c r="H161" s="1020"/>
      <c r="I161" s="94" t="s">
        <v>36</v>
      </c>
      <c r="J161" s="97">
        <v>20</v>
      </c>
      <c r="K161" s="94" t="s">
        <v>32</v>
      </c>
      <c r="L161" s="100"/>
      <c r="M161" s="51">
        <v>2</v>
      </c>
      <c r="N161" s="51">
        <v>2</v>
      </c>
      <c r="O161" s="73"/>
      <c r="P161" s="73"/>
      <c r="Q161" s="73"/>
      <c r="R161" s="73"/>
      <c r="S161" s="73"/>
      <c r="T161" s="51">
        <v>2</v>
      </c>
      <c r="U161" s="51">
        <v>2</v>
      </c>
      <c r="V161" s="73"/>
      <c r="W161" s="73"/>
      <c r="X161" s="73"/>
      <c r="Y161" s="73"/>
      <c r="Z161" s="73"/>
      <c r="AA161" s="51">
        <v>2</v>
      </c>
      <c r="AB161" s="51">
        <v>2</v>
      </c>
      <c r="AC161" s="73"/>
      <c r="AD161" s="73"/>
      <c r="AE161" s="73"/>
      <c r="AF161" s="73"/>
      <c r="AG161" s="73"/>
      <c r="AH161" s="51">
        <v>2</v>
      </c>
      <c r="AI161" s="51">
        <v>2</v>
      </c>
      <c r="AJ161" s="73"/>
      <c r="AK161" s="73"/>
      <c r="AL161" s="73"/>
      <c r="AM161" s="73"/>
      <c r="AN161" s="73"/>
      <c r="AO161" s="101">
        <v>2</v>
      </c>
      <c r="AP161" s="98">
        <f t="shared" si="23"/>
        <v>18</v>
      </c>
      <c r="AQ161" s="1037"/>
      <c r="AR161" s="1038"/>
      <c r="AS161" s="1035"/>
      <c r="AT161" s="988"/>
      <c r="AU161" s="990"/>
    </row>
    <row r="162" spans="3:47" ht="26.25" hidden="1" customHeight="1" x14ac:dyDescent="0.25">
      <c r="C162" s="1060">
        <v>77</v>
      </c>
      <c r="D162" s="979"/>
      <c r="E162" s="980" t="s">
        <v>218</v>
      </c>
      <c r="F162" s="981" t="s">
        <v>458</v>
      </c>
      <c r="G162" s="982" t="s">
        <v>101</v>
      </c>
      <c r="H162" s="983" t="s">
        <v>27</v>
      </c>
      <c r="I162" s="145" t="s">
        <v>29</v>
      </c>
      <c r="J162" s="144">
        <v>20</v>
      </c>
      <c r="K162" s="145" t="s">
        <v>32</v>
      </c>
      <c r="L162" s="117">
        <v>5</v>
      </c>
      <c r="M162" s="118"/>
      <c r="N162" s="118"/>
      <c r="O162" s="118">
        <v>5</v>
      </c>
      <c r="P162" s="118">
        <v>5</v>
      </c>
      <c r="Q162" s="118">
        <v>5</v>
      </c>
      <c r="R162" s="118">
        <v>5</v>
      </c>
      <c r="S162" s="118">
        <v>5</v>
      </c>
      <c r="T162" s="118"/>
      <c r="U162" s="118"/>
      <c r="V162" s="118">
        <v>5</v>
      </c>
      <c r="W162" s="118">
        <v>5</v>
      </c>
      <c r="X162" s="118">
        <v>5</v>
      </c>
      <c r="Y162" s="118">
        <v>5</v>
      </c>
      <c r="Z162" s="118">
        <v>5</v>
      </c>
      <c r="AA162" s="118"/>
      <c r="AB162" s="118"/>
      <c r="AC162" s="118">
        <v>5</v>
      </c>
      <c r="AD162" s="118">
        <v>5</v>
      </c>
      <c r="AE162" s="118">
        <v>5</v>
      </c>
      <c r="AF162" s="118">
        <v>5</v>
      </c>
      <c r="AG162" s="118">
        <v>5</v>
      </c>
      <c r="AH162" s="118"/>
      <c r="AI162" s="118"/>
      <c r="AJ162" s="118">
        <v>5</v>
      </c>
      <c r="AK162" s="118">
        <v>5</v>
      </c>
      <c r="AL162" s="118">
        <v>5</v>
      </c>
      <c r="AM162" s="118">
        <v>5</v>
      </c>
      <c r="AN162" s="118">
        <v>5</v>
      </c>
      <c r="AO162" s="119"/>
      <c r="AP162" s="120">
        <f t="shared" si="23"/>
        <v>105</v>
      </c>
      <c r="AQ162" s="984">
        <v>21</v>
      </c>
      <c r="AR162" s="985">
        <f>1-(AS162/AQ162)</f>
        <v>0.4285714285714286</v>
      </c>
      <c r="AS162" s="986">
        <v>12</v>
      </c>
      <c r="AT162" s="987">
        <f t="shared" si="25"/>
        <v>2205</v>
      </c>
      <c r="AU162" s="989">
        <f t="shared" si="26"/>
        <v>1260</v>
      </c>
    </row>
    <row r="163" spans="3:47" ht="26.25" hidden="1" customHeight="1" x14ac:dyDescent="0.25">
      <c r="C163" s="1060"/>
      <c r="D163" s="979"/>
      <c r="E163" s="980"/>
      <c r="F163" s="981"/>
      <c r="G163" s="982"/>
      <c r="H163" s="983"/>
      <c r="I163" s="145" t="s">
        <v>36</v>
      </c>
      <c r="J163" s="144">
        <v>20</v>
      </c>
      <c r="K163" s="145" t="s">
        <v>32</v>
      </c>
      <c r="L163" s="117"/>
      <c r="M163" s="118">
        <v>2</v>
      </c>
      <c r="N163" s="118">
        <v>2</v>
      </c>
      <c r="O163" s="118"/>
      <c r="P163" s="118"/>
      <c r="Q163" s="118"/>
      <c r="R163" s="118"/>
      <c r="S163" s="118"/>
      <c r="T163" s="118">
        <v>2</v>
      </c>
      <c r="U163" s="118">
        <v>2</v>
      </c>
      <c r="V163" s="118"/>
      <c r="W163" s="118"/>
      <c r="X163" s="118"/>
      <c r="Y163" s="118"/>
      <c r="Z163" s="118"/>
      <c r="AA163" s="118">
        <v>2</v>
      </c>
      <c r="AB163" s="118">
        <v>2</v>
      </c>
      <c r="AC163" s="118"/>
      <c r="AD163" s="118"/>
      <c r="AE163" s="118"/>
      <c r="AF163" s="118"/>
      <c r="AG163" s="118"/>
      <c r="AH163" s="118">
        <v>2</v>
      </c>
      <c r="AI163" s="118">
        <v>2</v>
      </c>
      <c r="AJ163" s="118"/>
      <c r="AK163" s="118"/>
      <c r="AL163" s="118"/>
      <c r="AM163" s="118"/>
      <c r="AN163" s="118"/>
      <c r="AO163" s="119">
        <v>2</v>
      </c>
      <c r="AP163" s="120">
        <f t="shared" si="23"/>
        <v>18</v>
      </c>
      <c r="AQ163" s="984"/>
      <c r="AR163" s="985"/>
      <c r="AS163" s="986"/>
      <c r="AT163" s="988"/>
      <c r="AU163" s="990"/>
    </row>
    <row r="164" spans="3:47" ht="26.25" hidden="1" customHeight="1" x14ac:dyDescent="0.25">
      <c r="C164" s="1060">
        <v>78</v>
      </c>
      <c r="D164" s="979"/>
      <c r="E164" s="980" t="s">
        <v>41</v>
      </c>
      <c r="F164" s="981" t="s">
        <v>533</v>
      </c>
      <c r="G164" s="980" t="s">
        <v>219</v>
      </c>
      <c r="H164" s="145" t="s">
        <v>27</v>
      </c>
      <c r="I164" s="145" t="s">
        <v>29</v>
      </c>
      <c r="J164" s="144">
        <v>20</v>
      </c>
      <c r="K164" s="145" t="s">
        <v>32</v>
      </c>
      <c r="L164" s="117">
        <v>5</v>
      </c>
      <c r="M164" s="118"/>
      <c r="N164" s="118"/>
      <c r="O164" s="118">
        <v>5</v>
      </c>
      <c r="P164" s="118">
        <v>5</v>
      </c>
      <c r="Q164" s="118">
        <v>5</v>
      </c>
      <c r="R164" s="118">
        <v>5</v>
      </c>
      <c r="S164" s="118">
        <v>5</v>
      </c>
      <c r="T164" s="118"/>
      <c r="U164" s="118"/>
      <c r="V164" s="118">
        <v>5</v>
      </c>
      <c r="W164" s="118">
        <v>5</v>
      </c>
      <c r="X164" s="118">
        <v>5</v>
      </c>
      <c r="Y164" s="118">
        <v>5</v>
      </c>
      <c r="Z164" s="118">
        <v>5</v>
      </c>
      <c r="AA164" s="118"/>
      <c r="AB164" s="118"/>
      <c r="AC164" s="118">
        <v>5</v>
      </c>
      <c r="AD164" s="118">
        <v>5</v>
      </c>
      <c r="AE164" s="118">
        <v>5</v>
      </c>
      <c r="AF164" s="118">
        <v>5</v>
      </c>
      <c r="AG164" s="118">
        <v>5</v>
      </c>
      <c r="AH164" s="118"/>
      <c r="AI164" s="118"/>
      <c r="AJ164" s="118">
        <v>5</v>
      </c>
      <c r="AK164" s="118">
        <v>5</v>
      </c>
      <c r="AL164" s="118">
        <v>5</v>
      </c>
      <c r="AM164" s="118">
        <v>5</v>
      </c>
      <c r="AN164" s="118">
        <v>5</v>
      </c>
      <c r="AO164" s="119"/>
      <c r="AP164" s="120">
        <f t="shared" si="23"/>
        <v>105</v>
      </c>
      <c r="AQ164" s="148">
        <v>18</v>
      </c>
      <c r="AR164" s="149">
        <f>1-(AS164/AQ164)</f>
        <v>0.33333333333333337</v>
      </c>
      <c r="AS164" s="150">
        <v>12</v>
      </c>
      <c r="AT164" s="112">
        <f>+AQ164*AP164</f>
        <v>1890</v>
      </c>
      <c r="AU164" s="89">
        <f>+AS164*AP164</f>
        <v>1260</v>
      </c>
    </row>
    <row r="165" spans="3:47" ht="26.25" hidden="1" customHeight="1" x14ac:dyDescent="0.25">
      <c r="C165" s="1060"/>
      <c r="D165" s="979"/>
      <c r="E165" s="980"/>
      <c r="F165" s="981"/>
      <c r="G165" s="982"/>
      <c r="H165" s="145" t="s">
        <v>220</v>
      </c>
      <c r="I165" s="147" t="s">
        <v>30</v>
      </c>
      <c r="J165" s="144">
        <v>20</v>
      </c>
      <c r="K165" s="145" t="s">
        <v>32</v>
      </c>
      <c r="L165" s="117">
        <v>1</v>
      </c>
      <c r="M165" s="118"/>
      <c r="N165" s="118"/>
      <c r="O165" s="118">
        <v>1</v>
      </c>
      <c r="P165" s="118">
        <v>1</v>
      </c>
      <c r="Q165" s="118">
        <v>1</v>
      </c>
      <c r="R165" s="118">
        <v>1</v>
      </c>
      <c r="S165" s="118">
        <v>1</v>
      </c>
      <c r="T165" s="118"/>
      <c r="U165" s="118"/>
      <c r="V165" s="118">
        <v>1</v>
      </c>
      <c r="W165" s="118">
        <v>1</v>
      </c>
      <c r="X165" s="118">
        <v>1</v>
      </c>
      <c r="Y165" s="118">
        <v>1</v>
      </c>
      <c r="Z165" s="118">
        <v>1</v>
      </c>
      <c r="AA165" s="118"/>
      <c r="AB165" s="118"/>
      <c r="AC165" s="118">
        <v>1</v>
      </c>
      <c r="AD165" s="118">
        <v>1</v>
      </c>
      <c r="AE165" s="118">
        <v>1</v>
      </c>
      <c r="AF165" s="118">
        <v>1</v>
      </c>
      <c r="AG165" s="118">
        <v>1</v>
      </c>
      <c r="AH165" s="118"/>
      <c r="AI165" s="118"/>
      <c r="AJ165" s="118">
        <v>1</v>
      </c>
      <c r="AK165" s="118">
        <v>1</v>
      </c>
      <c r="AL165" s="118">
        <v>1</v>
      </c>
      <c r="AM165" s="118">
        <v>1</v>
      </c>
      <c r="AN165" s="118">
        <v>1</v>
      </c>
      <c r="AO165" s="119"/>
      <c r="AP165" s="120">
        <f t="shared" si="23"/>
        <v>21</v>
      </c>
      <c r="AQ165" s="148">
        <v>30</v>
      </c>
      <c r="AR165" s="149">
        <f>1-(AS165/AQ165)</f>
        <v>0.33333333333333337</v>
      </c>
      <c r="AS165" s="150">
        <v>20</v>
      </c>
      <c r="AT165" s="112">
        <f>+AQ165*AP165</f>
        <v>630</v>
      </c>
      <c r="AU165" s="89">
        <f>+AS165*AP165</f>
        <v>420</v>
      </c>
    </row>
    <row r="166" spans="3:47" ht="51" customHeight="1" x14ac:dyDescent="0.25">
      <c r="C166" s="91">
        <v>79</v>
      </c>
      <c r="D166" s="979"/>
      <c r="E166" s="138" t="s">
        <v>589</v>
      </c>
      <c r="F166" s="139" t="s">
        <v>465</v>
      </c>
      <c r="G166" s="137" t="s">
        <v>221</v>
      </c>
      <c r="H166" s="136" t="s">
        <v>27</v>
      </c>
      <c r="I166" s="136" t="s">
        <v>29</v>
      </c>
      <c r="J166" s="137">
        <v>20</v>
      </c>
      <c r="K166" s="136" t="s">
        <v>32</v>
      </c>
      <c r="L166" s="160">
        <v>5</v>
      </c>
      <c r="M166" s="56"/>
      <c r="N166" s="56"/>
      <c r="O166" s="56">
        <v>5</v>
      </c>
      <c r="P166" s="56">
        <v>5</v>
      </c>
      <c r="Q166" s="56">
        <v>5</v>
      </c>
      <c r="R166" s="56">
        <v>5</v>
      </c>
      <c r="S166" s="56">
        <v>5</v>
      </c>
      <c r="T166" s="56"/>
      <c r="U166" s="56"/>
      <c r="V166" s="56">
        <v>5</v>
      </c>
      <c r="W166" s="56">
        <v>5</v>
      </c>
      <c r="X166" s="56">
        <v>5</v>
      </c>
      <c r="Y166" s="56">
        <v>5</v>
      </c>
      <c r="Z166" s="56">
        <v>5</v>
      </c>
      <c r="AA166" s="56"/>
      <c r="AB166" s="56"/>
      <c r="AC166" s="56">
        <v>5</v>
      </c>
      <c r="AD166" s="56">
        <v>5</v>
      </c>
      <c r="AE166" s="56">
        <v>5</v>
      </c>
      <c r="AF166" s="56">
        <v>5</v>
      </c>
      <c r="AG166" s="56">
        <v>5</v>
      </c>
      <c r="AH166" s="56"/>
      <c r="AI166" s="56"/>
      <c r="AJ166" s="56">
        <v>5</v>
      </c>
      <c r="AK166" s="56">
        <v>5</v>
      </c>
      <c r="AL166" s="56">
        <v>5</v>
      </c>
      <c r="AM166" s="56">
        <v>5</v>
      </c>
      <c r="AN166" s="56">
        <v>5</v>
      </c>
      <c r="AO166" s="161"/>
      <c r="AP166" s="162">
        <f t="shared" si="23"/>
        <v>105</v>
      </c>
      <c r="AQ166" s="163"/>
      <c r="AR166" s="164" t="e">
        <f>1-(AS166/AQ166)</f>
        <v>#DIV/0!</v>
      </c>
      <c r="AS166" s="165"/>
      <c r="AT166" s="112">
        <f>+AQ166*AP166</f>
        <v>0</v>
      </c>
      <c r="AU166" s="89">
        <f>+AS166*AP166</f>
        <v>0</v>
      </c>
    </row>
    <row r="167" spans="3:47" ht="26.25" customHeight="1" x14ac:dyDescent="0.25">
      <c r="C167" s="1060">
        <v>80</v>
      </c>
      <c r="D167" s="979"/>
      <c r="E167" s="997" t="s">
        <v>222</v>
      </c>
      <c r="F167" s="979" t="s">
        <v>466</v>
      </c>
      <c r="G167" s="998" t="s">
        <v>223</v>
      </c>
      <c r="H167" s="1020" t="s">
        <v>27</v>
      </c>
      <c r="I167" s="94" t="s">
        <v>29</v>
      </c>
      <c r="J167" s="97">
        <v>20</v>
      </c>
      <c r="K167" s="94" t="s">
        <v>32</v>
      </c>
      <c r="L167" s="100">
        <v>5</v>
      </c>
      <c r="M167" s="51"/>
      <c r="N167" s="51"/>
      <c r="O167" s="73">
        <v>5</v>
      </c>
      <c r="P167" s="73">
        <v>5</v>
      </c>
      <c r="Q167" s="73">
        <v>5</v>
      </c>
      <c r="R167" s="73">
        <v>5</v>
      </c>
      <c r="S167" s="73">
        <v>5</v>
      </c>
      <c r="T167" s="51"/>
      <c r="U167" s="51"/>
      <c r="V167" s="73">
        <v>5</v>
      </c>
      <c r="W167" s="73">
        <v>5</v>
      </c>
      <c r="X167" s="73">
        <v>5</v>
      </c>
      <c r="Y167" s="73">
        <v>5</v>
      </c>
      <c r="Z167" s="73">
        <v>5</v>
      </c>
      <c r="AA167" s="51"/>
      <c r="AB167" s="51"/>
      <c r="AC167" s="73">
        <v>5</v>
      </c>
      <c r="AD167" s="73">
        <v>5</v>
      </c>
      <c r="AE167" s="73">
        <v>5</v>
      </c>
      <c r="AF167" s="73">
        <v>5</v>
      </c>
      <c r="AG167" s="73">
        <v>5</v>
      </c>
      <c r="AH167" s="51"/>
      <c r="AI167" s="51"/>
      <c r="AJ167" s="73">
        <v>5</v>
      </c>
      <c r="AK167" s="73">
        <v>5</v>
      </c>
      <c r="AL167" s="73">
        <v>5</v>
      </c>
      <c r="AM167" s="73">
        <v>5</v>
      </c>
      <c r="AN167" s="73">
        <v>5</v>
      </c>
      <c r="AO167" s="101"/>
      <c r="AP167" s="98">
        <f t="shared" si="23"/>
        <v>105</v>
      </c>
      <c r="AQ167" s="1037"/>
      <c r="AR167" s="1038" t="e">
        <f>1-(AS167/AQ167)</f>
        <v>#DIV/0!</v>
      </c>
      <c r="AS167" s="1035"/>
      <c r="AT167" s="987">
        <f t="shared" ref="AT167" si="27">+AQ167*AP167</f>
        <v>0</v>
      </c>
      <c r="AU167" s="989">
        <f t="shared" ref="AU167" si="28">+AS167*AP167</f>
        <v>0</v>
      </c>
    </row>
    <row r="168" spans="3:47" ht="26.25" customHeight="1" x14ac:dyDescent="0.25">
      <c r="C168" s="1060"/>
      <c r="D168" s="979"/>
      <c r="E168" s="997"/>
      <c r="F168" s="979"/>
      <c r="G168" s="998"/>
      <c r="H168" s="1020"/>
      <c r="I168" s="94" t="s">
        <v>36</v>
      </c>
      <c r="J168" s="97">
        <v>20</v>
      </c>
      <c r="K168" s="94" t="s">
        <v>32</v>
      </c>
      <c r="L168" s="100"/>
      <c r="M168" s="51">
        <v>5</v>
      </c>
      <c r="N168" s="51">
        <v>5</v>
      </c>
      <c r="O168" s="73"/>
      <c r="P168" s="73"/>
      <c r="Q168" s="73"/>
      <c r="R168" s="73"/>
      <c r="S168" s="73"/>
      <c r="T168" s="51">
        <v>5</v>
      </c>
      <c r="U168" s="51">
        <v>5</v>
      </c>
      <c r="V168" s="73"/>
      <c r="W168" s="73"/>
      <c r="X168" s="73"/>
      <c r="Y168" s="73"/>
      <c r="Z168" s="73"/>
      <c r="AA168" s="51">
        <v>5</v>
      </c>
      <c r="AB168" s="51">
        <v>5</v>
      </c>
      <c r="AC168" s="73"/>
      <c r="AD168" s="73"/>
      <c r="AE168" s="73"/>
      <c r="AF168" s="73"/>
      <c r="AG168" s="73"/>
      <c r="AH168" s="51">
        <v>5</v>
      </c>
      <c r="AI168" s="51">
        <v>5</v>
      </c>
      <c r="AJ168" s="73"/>
      <c r="AK168" s="73"/>
      <c r="AL168" s="73"/>
      <c r="AM168" s="73"/>
      <c r="AN168" s="73"/>
      <c r="AO168" s="101">
        <v>5</v>
      </c>
      <c r="AP168" s="98">
        <f t="shared" si="23"/>
        <v>45</v>
      </c>
      <c r="AQ168" s="1037"/>
      <c r="AR168" s="1038"/>
      <c r="AS168" s="1035"/>
      <c r="AT168" s="988"/>
      <c r="AU168" s="990"/>
    </row>
    <row r="169" spans="3:47" ht="26.25" hidden="1" customHeight="1" x14ac:dyDescent="0.25">
      <c r="C169" s="1061">
        <v>81</v>
      </c>
      <c r="D169" s="979"/>
      <c r="E169" s="980" t="s">
        <v>46</v>
      </c>
      <c r="F169" s="981" t="s">
        <v>458</v>
      </c>
      <c r="G169" s="982" t="s">
        <v>224</v>
      </c>
      <c r="H169" s="983" t="s">
        <v>27</v>
      </c>
      <c r="I169" s="145" t="s">
        <v>29</v>
      </c>
      <c r="J169" s="144">
        <v>20</v>
      </c>
      <c r="K169" s="145" t="s">
        <v>32</v>
      </c>
      <c r="L169" s="117">
        <v>5</v>
      </c>
      <c r="M169" s="118"/>
      <c r="N169" s="118"/>
      <c r="O169" s="118">
        <v>5</v>
      </c>
      <c r="P169" s="118">
        <v>5</v>
      </c>
      <c r="Q169" s="118">
        <v>5</v>
      </c>
      <c r="R169" s="118">
        <v>5</v>
      </c>
      <c r="S169" s="118">
        <v>5</v>
      </c>
      <c r="T169" s="118"/>
      <c r="U169" s="118"/>
      <c r="V169" s="118">
        <v>5</v>
      </c>
      <c r="W169" s="118">
        <v>5</v>
      </c>
      <c r="X169" s="118">
        <v>5</v>
      </c>
      <c r="Y169" s="118">
        <v>5</v>
      </c>
      <c r="Z169" s="118">
        <v>5</v>
      </c>
      <c r="AA169" s="118"/>
      <c r="AB169" s="118"/>
      <c r="AC169" s="118">
        <v>5</v>
      </c>
      <c r="AD169" s="118">
        <v>5</v>
      </c>
      <c r="AE169" s="118">
        <v>5</v>
      </c>
      <c r="AF169" s="118">
        <v>5</v>
      </c>
      <c r="AG169" s="118">
        <v>5</v>
      </c>
      <c r="AH169" s="118"/>
      <c r="AI169" s="118"/>
      <c r="AJ169" s="118">
        <v>5</v>
      </c>
      <c r="AK169" s="118">
        <v>5</v>
      </c>
      <c r="AL169" s="118">
        <v>5</v>
      </c>
      <c r="AM169" s="118">
        <v>5</v>
      </c>
      <c r="AN169" s="118">
        <v>5</v>
      </c>
      <c r="AO169" s="119"/>
      <c r="AP169" s="120">
        <f t="shared" ref="AP169:AP218" si="29">SUM(L169:AO169)</f>
        <v>105</v>
      </c>
      <c r="AQ169" s="984">
        <v>12</v>
      </c>
      <c r="AR169" s="985">
        <f>1-(AS169/AQ169)</f>
        <v>0.33333333333333337</v>
      </c>
      <c r="AS169" s="986">
        <v>8</v>
      </c>
      <c r="AT169" s="987">
        <f t="shared" ref="AT169" si="30">+AQ169*AP169</f>
        <v>1260</v>
      </c>
      <c r="AU169" s="989">
        <f t="shared" ref="AU169" si="31">+AS169*AP169</f>
        <v>840</v>
      </c>
    </row>
    <row r="170" spans="3:47" ht="26.25" hidden="1" customHeight="1" x14ac:dyDescent="0.25">
      <c r="C170" s="1062"/>
      <c r="D170" s="979"/>
      <c r="E170" s="980"/>
      <c r="F170" s="981"/>
      <c r="G170" s="982"/>
      <c r="H170" s="983"/>
      <c r="I170" s="145" t="s">
        <v>36</v>
      </c>
      <c r="J170" s="144">
        <v>20</v>
      </c>
      <c r="K170" s="145" t="s">
        <v>32</v>
      </c>
      <c r="L170" s="117"/>
      <c r="M170" s="118">
        <v>2</v>
      </c>
      <c r="N170" s="118">
        <v>2</v>
      </c>
      <c r="O170" s="118"/>
      <c r="P170" s="118"/>
      <c r="Q170" s="118"/>
      <c r="R170" s="118"/>
      <c r="S170" s="118"/>
      <c r="T170" s="118">
        <v>2</v>
      </c>
      <c r="U170" s="118">
        <v>2</v>
      </c>
      <c r="V170" s="118"/>
      <c r="W170" s="118"/>
      <c r="X170" s="118"/>
      <c r="Y170" s="118"/>
      <c r="Z170" s="118"/>
      <c r="AA170" s="118">
        <v>2</v>
      </c>
      <c r="AB170" s="118">
        <v>2</v>
      </c>
      <c r="AC170" s="118"/>
      <c r="AD170" s="118"/>
      <c r="AE170" s="118"/>
      <c r="AF170" s="118"/>
      <c r="AG170" s="118"/>
      <c r="AH170" s="118">
        <v>2</v>
      </c>
      <c r="AI170" s="118">
        <v>2</v>
      </c>
      <c r="AJ170" s="118"/>
      <c r="AK170" s="118"/>
      <c r="AL170" s="118"/>
      <c r="AM170" s="118"/>
      <c r="AN170" s="118"/>
      <c r="AO170" s="119">
        <v>2</v>
      </c>
      <c r="AP170" s="120">
        <f t="shared" si="29"/>
        <v>18</v>
      </c>
      <c r="AQ170" s="984"/>
      <c r="AR170" s="985"/>
      <c r="AS170" s="986"/>
      <c r="AT170" s="988"/>
      <c r="AU170" s="990"/>
    </row>
    <row r="171" spans="3:47" ht="26.25" hidden="1" customHeight="1" x14ac:dyDescent="0.25">
      <c r="C171" s="1058">
        <v>82</v>
      </c>
      <c r="D171" s="979"/>
      <c r="E171" s="994" t="s">
        <v>26</v>
      </c>
      <c r="F171" s="994" t="s">
        <v>467</v>
      </c>
      <c r="G171" s="1050" t="s">
        <v>57</v>
      </c>
      <c r="H171" s="106" t="s">
        <v>27</v>
      </c>
      <c r="I171" s="106" t="s">
        <v>29</v>
      </c>
      <c r="J171" s="105">
        <v>20</v>
      </c>
      <c r="K171" s="106" t="s">
        <v>32</v>
      </c>
      <c r="L171" s="117">
        <v>7</v>
      </c>
      <c r="M171" s="118"/>
      <c r="N171" s="118"/>
      <c r="O171" s="118">
        <v>7</v>
      </c>
      <c r="P171" s="118">
        <v>7</v>
      </c>
      <c r="Q171" s="118">
        <v>7</v>
      </c>
      <c r="R171" s="118">
        <v>7</v>
      </c>
      <c r="S171" s="118">
        <v>7</v>
      </c>
      <c r="T171" s="118"/>
      <c r="U171" s="118"/>
      <c r="V171" s="118">
        <v>7</v>
      </c>
      <c r="W171" s="118">
        <v>7</v>
      </c>
      <c r="X171" s="118">
        <v>7</v>
      </c>
      <c r="Y171" s="118">
        <v>7</v>
      </c>
      <c r="Z171" s="118">
        <v>7</v>
      </c>
      <c r="AA171" s="118"/>
      <c r="AB171" s="118"/>
      <c r="AC171" s="118">
        <v>7</v>
      </c>
      <c r="AD171" s="118">
        <v>7</v>
      </c>
      <c r="AE171" s="118">
        <v>7</v>
      </c>
      <c r="AF171" s="118">
        <v>7</v>
      </c>
      <c r="AG171" s="118">
        <v>7</v>
      </c>
      <c r="AH171" s="118"/>
      <c r="AI171" s="118"/>
      <c r="AJ171" s="118">
        <v>7</v>
      </c>
      <c r="AK171" s="118">
        <v>7</v>
      </c>
      <c r="AL171" s="118">
        <v>7</v>
      </c>
      <c r="AM171" s="118">
        <v>7</v>
      </c>
      <c r="AN171" s="118">
        <v>7</v>
      </c>
      <c r="AO171" s="119"/>
      <c r="AP171" s="120">
        <f t="shared" si="29"/>
        <v>147</v>
      </c>
      <c r="AQ171" s="121">
        <v>16.5</v>
      </c>
      <c r="AR171" s="122">
        <f>1-(AS171/AQ171)</f>
        <v>6.0606060606060552E-2</v>
      </c>
      <c r="AS171" s="123">
        <v>15.5</v>
      </c>
      <c r="AT171" s="112">
        <f t="shared" ref="AT171:AT173" si="32">+AQ171*AP171</f>
        <v>2425.5</v>
      </c>
      <c r="AU171" s="89">
        <f t="shared" ref="AU171:AU173" si="33">+AS171*AP171</f>
        <v>2278.5</v>
      </c>
    </row>
    <row r="172" spans="3:47" ht="26.25" hidden="1" customHeight="1" x14ac:dyDescent="0.25">
      <c r="C172" s="1059"/>
      <c r="D172" s="979"/>
      <c r="E172" s="995"/>
      <c r="F172" s="995"/>
      <c r="G172" s="999"/>
      <c r="H172" s="135" t="s">
        <v>116</v>
      </c>
      <c r="I172" s="107" t="s">
        <v>30</v>
      </c>
      <c r="J172" s="105">
        <v>20</v>
      </c>
      <c r="K172" s="106" t="s">
        <v>32</v>
      </c>
      <c r="L172" s="117">
        <v>1</v>
      </c>
      <c r="M172" s="118"/>
      <c r="N172" s="118"/>
      <c r="O172" s="118">
        <v>1</v>
      </c>
      <c r="P172" s="118">
        <v>1</v>
      </c>
      <c r="Q172" s="118">
        <v>1</v>
      </c>
      <c r="R172" s="118">
        <v>1</v>
      </c>
      <c r="S172" s="118">
        <v>1</v>
      </c>
      <c r="T172" s="118"/>
      <c r="U172" s="118"/>
      <c r="V172" s="118">
        <v>1</v>
      </c>
      <c r="W172" s="118">
        <v>1</v>
      </c>
      <c r="X172" s="118">
        <v>1</v>
      </c>
      <c r="Y172" s="118">
        <v>1</v>
      </c>
      <c r="Z172" s="118">
        <v>1</v>
      </c>
      <c r="AA172" s="118"/>
      <c r="AB172" s="118"/>
      <c r="AC172" s="118">
        <v>1</v>
      </c>
      <c r="AD172" s="118">
        <v>1</v>
      </c>
      <c r="AE172" s="118">
        <v>1</v>
      </c>
      <c r="AF172" s="118">
        <v>1</v>
      </c>
      <c r="AG172" s="118">
        <v>1</v>
      </c>
      <c r="AH172" s="118"/>
      <c r="AI172" s="118"/>
      <c r="AJ172" s="118">
        <v>1</v>
      </c>
      <c r="AK172" s="118">
        <v>1</v>
      </c>
      <c r="AL172" s="118">
        <v>1</v>
      </c>
      <c r="AM172" s="118">
        <v>1</v>
      </c>
      <c r="AN172" s="118">
        <v>1</v>
      </c>
      <c r="AO172" s="119"/>
      <c r="AP172" s="120">
        <f t="shared" si="29"/>
        <v>21</v>
      </c>
      <c r="AQ172" s="121">
        <v>19.8</v>
      </c>
      <c r="AR172" s="122">
        <v>0.13636363636363635</v>
      </c>
      <c r="AS172" s="123">
        <v>17</v>
      </c>
      <c r="AT172" s="112">
        <f t="shared" si="32"/>
        <v>415.8</v>
      </c>
      <c r="AU172" s="89">
        <f t="shared" si="33"/>
        <v>357</v>
      </c>
    </row>
    <row r="173" spans="3:47" ht="26.25" hidden="1" customHeight="1" x14ac:dyDescent="0.25">
      <c r="C173" s="1060">
        <v>83</v>
      </c>
      <c r="D173" s="979"/>
      <c r="E173" s="980" t="s">
        <v>125</v>
      </c>
      <c r="F173" s="981" t="s">
        <v>459</v>
      </c>
      <c r="G173" s="982" t="s">
        <v>225</v>
      </c>
      <c r="H173" s="983" t="s">
        <v>27</v>
      </c>
      <c r="I173" s="145" t="s">
        <v>29</v>
      </c>
      <c r="J173" s="144">
        <v>20</v>
      </c>
      <c r="K173" s="145" t="s">
        <v>32</v>
      </c>
      <c r="L173" s="117">
        <v>5</v>
      </c>
      <c r="M173" s="118"/>
      <c r="N173" s="118"/>
      <c r="O173" s="118">
        <v>5</v>
      </c>
      <c r="P173" s="118">
        <v>5</v>
      </c>
      <c r="Q173" s="118">
        <v>5</v>
      </c>
      <c r="R173" s="118">
        <v>5</v>
      </c>
      <c r="S173" s="118">
        <v>5</v>
      </c>
      <c r="T173" s="118"/>
      <c r="U173" s="118"/>
      <c r="V173" s="118">
        <v>5</v>
      </c>
      <c r="W173" s="118">
        <v>5</v>
      </c>
      <c r="X173" s="118">
        <v>5</v>
      </c>
      <c r="Y173" s="118">
        <v>5</v>
      </c>
      <c r="Z173" s="118">
        <v>5</v>
      </c>
      <c r="AA173" s="118"/>
      <c r="AB173" s="118"/>
      <c r="AC173" s="118">
        <v>5</v>
      </c>
      <c r="AD173" s="118">
        <v>5</v>
      </c>
      <c r="AE173" s="118">
        <v>5</v>
      </c>
      <c r="AF173" s="118">
        <v>5</v>
      </c>
      <c r="AG173" s="118">
        <v>5</v>
      </c>
      <c r="AH173" s="118"/>
      <c r="AI173" s="118"/>
      <c r="AJ173" s="118">
        <v>5</v>
      </c>
      <c r="AK173" s="118">
        <v>5</v>
      </c>
      <c r="AL173" s="118">
        <v>5</v>
      </c>
      <c r="AM173" s="118">
        <v>5</v>
      </c>
      <c r="AN173" s="118">
        <v>5</v>
      </c>
      <c r="AO173" s="119"/>
      <c r="AP173" s="120">
        <f t="shared" si="29"/>
        <v>105</v>
      </c>
      <c r="AQ173" s="984">
        <v>18</v>
      </c>
      <c r="AR173" s="985">
        <f>1-(AS173/AQ173)</f>
        <v>0.38888888888888884</v>
      </c>
      <c r="AS173" s="986">
        <v>11</v>
      </c>
      <c r="AT173" s="987">
        <f t="shared" si="32"/>
        <v>1890</v>
      </c>
      <c r="AU173" s="989">
        <f t="shared" si="33"/>
        <v>1155</v>
      </c>
    </row>
    <row r="174" spans="3:47" ht="26.25" hidden="1" customHeight="1" x14ac:dyDescent="0.25">
      <c r="C174" s="1060"/>
      <c r="D174" s="979"/>
      <c r="E174" s="980"/>
      <c r="F174" s="981"/>
      <c r="G174" s="982"/>
      <c r="H174" s="983"/>
      <c r="I174" s="145" t="s">
        <v>36</v>
      </c>
      <c r="J174" s="144">
        <v>20</v>
      </c>
      <c r="K174" s="145" t="s">
        <v>32</v>
      </c>
      <c r="L174" s="117"/>
      <c r="M174" s="118">
        <v>2</v>
      </c>
      <c r="N174" s="118">
        <v>2</v>
      </c>
      <c r="O174" s="118"/>
      <c r="P174" s="118"/>
      <c r="Q174" s="118"/>
      <c r="R174" s="118"/>
      <c r="S174" s="118"/>
      <c r="T174" s="118">
        <v>2</v>
      </c>
      <c r="U174" s="118">
        <v>2</v>
      </c>
      <c r="V174" s="118"/>
      <c r="W174" s="118"/>
      <c r="X174" s="118"/>
      <c r="Y174" s="118"/>
      <c r="Z174" s="118"/>
      <c r="AA174" s="118">
        <v>2</v>
      </c>
      <c r="AB174" s="118">
        <v>2</v>
      </c>
      <c r="AC174" s="118"/>
      <c r="AD174" s="118"/>
      <c r="AE174" s="118"/>
      <c r="AF174" s="118"/>
      <c r="AG174" s="118"/>
      <c r="AH174" s="118">
        <v>2</v>
      </c>
      <c r="AI174" s="118">
        <v>2</v>
      </c>
      <c r="AJ174" s="118"/>
      <c r="AK174" s="118"/>
      <c r="AL174" s="118"/>
      <c r="AM174" s="118"/>
      <c r="AN174" s="118"/>
      <c r="AO174" s="119">
        <v>2</v>
      </c>
      <c r="AP174" s="120">
        <f t="shared" si="29"/>
        <v>18</v>
      </c>
      <c r="AQ174" s="984"/>
      <c r="AR174" s="985"/>
      <c r="AS174" s="986"/>
      <c r="AT174" s="988"/>
      <c r="AU174" s="990"/>
    </row>
    <row r="175" spans="3:47" ht="26.25" hidden="1" customHeight="1" x14ac:dyDescent="0.25">
      <c r="C175" s="1061">
        <v>84</v>
      </c>
      <c r="D175" s="979" t="s">
        <v>77</v>
      </c>
      <c r="E175" s="980" t="s">
        <v>46</v>
      </c>
      <c r="F175" s="981" t="s">
        <v>468</v>
      </c>
      <c r="G175" s="982" t="s">
        <v>226</v>
      </c>
      <c r="H175" s="983" t="s">
        <v>27</v>
      </c>
      <c r="I175" s="145" t="s">
        <v>29</v>
      </c>
      <c r="J175" s="144">
        <v>20</v>
      </c>
      <c r="K175" s="145" t="s">
        <v>32</v>
      </c>
      <c r="L175" s="117">
        <v>5</v>
      </c>
      <c r="M175" s="118"/>
      <c r="N175" s="118"/>
      <c r="O175" s="118">
        <v>5</v>
      </c>
      <c r="P175" s="118">
        <v>5</v>
      </c>
      <c r="Q175" s="118">
        <v>5</v>
      </c>
      <c r="R175" s="118">
        <v>5</v>
      </c>
      <c r="S175" s="118">
        <v>5</v>
      </c>
      <c r="T175" s="118"/>
      <c r="U175" s="118"/>
      <c r="V175" s="118">
        <v>5</v>
      </c>
      <c r="W175" s="118">
        <v>5</v>
      </c>
      <c r="X175" s="118">
        <v>5</v>
      </c>
      <c r="Y175" s="118">
        <v>5</v>
      </c>
      <c r="Z175" s="118">
        <v>5</v>
      </c>
      <c r="AA175" s="118"/>
      <c r="AB175" s="118"/>
      <c r="AC175" s="118">
        <v>5</v>
      </c>
      <c r="AD175" s="118">
        <v>5</v>
      </c>
      <c r="AE175" s="118">
        <v>5</v>
      </c>
      <c r="AF175" s="118">
        <v>5</v>
      </c>
      <c r="AG175" s="118">
        <v>5</v>
      </c>
      <c r="AH175" s="118"/>
      <c r="AI175" s="118"/>
      <c r="AJ175" s="118">
        <v>5</v>
      </c>
      <c r="AK175" s="118">
        <v>5</v>
      </c>
      <c r="AL175" s="118">
        <v>5</v>
      </c>
      <c r="AM175" s="118">
        <v>5</v>
      </c>
      <c r="AN175" s="118">
        <v>5</v>
      </c>
      <c r="AO175" s="119"/>
      <c r="AP175" s="120">
        <f t="shared" si="29"/>
        <v>105</v>
      </c>
      <c r="AQ175" s="984">
        <v>10</v>
      </c>
      <c r="AR175" s="985">
        <f>1-(AS175/AQ175)</f>
        <v>0.19999999999999996</v>
      </c>
      <c r="AS175" s="986">
        <v>8</v>
      </c>
      <c r="AT175" s="987">
        <f t="shared" ref="AT175" si="34">+AQ175*AP175</f>
        <v>1050</v>
      </c>
      <c r="AU175" s="989">
        <f t="shared" ref="AU175" si="35">+AS175*AP175</f>
        <v>840</v>
      </c>
    </row>
    <row r="176" spans="3:47" ht="26.25" hidden="1" customHeight="1" x14ac:dyDescent="0.25">
      <c r="C176" s="1062"/>
      <c r="D176" s="979"/>
      <c r="E176" s="980"/>
      <c r="F176" s="981"/>
      <c r="G176" s="982"/>
      <c r="H176" s="983"/>
      <c r="I176" s="145" t="s">
        <v>36</v>
      </c>
      <c r="J176" s="144">
        <v>20</v>
      </c>
      <c r="K176" s="145" t="s">
        <v>32</v>
      </c>
      <c r="L176" s="117"/>
      <c r="M176" s="118">
        <v>2</v>
      </c>
      <c r="N176" s="118">
        <v>2</v>
      </c>
      <c r="O176" s="118"/>
      <c r="P176" s="118"/>
      <c r="Q176" s="118"/>
      <c r="R176" s="118"/>
      <c r="S176" s="118"/>
      <c r="T176" s="118">
        <v>2</v>
      </c>
      <c r="U176" s="118">
        <v>2</v>
      </c>
      <c r="V176" s="118"/>
      <c r="W176" s="118"/>
      <c r="X176" s="118"/>
      <c r="Y176" s="118"/>
      <c r="Z176" s="118"/>
      <c r="AA176" s="118">
        <v>2</v>
      </c>
      <c r="AB176" s="118">
        <v>2</v>
      </c>
      <c r="AC176" s="118"/>
      <c r="AD176" s="118"/>
      <c r="AE176" s="118"/>
      <c r="AF176" s="118"/>
      <c r="AG176" s="118"/>
      <c r="AH176" s="118">
        <v>2</v>
      </c>
      <c r="AI176" s="118">
        <v>2</v>
      </c>
      <c r="AJ176" s="118"/>
      <c r="AK176" s="118"/>
      <c r="AL176" s="118"/>
      <c r="AM176" s="118"/>
      <c r="AN176" s="118"/>
      <c r="AO176" s="119">
        <v>2</v>
      </c>
      <c r="AP176" s="120">
        <f t="shared" si="29"/>
        <v>18</v>
      </c>
      <c r="AQ176" s="984"/>
      <c r="AR176" s="985"/>
      <c r="AS176" s="986"/>
      <c r="AT176" s="988"/>
      <c r="AU176" s="990"/>
    </row>
    <row r="177" spans="3:47" ht="26.25" customHeight="1" x14ac:dyDescent="0.25">
      <c r="C177" s="1060">
        <v>85</v>
      </c>
      <c r="D177" s="979"/>
      <c r="E177" s="997" t="s">
        <v>227</v>
      </c>
      <c r="F177" s="979" t="s">
        <v>468</v>
      </c>
      <c r="G177" s="997" t="s">
        <v>228</v>
      </c>
      <c r="H177" s="1020" t="s">
        <v>27</v>
      </c>
      <c r="I177" s="94" t="s">
        <v>29</v>
      </c>
      <c r="J177" s="97">
        <v>20</v>
      </c>
      <c r="K177" s="94" t="s">
        <v>32</v>
      </c>
      <c r="L177" s="100">
        <v>6</v>
      </c>
      <c r="M177" s="51"/>
      <c r="N177" s="51"/>
      <c r="O177" s="73">
        <v>6</v>
      </c>
      <c r="P177" s="73">
        <v>6</v>
      </c>
      <c r="Q177" s="73">
        <v>6</v>
      </c>
      <c r="R177" s="73">
        <v>6</v>
      </c>
      <c r="S177" s="73">
        <v>6</v>
      </c>
      <c r="T177" s="51"/>
      <c r="U177" s="51"/>
      <c r="V177" s="73">
        <v>6</v>
      </c>
      <c r="W177" s="73">
        <v>6</v>
      </c>
      <c r="X177" s="73">
        <v>6</v>
      </c>
      <c r="Y177" s="73">
        <v>6</v>
      </c>
      <c r="Z177" s="73">
        <v>6</v>
      </c>
      <c r="AA177" s="51"/>
      <c r="AB177" s="51"/>
      <c r="AC177" s="73">
        <v>6</v>
      </c>
      <c r="AD177" s="73">
        <v>6</v>
      </c>
      <c r="AE177" s="73">
        <v>6</v>
      </c>
      <c r="AF177" s="73">
        <v>6</v>
      </c>
      <c r="AG177" s="73">
        <v>6</v>
      </c>
      <c r="AH177" s="51"/>
      <c r="AI177" s="51"/>
      <c r="AJ177" s="73">
        <v>6</v>
      </c>
      <c r="AK177" s="73">
        <v>6</v>
      </c>
      <c r="AL177" s="73">
        <v>6</v>
      </c>
      <c r="AM177" s="73">
        <v>6</v>
      </c>
      <c r="AN177" s="73">
        <v>6</v>
      </c>
      <c r="AO177" s="101"/>
      <c r="AP177" s="98">
        <f t="shared" si="29"/>
        <v>126</v>
      </c>
      <c r="AQ177" s="1037"/>
      <c r="AR177" s="1038" t="e">
        <f>1-(AS177/AQ177)</f>
        <v>#DIV/0!</v>
      </c>
      <c r="AS177" s="1035"/>
      <c r="AT177" s="987">
        <f t="shared" ref="AT177" si="36">+AQ177*AP177</f>
        <v>0</v>
      </c>
      <c r="AU177" s="989">
        <f t="shared" ref="AU177" si="37">+AS177*AP177</f>
        <v>0</v>
      </c>
    </row>
    <row r="178" spans="3:47" ht="26.25" customHeight="1" x14ac:dyDescent="0.25">
      <c r="C178" s="1060"/>
      <c r="D178" s="979"/>
      <c r="E178" s="997"/>
      <c r="F178" s="979"/>
      <c r="G178" s="998"/>
      <c r="H178" s="1020"/>
      <c r="I178" s="94" t="s">
        <v>36</v>
      </c>
      <c r="J178" s="97">
        <v>20</v>
      </c>
      <c r="K178" s="94" t="s">
        <v>32</v>
      </c>
      <c r="L178" s="100"/>
      <c r="M178" s="51">
        <v>3</v>
      </c>
      <c r="N178" s="51">
        <v>3</v>
      </c>
      <c r="O178" s="73"/>
      <c r="P178" s="73"/>
      <c r="Q178" s="73"/>
      <c r="R178" s="73"/>
      <c r="S178" s="73"/>
      <c r="T178" s="51">
        <v>3</v>
      </c>
      <c r="U178" s="51">
        <v>3</v>
      </c>
      <c r="V178" s="73"/>
      <c r="W178" s="73"/>
      <c r="X178" s="73"/>
      <c r="Y178" s="73"/>
      <c r="Z178" s="73"/>
      <c r="AA178" s="51">
        <v>3</v>
      </c>
      <c r="AB178" s="51">
        <v>3</v>
      </c>
      <c r="AC178" s="73"/>
      <c r="AD178" s="73"/>
      <c r="AE178" s="73"/>
      <c r="AF178" s="73"/>
      <c r="AG178" s="73"/>
      <c r="AH178" s="51">
        <v>3</v>
      </c>
      <c r="AI178" s="51">
        <v>3</v>
      </c>
      <c r="AJ178" s="73"/>
      <c r="AK178" s="73"/>
      <c r="AL178" s="73"/>
      <c r="AM178" s="73"/>
      <c r="AN178" s="73"/>
      <c r="AO178" s="101">
        <v>3</v>
      </c>
      <c r="AP178" s="98">
        <f t="shared" si="29"/>
        <v>27</v>
      </c>
      <c r="AQ178" s="1037"/>
      <c r="AR178" s="1038"/>
      <c r="AS178" s="1035"/>
      <c r="AT178" s="988"/>
      <c r="AU178" s="990"/>
    </row>
    <row r="179" spans="3:47" ht="26.25" customHeight="1" x14ac:dyDescent="0.25">
      <c r="C179" s="1060">
        <v>86</v>
      </c>
      <c r="D179" s="979"/>
      <c r="E179" s="997" t="s">
        <v>229</v>
      </c>
      <c r="F179" s="979" t="s">
        <v>469</v>
      </c>
      <c r="G179" s="998" t="s">
        <v>230</v>
      </c>
      <c r="H179" s="1020" t="s">
        <v>27</v>
      </c>
      <c r="I179" s="94" t="s">
        <v>29</v>
      </c>
      <c r="J179" s="97">
        <v>20</v>
      </c>
      <c r="K179" s="94" t="s">
        <v>32</v>
      </c>
      <c r="L179" s="100">
        <v>6</v>
      </c>
      <c r="M179" s="51"/>
      <c r="N179" s="51"/>
      <c r="O179" s="73">
        <v>6</v>
      </c>
      <c r="P179" s="73">
        <v>6</v>
      </c>
      <c r="Q179" s="73">
        <v>6</v>
      </c>
      <c r="R179" s="73">
        <v>6</v>
      </c>
      <c r="S179" s="73">
        <v>6</v>
      </c>
      <c r="T179" s="51"/>
      <c r="U179" s="51"/>
      <c r="V179" s="73">
        <v>6</v>
      </c>
      <c r="W179" s="73">
        <v>6</v>
      </c>
      <c r="X179" s="73">
        <v>6</v>
      </c>
      <c r="Y179" s="73">
        <v>6</v>
      </c>
      <c r="Z179" s="73">
        <v>6</v>
      </c>
      <c r="AA179" s="51"/>
      <c r="AB179" s="51"/>
      <c r="AC179" s="73">
        <v>6</v>
      </c>
      <c r="AD179" s="73">
        <v>6</v>
      </c>
      <c r="AE179" s="73">
        <v>6</v>
      </c>
      <c r="AF179" s="73">
        <v>6</v>
      </c>
      <c r="AG179" s="73">
        <v>6</v>
      </c>
      <c r="AH179" s="51"/>
      <c r="AI179" s="51"/>
      <c r="AJ179" s="73">
        <v>6</v>
      </c>
      <c r="AK179" s="73">
        <v>6</v>
      </c>
      <c r="AL179" s="73">
        <v>6</v>
      </c>
      <c r="AM179" s="73">
        <v>6</v>
      </c>
      <c r="AN179" s="73">
        <v>6</v>
      </c>
      <c r="AO179" s="101"/>
      <c r="AP179" s="98">
        <f t="shared" si="29"/>
        <v>126</v>
      </c>
      <c r="AQ179" s="1037"/>
      <c r="AR179" s="1038" t="e">
        <f>1-(AS179/AQ179)</f>
        <v>#DIV/0!</v>
      </c>
      <c r="AS179" s="1035"/>
      <c r="AT179" s="987">
        <f t="shared" ref="AT179" si="38">+AQ179*AP179</f>
        <v>0</v>
      </c>
      <c r="AU179" s="989">
        <f t="shared" ref="AU179" si="39">+AS179*AP179</f>
        <v>0</v>
      </c>
    </row>
    <row r="180" spans="3:47" ht="26.25" customHeight="1" x14ac:dyDescent="0.25">
      <c r="C180" s="1060"/>
      <c r="D180" s="979"/>
      <c r="E180" s="997"/>
      <c r="F180" s="979"/>
      <c r="G180" s="998"/>
      <c r="H180" s="1020"/>
      <c r="I180" s="94" t="s">
        <v>36</v>
      </c>
      <c r="J180" s="97">
        <v>20</v>
      </c>
      <c r="K180" s="94" t="s">
        <v>32</v>
      </c>
      <c r="L180" s="100"/>
      <c r="M180" s="51">
        <v>6</v>
      </c>
      <c r="N180" s="51">
        <v>6</v>
      </c>
      <c r="O180" s="73"/>
      <c r="P180" s="73"/>
      <c r="Q180" s="73"/>
      <c r="R180" s="73"/>
      <c r="S180" s="73"/>
      <c r="T180" s="51">
        <v>6</v>
      </c>
      <c r="U180" s="51">
        <v>6</v>
      </c>
      <c r="V180" s="73"/>
      <c r="W180" s="73"/>
      <c r="X180" s="73"/>
      <c r="Y180" s="73"/>
      <c r="Z180" s="73"/>
      <c r="AA180" s="51">
        <v>6</v>
      </c>
      <c r="AB180" s="51">
        <v>6</v>
      </c>
      <c r="AC180" s="73"/>
      <c r="AD180" s="73"/>
      <c r="AE180" s="73"/>
      <c r="AF180" s="73"/>
      <c r="AG180" s="73"/>
      <c r="AH180" s="51">
        <v>6</v>
      </c>
      <c r="AI180" s="51">
        <v>6</v>
      </c>
      <c r="AJ180" s="73"/>
      <c r="AK180" s="73"/>
      <c r="AL180" s="73"/>
      <c r="AM180" s="73"/>
      <c r="AN180" s="73"/>
      <c r="AO180" s="101">
        <v>6</v>
      </c>
      <c r="AP180" s="98">
        <f t="shared" si="29"/>
        <v>54</v>
      </c>
      <c r="AQ180" s="1037"/>
      <c r="AR180" s="1038"/>
      <c r="AS180" s="1035"/>
      <c r="AT180" s="988"/>
      <c r="AU180" s="990"/>
    </row>
    <row r="181" spans="3:47" ht="26.25" hidden="1" customHeight="1" x14ac:dyDescent="0.25">
      <c r="C181" s="1041">
        <v>87</v>
      </c>
      <c r="D181" s="979"/>
      <c r="E181" s="980" t="s">
        <v>95</v>
      </c>
      <c r="F181" s="981" t="s">
        <v>470</v>
      </c>
      <c r="G181" s="982" t="s">
        <v>231</v>
      </c>
      <c r="H181" s="983" t="s">
        <v>27</v>
      </c>
      <c r="I181" s="145" t="s">
        <v>29</v>
      </c>
      <c r="J181" s="144">
        <v>20</v>
      </c>
      <c r="K181" s="145" t="s">
        <v>32</v>
      </c>
      <c r="L181" s="117">
        <v>5</v>
      </c>
      <c r="M181" s="118"/>
      <c r="N181" s="118"/>
      <c r="O181" s="118">
        <v>5</v>
      </c>
      <c r="P181" s="118">
        <v>5</v>
      </c>
      <c r="Q181" s="118">
        <v>5</v>
      </c>
      <c r="R181" s="118">
        <v>5</v>
      </c>
      <c r="S181" s="118">
        <v>5</v>
      </c>
      <c r="T181" s="118"/>
      <c r="U181" s="118"/>
      <c r="V181" s="118">
        <v>5</v>
      </c>
      <c r="W181" s="118">
        <v>5</v>
      </c>
      <c r="X181" s="118">
        <v>5</v>
      </c>
      <c r="Y181" s="118">
        <v>5</v>
      </c>
      <c r="Z181" s="118">
        <v>5</v>
      </c>
      <c r="AA181" s="118"/>
      <c r="AB181" s="118"/>
      <c r="AC181" s="118">
        <v>5</v>
      </c>
      <c r="AD181" s="118">
        <v>5</v>
      </c>
      <c r="AE181" s="118">
        <v>5</v>
      </c>
      <c r="AF181" s="118">
        <v>5</v>
      </c>
      <c r="AG181" s="118">
        <v>5</v>
      </c>
      <c r="AH181" s="118"/>
      <c r="AI181" s="118"/>
      <c r="AJ181" s="118">
        <v>5</v>
      </c>
      <c r="AK181" s="118">
        <v>5</v>
      </c>
      <c r="AL181" s="118">
        <v>5</v>
      </c>
      <c r="AM181" s="118">
        <v>5</v>
      </c>
      <c r="AN181" s="118">
        <v>5</v>
      </c>
      <c r="AO181" s="119"/>
      <c r="AP181" s="120">
        <f t="shared" si="29"/>
        <v>105</v>
      </c>
      <c r="AQ181" s="984">
        <v>14</v>
      </c>
      <c r="AR181" s="985">
        <f>1-(AS181/AQ181)</f>
        <v>0.2142857142857143</v>
      </c>
      <c r="AS181" s="986">
        <v>11</v>
      </c>
      <c r="AT181" s="987">
        <f t="shared" ref="AT181" si="40">+AQ181*AP181</f>
        <v>1470</v>
      </c>
      <c r="AU181" s="989">
        <f t="shared" ref="AU181" si="41">+AS181*AP181</f>
        <v>1155</v>
      </c>
    </row>
    <row r="182" spans="3:47" ht="26.25" hidden="1" customHeight="1" x14ac:dyDescent="0.25">
      <c r="C182" s="1041"/>
      <c r="D182" s="979"/>
      <c r="E182" s="980"/>
      <c r="F182" s="981"/>
      <c r="G182" s="982"/>
      <c r="H182" s="983"/>
      <c r="I182" s="145" t="s">
        <v>36</v>
      </c>
      <c r="J182" s="144">
        <v>20</v>
      </c>
      <c r="K182" s="145" t="s">
        <v>32</v>
      </c>
      <c r="L182" s="117"/>
      <c r="M182" s="118">
        <v>2</v>
      </c>
      <c r="N182" s="118">
        <v>2</v>
      </c>
      <c r="O182" s="118"/>
      <c r="P182" s="118"/>
      <c r="Q182" s="118"/>
      <c r="R182" s="118"/>
      <c r="S182" s="118"/>
      <c r="T182" s="118">
        <v>2</v>
      </c>
      <c r="U182" s="118">
        <v>2</v>
      </c>
      <c r="V182" s="118"/>
      <c r="W182" s="118"/>
      <c r="X182" s="118"/>
      <c r="Y182" s="118"/>
      <c r="Z182" s="118"/>
      <c r="AA182" s="118">
        <v>2</v>
      </c>
      <c r="AB182" s="118">
        <v>2</v>
      </c>
      <c r="AC182" s="118"/>
      <c r="AD182" s="118"/>
      <c r="AE182" s="118"/>
      <c r="AF182" s="118"/>
      <c r="AG182" s="118"/>
      <c r="AH182" s="118">
        <v>2</v>
      </c>
      <c r="AI182" s="118">
        <v>2</v>
      </c>
      <c r="AJ182" s="118"/>
      <c r="AK182" s="118"/>
      <c r="AL182" s="118"/>
      <c r="AM182" s="118"/>
      <c r="AN182" s="118"/>
      <c r="AO182" s="119">
        <v>2</v>
      </c>
      <c r="AP182" s="120">
        <f t="shared" si="29"/>
        <v>18</v>
      </c>
      <c r="AQ182" s="984"/>
      <c r="AR182" s="985"/>
      <c r="AS182" s="986"/>
      <c r="AT182" s="988"/>
      <c r="AU182" s="990"/>
    </row>
    <row r="183" spans="3:47" ht="26.25" hidden="1" customHeight="1" x14ac:dyDescent="0.25">
      <c r="C183" s="1041">
        <v>88</v>
      </c>
      <c r="D183" s="979"/>
      <c r="E183" s="980" t="s">
        <v>47</v>
      </c>
      <c r="F183" s="981" t="s">
        <v>471</v>
      </c>
      <c r="G183" s="982" t="s">
        <v>232</v>
      </c>
      <c r="H183" s="983" t="s">
        <v>27</v>
      </c>
      <c r="I183" s="145" t="s">
        <v>29</v>
      </c>
      <c r="J183" s="144">
        <v>20</v>
      </c>
      <c r="K183" s="145" t="s">
        <v>32</v>
      </c>
      <c r="L183" s="117">
        <v>5</v>
      </c>
      <c r="M183" s="118"/>
      <c r="N183" s="118"/>
      <c r="O183" s="118">
        <v>5</v>
      </c>
      <c r="P183" s="118">
        <v>5</v>
      </c>
      <c r="Q183" s="118">
        <v>5</v>
      </c>
      <c r="R183" s="118">
        <v>5</v>
      </c>
      <c r="S183" s="118">
        <v>5</v>
      </c>
      <c r="T183" s="118"/>
      <c r="U183" s="118"/>
      <c r="V183" s="118">
        <v>5</v>
      </c>
      <c r="W183" s="118">
        <v>5</v>
      </c>
      <c r="X183" s="118">
        <v>5</v>
      </c>
      <c r="Y183" s="118">
        <v>5</v>
      </c>
      <c r="Z183" s="118">
        <v>5</v>
      </c>
      <c r="AA183" s="118"/>
      <c r="AB183" s="118"/>
      <c r="AC183" s="118">
        <v>5</v>
      </c>
      <c r="AD183" s="118">
        <v>5</v>
      </c>
      <c r="AE183" s="118">
        <v>5</v>
      </c>
      <c r="AF183" s="118">
        <v>5</v>
      </c>
      <c r="AG183" s="118">
        <v>5</v>
      </c>
      <c r="AH183" s="118"/>
      <c r="AI183" s="118"/>
      <c r="AJ183" s="118">
        <v>5</v>
      </c>
      <c r="AK183" s="118">
        <v>5</v>
      </c>
      <c r="AL183" s="118">
        <v>5</v>
      </c>
      <c r="AM183" s="118">
        <v>5</v>
      </c>
      <c r="AN183" s="118">
        <v>5</v>
      </c>
      <c r="AO183" s="119"/>
      <c r="AP183" s="120">
        <f t="shared" si="29"/>
        <v>105</v>
      </c>
      <c r="AQ183" s="984">
        <v>12</v>
      </c>
      <c r="AR183" s="985">
        <f>1-(AS183/AQ183)</f>
        <v>0.25</v>
      </c>
      <c r="AS183" s="986">
        <v>9</v>
      </c>
      <c r="AT183" s="987">
        <f t="shared" ref="AT183" si="42">+AQ183*AP183</f>
        <v>1260</v>
      </c>
      <c r="AU183" s="989">
        <f t="shared" ref="AU183" si="43">+AS183*AP183</f>
        <v>945</v>
      </c>
    </row>
    <row r="184" spans="3:47" ht="26.25" hidden="1" customHeight="1" x14ac:dyDescent="0.25">
      <c r="C184" s="1041"/>
      <c r="D184" s="979"/>
      <c r="E184" s="980"/>
      <c r="F184" s="981"/>
      <c r="G184" s="982"/>
      <c r="H184" s="983"/>
      <c r="I184" s="145" t="s">
        <v>36</v>
      </c>
      <c r="J184" s="144">
        <v>20</v>
      </c>
      <c r="K184" s="145" t="s">
        <v>32</v>
      </c>
      <c r="L184" s="117"/>
      <c r="M184" s="118">
        <v>2</v>
      </c>
      <c r="N184" s="118">
        <v>2</v>
      </c>
      <c r="O184" s="118"/>
      <c r="P184" s="118"/>
      <c r="Q184" s="118"/>
      <c r="R184" s="118"/>
      <c r="S184" s="118"/>
      <c r="T184" s="118">
        <v>2</v>
      </c>
      <c r="U184" s="118">
        <v>2</v>
      </c>
      <c r="V184" s="118"/>
      <c r="W184" s="118"/>
      <c r="X184" s="118"/>
      <c r="Y184" s="118"/>
      <c r="Z184" s="118"/>
      <c r="AA184" s="118">
        <v>2</v>
      </c>
      <c r="AB184" s="118">
        <v>2</v>
      </c>
      <c r="AC184" s="118"/>
      <c r="AD184" s="118"/>
      <c r="AE184" s="118"/>
      <c r="AF184" s="118"/>
      <c r="AG184" s="118"/>
      <c r="AH184" s="118">
        <v>2</v>
      </c>
      <c r="AI184" s="118">
        <v>2</v>
      </c>
      <c r="AJ184" s="118"/>
      <c r="AK184" s="118"/>
      <c r="AL184" s="118"/>
      <c r="AM184" s="118"/>
      <c r="AN184" s="118"/>
      <c r="AO184" s="119">
        <v>2</v>
      </c>
      <c r="AP184" s="120">
        <f t="shared" si="29"/>
        <v>18</v>
      </c>
      <c r="AQ184" s="984"/>
      <c r="AR184" s="985"/>
      <c r="AS184" s="986"/>
      <c r="AT184" s="988"/>
      <c r="AU184" s="990"/>
    </row>
    <row r="185" spans="3:47" ht="26.25" hidden="1" customHeight="1" x14ac:dyDescent="0.25">
      <c r="C185" s="1041">
        <v>89</v>
      </c>
      <c r="D185" s="979"/>
      <c r="E185" s="980" t="s">
        <v>46</v>
      </c>
      <c r="F185" s="981" t="s">
        <v>472</v>
      </c>
      <c r="G185" s="982" t="s">
        <v>233</v>
      </c>
      <c r="H185" s="983" t="s">
        <v>27</v>
      </c>
      <c r="I185" s="145" t="s">
        <v>29</v>
      </c>
      <c r="J185" s="144">
        <v>20</v>
      </c>
      <c r="K185" s="145" t="s">
        <v>32</v>
      </c>
      <c r="L185" s="117">
        <v>5</v>
      </c>
      <c r="M185" s="118"/>
      <c r="N185" s="118"/>
      <c r="O185" s="118">
        <v>5</v>
      </c>
      <c r="P185" s="118">
        <v>5</v>
      </c>
      <c r="Q185" s="118">
        <v>5</v>
      </c>
      <c r="R185" s="118">
        <v>5</v>
      </c>
      <c r="S185" s="118">
        <v>5</v>
      </c>
      <c r="T185" s="118"/>
      <c r="U185" s="118"/>
      <c r="V185" s="118">
        <v>5</v>
      </c>
      <c r="W185" s="118">
        <v>5</v>
      </c>
      <c r="X185" s="118">
        <v>5</v>
      </c>
      <c r="Y185" s="118">
        <v>5</v>
      </c>
      <c r="Z185" s="118">
        <v>5</v>
      </c>
      <c r="AA185" s="118"/>
      <c r="AB185" s="118"/>
      <c r="AC185" s="118">
        <v>5</v>
      </c>
      <c r="AD185" s="118">
        <v>5</v>
      </c>
      <c r="AE185" s="118">
        <v>5</v>
      </c>
      <c r="AF185" s="118">
        <v>5</v>
      </c>
      <c r="AG185" s="118">
        <v>5</v>
      </c>
      <c r="AH185" s="118"/>
      <c r="AI185" s="118"/>
      <c r="AJ185" s="118">
        <v>5</v>
      </c>
      <c r="AK185" s="118">
        <v>5</v>
      </c>
      <c r="AL185" s="118">
        <v>5</v>
      </c>
      <c r="AM185" s="118">
        <v>5</v>
      </c>
      <c r="AN185" s="118">
        <v>5</v>
      </c>
      <c r="AO185" s="119"/>
      <c r="AP185" s="120">
        <f t="shared" si="29"/>
        <v>105</v>
      </c>
      <c r="AQ185" s="984">
        <v>8</v>
      </c>
      <c r="AR185" s="985">
        <f>1-(AS185/AQ185)</f>
        <v>0.125</v>
      </c>
      <c r="AS185" s="986">
        <v>7</v>
      </c>
      <c r="AT185" s="987">
        <f t="shared" ref="AT185" si="44">+AQ185*AP185</f>
        <v>840</v>
      </c>
      <c r="AU185" s="989">
        <f t="shared" ref="AU185" si="45">+AS185*AP185</f>
        <v>735</v>
      </c>
    </row>
    <row r="186" spans="3:47" ht="26.25" hidden="1" customHeight="1" x14ac:dyDescent="0.25">
      <c r="C186" s="1041"/>
      <c r="D186" s="979"/>
      <c r="E186" s="980"/>
      <c r="F186" s="981"/>
      <c r="G186" s="982"/>
      <c r="H186" s="983"/>
      <c r="I186" s="145" t="s">
        <v>36</v>
      </c>
      <c r="J186" s="144">
        <v>20</v>
      </c>
      <c r="K186" s="145" t="s">
        <v>32</v>
      </c>
      <c r="L186" s="117"/>
      <c r="M186" s="118">
        <v>2</v>
      </c>
      <c r="N186" s="118">
        <v>2</v>
      </c>
      <c r="O186" s="118"/>
      <c r="P186" s="118"/>
      <c r="Q186" s="118"/>
      <c r="R186" s="118"/>
      <c r="S186" s="118"/>
      <c r="T186" s="118">
        <v>2</v>
      </c>
      <c r="U186" s="118">
        <v>2</v>
      </c>
      <c r="V186" s="118"/>
      <c r="W186" s="118"/>
      <c r="X186" s="118"/>
      <c r="Y186" s="118"/>
      <c r="Z186" s="118"/>
      <c r="AA186" s="118">
        <v>2</v>
      </c>
      <c r="AB186" s="118">
        <v>2</v>
      </c>
      <c r="AC186" s="118"/>
      <c r="AD186" s="118"/>
      <c r="AE186" s="118"/>
      <c r="AF186" s="118"/>
      <c r="AG186" s="118"/>
      <c r="AH186" s="118">
        <v>2</v>
      </c>
      <c r="AI186" s="118">
        <v>2</v>
      </c>
      <c r="AJ186" s="118"/>
      <c r="AK186" s="118"/>
      <c r="AL186" s="118"/>
      <c r="AM186" s="118"/>
      <c r="AN186" s="118"/>
      <c r="AO186" s="119">
        <v>2</v>
      </c>
      <c r="AP186" s="120">
        <f t="shared" si="29"/>
        <v>18</v>
      </c>
      <c r="AQ186" s="984"/>
      <c r="AR186" s="985"/>
      <c r="AS186" s="986"/>
      <c r="AT186" s="988"/>
      <c r="AU186" s="990"/>
    </row>
    <row r="187" spans="3:47" ht="26.25" hidden="1" customHeight="1" x14ac:dyDescent="0.25">
      <c r="C187" s="1042">
        <v>90</v>
      </c>
      <c r="D187" s="979"/>
      <c r="E187" s="980" t="s">
        <v>46</v>
      </c>
      <c r="F187" s="981" t="s">
        <v>468</v>
      </c>
      <c r="G187" s="982" t="s">
        <v>234</v>
      </c>
      <c r="H187" s="983" t="s">
        <v>27</v>
      </c>
      <c r="I187" s="145" t="s">
        <v>29</v>
      </c>
      <c r="J187" s="144">
        <v>20</v>
      </c>
      <c r="K187" s="145" t="s">
        <v>32</v>
      </c>
      <c r="L187" s="117">
        <v>6</v>
      </c>
      <c r="M187" s="118"/>
      <c r="N187" s="118"/>
      <c r="O187" s="118">
        <v>6</v>
      </c>
      <c r="P187" s="118">
        <v>6</v>
      </c>
      <c r="Q187" s="118">
        <v>6</v>
      </c>
      <c r="R187" s="118">
        <v>6</v>
      </c>
      <c r="S187" s="118">
        <v>6</v>
      </c>
      <c r="T187" s="118"/>
      <c r="U187" s="118"/>
      <c r="V187" s="118">
        <v>6</v>
      </c>
      <c r="W187" s="118">
        <v>6</v>
      </c>
      <c r="X187" s="118">
        <v>6</v>
      </c>
      <c r="Y187" s="118">
        <v>6</v>
      </c>
      <c r="Z187" s="118">
        <v>6</v>
      </c>
      <c r="AA187" s="118"/>
      <c r="AB187" s="118"/>
      <c r="AC187" s="118">
        <v>6</v>
      </c>
      <c r="AD187" s="118">
        <v>6</v>
      </c>
      <c r="AE187" s="118">
        <v>6</v>
      </c>
      <c r="AF187" s="118">
        <v>6</v>
      </c>
      <c r="AG187" s="118">
        <v>6</v>
      </c>
      <c r="AH187" s="118"/>
      <c r="AI187" s="118"/>
      <c r="AJ187" s="118">
        <v>6</v>
      </c>
      <c r="AK187" s="118">
        <v>6</v>
      </c>
      <c r="AL187" s="118">
        <v>6</v>
      </c>
      <c r="AM187" s="118">
        <v>6</v>
      </c>
      <c r="AN187" s="118">
        <v>6</v>
      </c>
      <c r="AO187" s="119"/>
      <c r="AP187" s="120">
        <f t="shared" si="29"/>
        <v>126</v>
      </c>
      <c r="AQ187" s="984">
        <v>10</v>
      </c>
      <c r="AR187" s="985">
        <f>1-(AS187/AQ187)</f>
        <v>0.30000000000000004</v>
      </c>
      <c r="AS187" s="986">
        <v>7</v>
      </c>
      <c r="AT187" s="987">
        <f t="shared" ref="AT187" si="46">+AQ187*AP187</f>
        <v>1260</v>
      </c>
      <c r="AU187" s="989">
        <f t="shared" ref="AU187" si="47">+AS187*AP187</f>
        <v>882</v>
      </c>
    </row>
    <row r="188" spans="3:47" ht="26.25" hidden="1" customHeight="1" x14ac:dyDescent="0.25">
      <c r="C188" s="1043"/>
      <c r="D188" s="979"/>
      <c r="E188" s="980"/>
      <c r="F188" s="981"/>
      <c r="G188" s="982"/>
      <c r="H188" s="983"/>
      <c r="I188" s="145" t="s">
        <v>36</v>
      </c>
      <c r="J188" s="144">
        <v>20</v>
      </c>
      <c r="K188" s="145" t="s">
        <v>32</v>
      </c>
      <c r="L188" s="117"/>
      <c r="M188" s="118">
        <v>3</v>
      </c>
      <c r="N188" s="118">
        <v>3</v>
      </c>
      <c r="O188" s="118"/>
      <c r="P188" s="118"/>
      <c r="Q188" s="118"/>
      <c r="R188" s="118"/>
      <c r="S188" s="118"/>
      <c r="T188" s="118">
        <v>3</v>
      </c>
      <c r="U188" s="118">
        <v>3</v>
      </c>
      <c r="V188" s="118"/>
      <c r="W188" s="118"/>
      <c r="X188" s="118"/>
      <c r="Y188" s="118"/>
      <c r="Z188" s="118"/>
      <c r="AA188" s="118">
        <v>3</v>
      </c>
      <c r="AB188" s="118">
        <v>3</v>
      </c>
      <c r="AC188" s="118"/>
      <c r="AD188" s="118"/>
      <c r="AE188" s="118"/>
      <c r="AF188" s="118"/>
      <c r="AG188" s="118"/>
      <c r="AH188" s="118">
        <v>3</v>
      </c>
      <c r="AI188" s="118">
        <v>3</v>
      </c>
      <c r="AJ188" s="118"/>
      <c r="AK188" s="118"/>
      <c r="AL188" s="118"/>
      <c r="AM188" s="118"/>
      <c r="AN188" s="118"/>
      <c r="AO188" s="119">
        <v>3</v>
      </c>
      <c r="AP188" s="120">
        <f t="shared" si="29"/>
        <v>27</v>
      </c>
      <c r="AQ188" s="984"/>
      <c r="AR188" s="985"/>
      <c r="AS188" s="986"/>
      <c r="AT188" s="988"/>
      <c r="AU188" s="990"/>
    </row>
    <row r="189" spans="3:47" ht="26.25" hidden="1" customHeight="1" x14ac:dyDescent="0.25">
      <c r="C189" s="1041">
        <v>91</v>
      </c>
      <c r="D189" s="979"/>
      <c r="E189" s="980" t="s">
        <v>95</v>
      </c>
      <c r="F189" s="981" t="s">
        <v>473</v>
      </c>
      <c r="G189" s="982" t="s">
        <v>235</v>
      </c>
      <c r="H189" s="983" t="s">
        <v>27</v>
      </c>
      <c r="I189" s="145" t="s">
        <v>29</v>
      </c>
      <c r="J189" s="144">
        <v>20</v>
      </c>
      <c r="K189" s="145" t="s">
        <v>32</v>
      </c>
      <c r="L189" s="117">
        <v>6</v>
      </c>
      <c r="M189" s="118"/>
      <c r="N189" s="118"/>
      <c r="O189" s="118">
        <v>6</v>
      </c>
      <c r="P189" s="118">
        <v>6</v>
      </c>
      <c r="Q189" s="118">
        <v>6</v>
      </c>
      <c r="R189" s="118">
        <v>6</v>
      </c>
      <c r="S189" s="118">
        <v>6</v>
      </c>
      <c r="T189" s="118"/>
      <c r="U189" s="118"/>
      <c r="V189" s="118">
        <v>6</v>
      </c>
      <c r="W189" s="118">
        <v>6</v>
      </c>
      <c r="X189" s="118">
        <v>6</v>
      </c>
      <c r="Y189" s="118">
        <v>6</v>
      </c>
      <c r="Z189" s="118">
        <v>6</v>
      </c>
      <c r="AA189" s="118"/>
      <c r="AB189" s="118"/>
      <c r="AC189" s="118">
        <v>6</v>
      </c>
      <c r="AD189" s="118">
        <v>6</v>
      </c>
      <c r="AE189" s="118">
        <v>6</v>
      </c>
      <c r="AF189" s="118">
        <v>6</v>
      </c>
      <c r="AG189" s="118">
        <v>6</v>
      </c>
      <c r="AH189" s="118"/>
      <c r="AI189" s="118"/>
      <c r="AJ189" s="118">
        <v>6</v>
      </c>
      <c r="AK189" s="118">
        <v>6</v>
      </c>
      <c r="AL189" s="118">
        <v>6</v>
      </c>
      <c r="AM189" s="118">
        <v>6</v>
      </c>
      <c r="AN189" s="118">
        <v>6</v>
      </c>
      <c r="AO189" s="119"/>
      <c r="AP189" s="120">
        <f t="shared" si="29"/>
        <v>126</v>
      </c>
      <c r="AQ189" s="984">
        <v>14</v>
      </c>
      <c r="AR189" s="985">
        <f>1-(AS189/AQ189)</f>
        <v>0.2142857142857143</v>
      </c>
      <c r="AS189" s="986">
        <v>11</v>
      </c>
      <c r="AT189" s="987">
        <f t="shared" ref="AT189" si="48">+AQ189*AP189</f>
        <v>1764</v>
      </c>
      <c r="AU189" s="989">
        <f t="shared" ref="AU189" si="49">+AS189*AP189</f>
        <v>1386</v>
      </c>
    </row>
    <row r="190" spans="3:47" ht="26.25" hidden="1" customHeight="1" x14ac:dyDescent="0.25">
      <c r="C190" s="1041"/>
      <c r="D190" s="979"/>
      <c r="E190" s="980"/>
      <c r="F190" s="981"/>
      <c r="G190" s="982"/>
      <c r="H190" s="983"/>
      <c r="I190" s="145" t="s">
        <v>36</v>
      </c>
      <c r="J190" s="144">
        <v>20</v>
      </c>
      <c r="K190" s="145" t="s">
        <v>32</v>
      </c>
      <c r="L190" s="117"/>
      <c r="M190" s="118">
        <v>3</v>
      </c>
      <c r="N190" s="118">
        <v>3</v>
      </c>
      <c r="O190" s="118"/>
      <c r="P190" s="118"/>
      <c r="Q190" s="118"/>
      <c r="R190" s="118"/>
      <c r="S190" s="118"/>
      <c r="T190" s="118">
        <v>3</v>
      </c>
      <c r="U190" s="118">
        <v>3</v>
      </c>
      <c r="V190" s="118"/>
      <c r="W190" s="118"/>
      <c r="X190" s="118"/>
      <c r="Y190" s="118"/>
      <c r="Z190" s="118"/>
      <c r="AA190" s="118">
        <v>3</v>
      </c>
      <c r="AB190" s="118">
        <v>3</v>
      </c>
      <c r="AC190" s="118"/>
      <c r="AD190" s="118"/>
      <c r="AE190" s="118"/>
      <c r="AF190" s="118"/>
      <c r="AG190" s="118"/>
      <c r="AH190" s="118">
        <v>3</v>
      </c>
      <c r="AI190" s="118">
        <v>3</v>
      </c>
      <c r="AJ190" s="118"/>
      <c r="AK190" s="118"/>
      <c r="AL190" s="118"/>
      <c r="AM190" s="118"/>
      <c r="AN190" s="118"/>
      <c r="AO190" s="119">
        <v>3</v>
      </c>
      <c r="AP190" s="120">
        <f t="shared" si="29"/>
        <v>27</v>
      </c>
      <c r="AQ190" s="984"/>
      <c r="AR190" s="985"/>
      <c r="AS190" s="986"/>
      <c r="AT190" s="988"/>
      <c r="AU190" s="990"/>
    </row>
    <row r="191" spans="3:47" ht="26.25" customHeight="1" x14ac:dyDescent="0.25">
      <c r="C191" s="1041">
        <v>92</v>
      </c>
      <c r="D191" s="979"/>
      <c r="E191" s="997" t="s">
        <v>236</v>
      </c>
      <c r="F191" s="979" t="s">
        <v>473</v>
      </c>
      <c r="G191" s="997" t="s">
        <v>237</v>
      </c>
      <c r="H191" s="1020" t="s">
        <v>27</v>
      </c>
      <c r="I191" s="94" t="s">
        <v>29</v>
      </c>
      <c r="J191" s="97">
        <v>20</v>
      </c>
      <c r="K191" s="94" t="s">
        <v>32</v>
      </c>
      <c r="L191" s="100">
        <v>6</v>
      </c>
      <c r="M191" s="51"/>
      <c r="N191" s="51"/>
      <c r="O191" s="73">
        <v>6</v>
      </c>
      <c r="P191" s="73">
        <v>6</v>
      </c>
      <c r="Q191" s="73">
        <v>6</v>
      </c>
      <c r="R191" s="73">
        <v>6</v>
      </c>
      <c r="S191" s="73">
        <v>6</v>
      </c>
      <c r="T191" s="51"/>
      <c r="U191" s="51"/>
      <c r="V191" s="73">
        <v>6</v>
      </c>
      <c r="W191" s="73">
        <v>6</v>
      </c>
      <c r="X191" s="73">
        <v>6</v>
      </c>
      <c r="Y191" s="73">
        <v>6</v>
      </c>
      <c r="Z191" s="73">
        <v>6</v>
      </c>
      <c r="AA191" s="51"/>
      <c r="AB191" s="51"/>
      <c r="AC191" s="73">
        <v>6</v>
      </c>
      <c r="AD191" s="73">
        <v>6</v>
      </c>
      <c r="AE191" s="73">
        <v>6</v>
      </c>
      <c r="AF191" s="73">
        <v>6</v>
      </c>
      <c r="AG191" s="73">
        <v>6</v>
      </c>
      <c r="AH191" s="51"/>
      <c r="AI191" s="51"/>
      <c r="AJ191" s="73">
        <v>6</v>
      </c>
      <c r="AK191" s="73">
        <v>6</v>
      </c>
      <c r="AL191" s="73">
        <v>6</v>
      </c>
      <c r="AM191" s="73">
        <v>6</v>
      </c>
      <c r="AN191" s="73">
        <v>6</v>
      </c>
      <c r="AO191" s="101"/>
      <c r="AP191" s="98">
        <f t="shared" si="29"/>
        <v>126</v>
      </c>
      <c r="AQ191" s="1037"/>
      <c r="AR191" s="1038" t="e">
        <f>1-(AS191/AQ191)</f>
        <v>#DIV/0!</v>
      </c>
      <c r="AS191" s="1035"/>
      <c r="AT191" s="987">
        <f t="shared" ref="AT191" si="50">+AQ191*AP191</f>
        <v>0</v>
      </c>
      <c r="AU191" s="989">
        <f t="shared" ref="AU191" si="51">+AS191*AP191</f>
        <v>0</v>
      </c>
    </row>
    <row r="192" spans="3:47" ht="26.25" customHeight="1" x14ac:dyDescent="0.25">
      <c r="C192" s="1041"/>
      <c r="D192" s="979"/>
      <c r="E192" s="997"/>
      <c r="F192" s="979"/>
      <c r="G192" s="998"/>
      <c r="H192" s="1020"/>
      <c r="I192" s="94" t="s">
        <v>36</v>
      </c>
      <c r="J192" s="97">
        <v>20</v>
      </c>
      <c r="K192" s="94" t="s">
        <v>32</v>
      </c>
      <c r="L192" s="100"/>
      <c r="M192" s="51">
        <v>5</v>
      </c>
      <c r="N192" s="51">
        <v>5</v>
      </c>
      <c r="O192" s="73"/>
      <c r="P192" s="73"/>
      <c r="Q192" s="73"/>
      <c r="R192" s="73"/>
      <c r="S192" s="73"/>
      <c r="T192" s="51">
        <v>5</v>
      </c>
      <c r="U192" s="51">
        <v>5</v>
      </c>
      <c r="V192" s="73"/>
      <c r="W192" s="73"/>
      <c r="X192" s="73"/>
      <c r="Y192" s="73"/>
      <c r="Z192" s="73"/>
      <c r="AA192" s="51">
        <v>5</v>
      </c>
      <c r="AB192" s="51">
        <v>5</v>
      </c>
      <c r="AC192" s="73"/>
      <c r="AD192" s="73"/>
      <c r="AE192" s="73"/>
      <c r="AF192" s="73"/>
      <c r="AG192" s="73"/>
      <c r="AH192" s="51">
        <v>5</v>
      </c>
      <c r="AI192" s="51">
        <v>5</v>
      </c>
      <c r="AJ192" s="73"/>
      <c r="AK192" s="73"/>
      <c r="AL192" s="73"/>
      <c r="AM192" s="73"/>
      <c r="AN192" s="73"/>
      <c r="AO192" s="101">
        <v>5</v>
      </c>
      <c r="AP192" s="98">
        <f t="shared" si="29"/>
        <v>45</v>
      </c>
      <c r="AQ192" s="1037"/>
      <c r="AR192" s="1038"/>
      <c r="AS192" s="1035"/>
      <c r="AT192" s="988"/>
      <c r="AU192" s="990"/>
    </row>
    <row r="193" spans="3:47" ht="26.25" customHeight="1" x14ac:dyDescent="0.25">
      <c r="C193" s="1041">
        <v>93</v>
      </c>
      <c r="D193" s="979"/>
      <c r="E193" s="997" t="s">
        <v>238</v>
      </c>
      <c r="F193" s="979" t="s">
        <v>472</v>
      </c>
      <c r="G193" s="998" t="s">
        <v>239</v>
      </c>
      <c r="H193" s="1020" t="s">
        <v>27</v>
      </c>
      <c r="I193" s="94" t="s">
        <v>29</v>
      </c>
      <c r="J193" s="97">
        <v>20</v>
      </c>
      <c r="K193" s="94" t="s">
        <v>32</v>
      </c>
      <c r="L193" s="100">
        <v>6</v>
      </c>
      <c r="M193" s="51"/>
      <c r="N193" s="51"/>
      <c r="O193" s="73">
        <v>6</v>
      </c>
      <c r="P193" s="73">
        <v>6</v>
      </c>
      <c r="Q193" s="73">
        <v>6</v>
      </c>
      <c r="R193" s="73">
        <v>6</v>
      </c>
      <c r="S193" s="73">
        <v>6</v>
      </c>
      <c r="T193" s="51"/>
      <c r="U193" s="51"/>
      <c r="V193" s="73">
        <v>6</v>
      </c>
      <c r="W193" s="73">
        <v>6</v>
      </c>
      <c r="X193" s="73">
        <v>6</v>
      </c>
      <c r="Y193" s="73">
        <v>6</v>
      </c>
      <c r="Z193" s="73">
        <v>6</v>
      </c>
      <c r="AA193" s="51"/>
      <c r="AB193" s="51"/>
      <c r="AC193" s="73">
        <v>6</v>
      </c>
      <c r="AD193" s="73">
        <v>6</v>
      </c>
      <c r="AE193" s="73">
        <v>6</v>
      </c>
      <c r="AF193" s="73">
        <v>6</v>
      </c>
      <c r="AG193" s="73">
        <v>6</v>
      </c>
      <c r="AH193" s="51"/>
      <c r="AI193" s="51"/>
      <c r="AJ193" s="73">
        <v>6</v>
      </c>
      <c r="AK193" s="73">
        <v>6</v>
      </c>
      <c r="AL193" s="73">
        <v>6</v>
      </c>
      <c r="AM193" s="73">
        <v>6</v>
      </c>
      <c r="AN193" s="73">
        <v>6</v>
      </c>
      <c r="AO193" s="101"/>
      <c r="AP193" s="98">
        <f t="shared" si="29"/>
        <v>126</v>
      </c>
      <c r="AQ193" s="1037"/>
      <c r="AR193" s="1038" t="e">
        <f>1-(AS193/AQ193)</f>
        <v>#DIV/0!</v>
      </c>
      <c r="AS193" s="1035"/>
      <c r="AT193" s="987">
        <f t="shared" ref="AT193" si="52">+AQ193*AP193</f>
        <v>0</v>
      </c>
      <c r="AU193" s="989">
        <f t="shared" ref="AU193" si="53">+AS193*AP193</f>
        <v>0</v>
      </c>
    </row>
    <row r="194" spans="3:47" ht="26.25" customHeight="1" x14ac:dyDescent="0.25">
      <c r="C194" s="1041"/>
      <c r="D194" s="979"/>
      <c r="E194" s="997"/>
      <c r="F194" s="979"/>
      <c r="G194" s="998"/>
      <c r="H194" s="1020"/>
      <c r="I194" s="94" t="s">
        <v>36</v>
      </c>
      <c r="J194" s="97">
        <v>20</v>
      </c>
      <c r="K194" s="94" t="s">
        <v>32</v>
      </c>
      <c r="L194" s="100"/>
      <c r="M194" s="51">
        <v>6</v>
      </c>
      <c r="N194" s="51">
        <v>6</v>
      </c>
      <c r="O194" s="73"/>
      <c r="P194" s="73"/>
      <c r="Q194" s="73"/>
      <c r="R194" s="73"/>
      <c r="S194" s="73"/>
      <c r="T194" s="51">
        <v>6</v>
      </c>
      <c r="U194" s="51">
        <v>6</v>
      </c>
      <c r="V194" s="73"/>
      <c r="W194" s="73"/>
      <c r="X194" s="73"/>
      <c r="Y194" s="73"/>
      <c r="Z194" s="73"/>
      <c r="AA194" s="51">
        <v>6</v>
      </c>
      <c r="AB194" s="51">
        <v>6</v>
      </c>
      <c r="AC194" s="73"/>
      <c r="AD194" s="73"/>
      <c r="AE194" s="73"/>
      <c r="AF194" s="73"/>
      <c r="AG194" s="73"/>
      <c r="AH194" s="51">
        <v>6</v>
      </c>
      <c r="AI194" s="51">
        <v>6</v>
      </c>
      <c r="AJ194" s="73"/>
      <c r="AK194" s="73"/>
      <c r="AL194" s="73"/>
      <c r="AM194" s="73"/>
      <c r="AN194" s="73"/>
      <c r="AO194" s="101">
        <v>6</v>
      </c>
      <c r="AP194" s="98">
        <f t="shared" si="29"/>
        <v>54</v>
      </c>
      <c r="AQ194" s="1037"/>
      <c r="AR194" s="1038"/>
      <c r="AS194" s="1035"/>
      <c r="AT194" s="988"/>
      <c r="AU194" s="990"/>
    </row>
    <row r="195" spans="3:47" ht="26.25" customHeight="1" x14ac:dyDescent="0.25">
      <c r="C195" s="1041">
        <v>94</v>
      </c>
      <c r="D195" s="979"/>
      <c r="E195" s="997" t="s">
        <v>240</v>
      </c>
      <c r="F195" s="979" t="s">
        <v>474</v>
      </c>
      <c r="G195" s="998" t="s">
        <v>241</v>
      </c>
      <c r="H195" s="1020" t="s">
        <v>27</v>
      </c>
      <c r="I195" s="94" t="s">
        <v>29</v>
      </c>
      <c r="J195" s="97">
        <v>20</v>
      </c>
      <c r="K195" s="94" t="s">
        <v>32</v>
      </c>
      <c r="L195" s="100">
        <v>8</v>
      </c>
      <c r="M195" s="51"/>
      <c r="N195" s="51"/>
      <c r="O195" s="73">
        <v>8</v>
      </c>
      <c r="P195" s="73">
        <v>8</v>
      </c>
      <c r="Q195" s="73">
        <v>8</v>
      </c>
      <c r="R195" s="73">
        <v>8</v>
      </c>
      <c r="S195" s="73">
        <v>8</v>
      </c>
      <c r="T195" s="51"/>
      <c r="U195" s="51"/>
      <c r="V195" s="73">
        <v>8</v>
      </c>
      <c r="W195" s="73">
        <v>8</v>
      </c>
      <c r="X195" s="73">
        <v>8</v>
      </c>
      <c r="Y195" s="73">
        <v>8</v>
      </c>
      <c r="Z195" s="73">
        <v>8</v>
      </c>
      <c r="AA195" s="51"/>
      <c r="AB195" s="51"/>
      <c r="AC195" s="73">
        <v>8</v>
      </c>
      <c r="AD195" s="73">
        <v>8</v>
      </c>
      <c r="AE195" s="73">
        <v>8</v>
      </c>
      <c r="AF195" s="73">
        <v>8</v>
      </c>
      <c r="AG195" s="73">
        <v>8</v>
      </c>
      <c r="AH195" s="51"/>
      <c r="AI195" s="51"/>
      <c r="AJ195" s="73">
        <v>8</v>
      </c>
      <c r="AK195" s="73">
        <v>8</v>
      </c>
      <c r="AL195" s="73">
        <v>8</v>
      </c>
      <c r="AM195" s="73">
        <v>8</v>
      </c>
      <c r="AN195" s="73">
        <v>8</v>
      </c>
      <c r="AO195" s="101"/>
      <c r="AP195" s="98">
        <f t="shared" si="29"/>
        <v>168</v>
      </c>
      <c r="AQ195" s="1037"/>
      <c r="AR195" s="1038" t="e">
        <f>1-(AS195/AQ195)</f>
        <v>#DIV/0!</v>
      </c>
      <c r="AS195" s="1035"/>
      <c r="AT195" s="987">
        <f t="shared" ref="AT195" si="54">+AQ195*AP195</f>
        <v>0</v>
      </c>
      <c r="AU195" s="989">
        <f t="shared" ref="AU195" si="55">+AS195*AP195</f>
        <v>0</v>
      </c>
    </row>
    <row r="196" spans="3:47" ht="26.25" customHeight="1" x14ac:dyDescent="0.25">
      <c r="C196" s="1041"/>
      <c r="D196" s="979"/>
      <c r="E196" s="997"/>
      <c r="F196" s="979"/>
      <c r="G196" s="998"/>
      <c r="H196" s="1020"/>
      <c r="I196" s="94" t="s">
        <v>36</v>
      </c>
      <c r="J196" s="97">
        <v>20</v>
      </c>
      <c r="K196" s="94" t="s">
        <v>32</v>
      </c>
      <c r="L196" s="100"/>
      <c r="M196" s="51">
        <v>2</v>
      </c>
      <c r="N196" s="51">
        <v>2</v>
      </c>
      <c r="O196" s="73"/>
      <c r="P196" s="73"/>
      <c r="Q196" s="73"/>
      <c r="R196" s="73"/>
      <c r="S196" s="73"/>
      <c r="T196" s="51">
        <v>2</v>
      </c>
      <c r="U196" s="51">
        <v>2</v>
      </c>
      <c r="V196" s="73"/>
      <c r="W196" s="73"/>
      <c r="X196" s="73"/>
      <c r="Y196" s="73"/>
      <c r="Z196" s="73"/>
      <c r="AA196" s="51">
        <v>2</v>
      </c>
      <c r="AB196" s="51">
        <v>2</v>
      </c>
      <c r="AC196" s="73"/>
      <c r="AD196" s="73"/>
      <c r="AE196" s="73"/>
      <c r="AF196" s="73"/>
      <c r="AG196" s="73"/>
      <c r="AH196" s="51">
        <v>2</v>
      </c>
      <c r="AI196" s="51">
        <v>2</v>
      </c>
      <c r="AJ196" s="73"/>
      <c r="AK196" s="73"/>
      <c r="AL196" s="73"/>
      <c r="AM196" s="73"/>
      <c r="AN196" s="73"/>
      <c r="AO196" s="101">
        <v>2</v>
      </c>
      <c r="AP196" s="98">
        <f t="shared" si="29"/>
        <v>18</v>
      </c>
      <c r="AQ196" s="1037"/>
      <c r="AR196" s="1038"/>
      <c r="AS196" s="1035"/>
      <c r="AT196" s="988"/>
      <c r="AU196" s="990"/>
    </row>
    <row r="197" spans="3:47" ht="26.25" hidden="1" customHeight="1" x14ac:dyDescent="0.25">
      <c r="C197" s="1041">
        <v>95</v>
      </c>
      <c r="D197" s="979"/>
      <c r="E197" s="980" t="s">
        <v>44</v>
      </c>
      <c r="F197" s="981" t="s">
        <v>475</v>
      </c>
      <c r="G197" s="980" t="s">
        <v>242</v>
      </c>
      <c r="H197" s="983" t="s">
        <v>27</v>
      </c>
      <c r="I197" s="116" t="s">
        <v>29</v>
      </c>
      <c r="J197" s="115">
        <v>20</v>
      </c>
      <c r="K197" s="116" t="s">
        <v>32</v>
      </c>
      <c r="L197" s="117">
        <v>6</v>
      </c>
      <c r="M197" s="118"/>
      <c r="N197" s="118"/>
      <c r="O197" s="118">
        <v>6</v>
      </c>
      <c r="P197" s="118">
        <v>6</v>
      </c>
      <c r="Q197" s="118">
        <v>6</v>
      </c>
      <c r="R197" s="118">
        <v>6</v>
      </c>
      <c r="S197" s="118">
        <v>6</v>
      </c>
      <c r="T197" s="118"/>
      <c r="U197" s="118"/>
      <c r="V197" s="118">
        <v>6</v>
      </c>
      <c r="W197" s="118">
        <v>6</v>
      </c>
      <c r="X197" s="118">
        <v>6</v>
      </c>
      <c r="Y197" s="118">
        <v>6</v>
      </c>
      <c r="Z197" s="118">
        <v>6</v>
      </c>
      <c r="AA197" s="118"/>
      <c r="AB197" s="118"/>
      <c r="AC197" s="118">
        <v>6</v>
      </c>
      <c r="AD197" s="118">
        <v>6</v>
      </c>
      <c r="AE197" s="118">
        <v>6</v>
      </c>
      <c r="AF197" s="118">
        <v>6</v>
      </c>
      <c r="AG197" s="118">
        <v>6</v>
      </c>
      <c r="AH197" s="118"/>
      <c r="AI197" s="118"/>
      <c r="AJ197" s="118">
        <v>6</v>
      </c>
      <c r="AK197" s="118">
        <v>6</v>
      </c>
      <c r="AL197" s="118">
        <v>6</v>
      </c>
      <c r="AM197" s="118">
        <v>6</v>
      </c>
      <c r="AN197" s="118">
        <v>6</v>
      </c>
      <c r="AO197" s="119"/>
      <c r="AP197" s="120">
        <f t="shared" si="29"/>
        <v>126</v>
      </c>
      <c r="AQ197" s="984">
        <v>9</v>
      </c>
      <c r="AR197" s="985">
        <f>1-(AS197/AQ197)</f>
        <v>0.22222222222222221</v>
      </c>
      <c r="AS197" s="986">
        <v>7</v>
      </c>
      <c r="AT197" s="987">
        <f t="shared" ref="AT197" si="56">+AQ197*AP197</f>
        <v>1134</v>
      </c>
      <c r="AU197" s="989">
        <f t="shared" ref="AU197" si="57">+AS197*AP197</f>
        <v>882</v>
      </c>
    </row>
    <row r="198" spans="3:47" ht="26.25" hidden="1" customHeight="1" x14ac:dyDescent="0.25">
      <c r="C198" s="1041"/>
      <c r="D198" s="979"/>
      <c r="E198" s="980"/>
      <c r="F198" s="981"/>
      <c r="G198" s="982"/>
      <c r="H198" s="983"/>
      <c r="I198" s="116" t="s">
        <v>36</v>
      </c>
      <c r="J198" s="115">
        <v>20</v>
      </c>
      <c r="K198" s="116" t="s">
        <v>32</v>
      </c>
      <c r="L198" s="117"/>
      <c r="M198" s="118">
        <v>3</v>
      </c>
      <c r="N198" s="118">
        <v>3</v>
      </c>
      <c r="O198" s="118"/>
      <c r="P198" s="118"/>
      <c r="Q198" s="118"/>
      <c r="R198" s="118"/>
      <c r="S198" s="118"/>
      <c r="T198" s="118">
        <v>3</v>
      </c>
      <c r="U198" s="118">
        <v>3</v>
      </c>
      <c r="V198" s="118"/>
      <c r="W198" s="118"/>
      <c r="X198" s="118"/>
      <c r="Y198" s="118"/>
      <c r="Z198" s="118"/>
      <c r="AA198" s="118">
        <v>3</v>
      </c>
      <c r="AB198" s="118">
        <v>3</v>
      </c>
      <c r="AC198" s="118"/>
      <c r="AD198" s="118"/>
      <c r="AE198" s="118"/>
      <c r="AF198" s="118"/>
      <c r="AG198" s="118"/>
      <c r="AH198" s="118">
        <v>3</v>
      </c>
      <c r="AI198" s="118">
        <v>3</v>
      </c>
      <c r="AJ198" s="118"/>
      <c r="AK198" s="118"/>
      <c r="AL198" s="118"/>
      <c r="AM198" s="118"/>
      <c r="AN198" s="118"/>
      <c r="AO198" s="119">
        <v>3</v>
      </c>
      <c r="AP198" s="120">
        <f t="shared" si="29"/>
        <v>27</v>
      </c>
      <c r="AQ198" s="984"/>
      <c r="AR198" s="985"/>
      <c r="AS198" s="986"/>
      <c r="AT198" s="988"/>
      <c r="AU198" s="990"/>
    </row>
    <row r="199" spans="3:47" ht="26.25" hidden="1" customHeight="1" x14ac:dyDescent="0.25">
      <c r="C199" s="1041">
        <v>96</v>
      </c>
      <c r="D199" s="979"/>
      <c r="E199" s="980" t="s">
        <v>253</v>
      </c>
      <c r="F199" s="981" t="s">
        <v>472</v>
      </c>
      <c r="G199" s="982" t="s">
        <v>243</v>
      </c>
      <c r="H199" s="983" t="s">
        <v>27</v>
      </c>
      <c r="I199" s="145" t="s">
        <v>29</v>
      </c>
      <c r="J199" s="144">
        <v>20</v>
      </c>
      <c r="K199" s="145" t="s">
        <v>32</v>
      </c>
      <c r="L199" s="117">
        <v>6</v>
      </c>
      <c r="M199" s="118"/>
      <c r="N199" s="118"/>
      <c r="O199" s="118">
        <v>6</v>
      </c>
      <c r="P199" s="118">
        <v>6</v>
      </c>
      <c r="Q199" s="118">
        <v>6</v>
      </c>
      <c r="R199" s="118">
        <v>6</v>
      </c>
      <c r="S199" s="118">
        <v>6</v>
      </c>
      <c r="T199" s="118"/>
      <c r="U199" s="118"/>
      <c r="V199" s="118">
        <v>6</v>
      </c>
      <c r="W199" s="118">
        <v>6</v>
      </c>
      <c r="X199" s="118">
        <v>6</v>
      </c>
      <c r="Y199" s="118">
        <v>6</v>
      </c>
      <c r="Z199" s="118">
        <v>6</v>
      </c>
      <c r="AA199" s="118"/>
      <c r="AB199" s="118"/>
      <c r="AC199" s="118">
        <v>6</v>
      </c>
      <c r="AD199" s="118">
        <v>6</v>
      </c>
      <c r="AE199" s="118">
        <v>6</v>
      </c>
      <c r="AF199" s="118">
        <v>6</v>
      </c>
      <c r="AG199" s="118">
        <v>6</v>
      </c>
      <c r="AH199" s="118"/>
      <c r="AI199" s="118"/>
      <c r="AJ199" s="118">
        <v>6</v>
      </c>
      <c r="AK199" s="118">
        <v>6</v>
      </c>
      <c r="AL199" s="118">
        <v>6</v>
      </c>
      <c r="AM199" s="118">
        <v>6</v>
      </c>
      <c r="AN199" s="118">
        <v>6</v>
      </c>
      <c r="AO199" s="119"/>
      <c r="AP199" s="120">
        <f t="shared" si="29"/>
        <v>126</v>
      </c>
      <c r="AQ199" s="984"/>
      <c r="AR199" s="985" t="e">
        <f>1-(AS199/AQ199)</f>
        <v>#DIV/0!</v>
      </c>
      <c r="AS199" s="986"/>
      <c r="AT199" s="987">
        <f t="shared" ref="AT199" si="58">+AQ199*AP199</f>
        <v>0</v>
      </c>
      <c r="AU199" s="989">
        <f t="shared" ref="AU199" si="59">+AS199*AP199</f>
        <v>0</v>
      </c>
    </row>
    <row r="200" spans="3:47" ht="26.25" hidden="1" customHeight="1" x14ac:dyDescent="0.25">
      <c r="C200" s="1041"/>
      <c r="D200" s="979"/>
      <c r="E200" s="980"/>
      <c r="F200" s="981"/>
      <c r="G200" s="982"/>
      <c r="H200" s="983"/>
      <c r="I200" s="145" t="s">
        <v>36</v>
      </c>
      <c r="J200" s="144">
        <v>20</v>
      </c>
      <c r="K200" s="145" t="s">
        <v>32</v>
      </c>
      <c r="L200" s="117"/>
      <c r="M200" s="118">
        <v>3</v>
      </c>
      <c r="N200" s="118">
        <v>3</v>
      </c>
      <c r="O200" s="118"/>
      <c r="P200" s="118"/>
      <c r="Q200" s="118"/>
      <c r="R200" s="118"/>
      <c r="S200" s="118"/>
      <c r="T200" s="118">
        <v>3</v>
      </c>
      <c r="U200" s="118">
        <v>3</v>
      </c>
      <c r="V200" s="118"/>
      <c r="W200" s="118"/>
      <c r="X200" s="118"/>
      <c r="Y200" s="118"/>
      <c r="Z200" s="118"/>
      <c r="AA200" s="118">
        <v>3</v>
      </c>
      <c r="AB200" s="118">
        <v>3</v>
      </c>
      <c r="AC200" s="118"/>
      <c r="AD200" s="118"/>
      <c r="AE200" s="118"/>
      <c r="AF200" s="118"/>
      <c r="AG200" s="118"/>
      <c r="AH200" s="118">
        <v>3</v>
      </c>
      <c r="AI200" s="118">
        <v>3</v>
      </c>
      <c r="AJ200" s="118"/>
      <c r="AK200" s="118"/>
      <c r="AL200" s="118"/>
      <c r="AM200" s="118"/>
      <c r="AN200" s="118"/>
      <c r="AO200" s="119">
        <v>3</v>
      </c>
      <c r="AP200" s="120">
        <f t="shared" si="29"/>
        <v>27</v>
      </c>
      <c r="AQ200" s="984"/>
      <c r="AR200" s="985"/>
      <c r="AS200" s="986"/>
      <c r="AT200" s="988"/>
      <c r="AU200" s="990"/>
    </row>
    <row r="201" spans="3:47" ht="26.25" customHeight="1" x14ac:dyDescent="0.25">
      <c r="C201" s="1041">
        <v>97</v>
      </c>
      <c r="D201" s="979"/>
      <c r="E201" s="997" t="s">
        <v>244</v>
      </c>
      <c r="F201" s="979" t="s">
        <v>473</v>
      </c>
      <c r="G201" s="998" t="s">
        <v>245</v>
      </c>
      <c r="H201" s="1020" t="s">
        <v>27</v>
      </c>
      <c r="I201" s="94" t="s">
        <v>29</v>
      </c>
      <c r="J201" s="97">
        <v>20</v>
      </c>
      <c r="K201" s="94" t="s">
        <v>32</v>
      </c>
      <c r="L201" s="100">
        <v>6</v>
      </c>
      <c r="M201" s="51"/>
      <c r="N201" s="51"/>
      <c r="O201" s="73">
        <v>6</v>
      </c>
      <c r="P201" s="73">
        <v>6</v>
      </c>
      <c r="Q201" s="73">
        <v>6</v>
      </c>
      <c r="R201" s="73">
        <v>6</v>
      </c>
      <c r="S201" s="73">
        <v>6</v>
      </c>
      <c r="T201" s="51"/>
      <c r="U201" s="51"/>
      <c r="V201" s="73">
        <v>6</v>
      </c>
      <c r="W201" s="73">
        <v>6</v>
      </c>
      <c r="X201" s="73">
        <v>6</v>
      </c>
      <c r="Y201" s="73">
        <v>6</v>
      </c>
      <c r="Z201" s="73">
        <v>6</v>
      </c>
      <c r="AA201" s="51"/>
      <c r="AB201" s="51"/>
      <c r="AC201" s="73">
        <v>6</v>
      </c>
      <c r="AD201" s="73">
        <v>6</v>
      </c>
      <c r="AE201" s="73">
        <v>6</v>
      </c>
      <c r="AF201" s="73">
        <v>6</v>
      </c>
      <c r="AG201" s="73">
        <v>6</v>
      </c>
      <c r="AH201" s="51"/>
      <c r="AI201" s="51"/>
      <c r="AJ201" s="73">
        <v>6</v>
      </c>
      <c r="AK201" s="73">
        <v>6</v>
      </c>
      <c r="AL201" s="73">
        <v>6</v>
      </c>
      <c r="AM201" s="73">
        <v>6</v>
      </c>
      <c r="AN201" s="73">
        <v>6</v>
      </c>
      <c r="AO201" s="101"/>
      <c r="AP201" s="98">
        <f t="shared" si="29"/>
        <v>126</v>
      </c>
      <c r="AQ201" s="1037"/>
      <c r="AR201" s="1038" t="e">
        <f>1-(AS201/AQ201)</f>
        <v>#DIV/0!</v>
      </c>
      <c r="AS201" s="1035"/>
      <c r="AT201" s="987">
        <f t="shared" ref="AT201" si="60">+AQ201*AP201</f>
        <v>0</v>
      </c>
      <c r="AU201" s="989">
        <f t="shared" ref="AU201" si="61">+AS201*AP201</f>
        <v>0</v>
      </c>
    </row>
    <row r="202" spans="3:47" ht="26.25" customHeight="1" x14ac:dyDescent="0.25">
      <c r="C202" s="1041"/>
      <c r="D202" s="979"/>
      <c r="E202" s="997"/>
      <c r="F202" s="979"/>
      <c r="G202" s="998"/>
      <c r="H202" s="1020"/>
      <c r="I202" s="94" t="s">
        <v>36</v>
      </c>
      <c r="J202" s="97">
        <v>20</v>
      </c>
      <c r="K202" s="94" t="s">
        <v>32</v>
      </c>
      <c r="L202" s="100"/>
      <c r="M202" s="51">
        <v>3</v>
      </c>
      <c r="N202" s="51">
        <v>3</v>
      </c>
      <c r="O202" s="73"/>
      <c r="P202" s="73"/>
      <c r="Q202" s="73"/>
      <c r="R202" s="73"/>
      <c r="S202" s="73"/>
      <c r="T202" s="51">
        <v>3</v>
      </c>
      <c r="U202" s="51">
        <v>3</v>
      </c>
      <c r="V202" s="73"/>
      <c r="W202" s="73"/>
      <c r="X202" s="73"/>
      <c r="Y202" s="73"/>
      <c r="Z202" s="73"/>
      <c r="AA202" s="51">
        <v>3</v>
      </c>
      <c r="AB202" s="51">
        <v>3</v>
      </c>
      <c r="AC202" s="73"/>
      <c r="AD202" s="73"/>
      <c r="AE202" s="73"/>
      <c r="AF202" s="73"/>
      <c r="AG202" s="73"/>
      <c r="AH202" s="51">
        <v>3</v>
      </c>
      <c r="AI202" s="51">
        <v>3</v>
      </c>
      <c r="AJ202" s="73"/>
      <c r="AK202" s="73"/>
      <c r="AL202" s="73"/>
      <c r="AM202" s="73"/>
      <c r="AN202" s="73"/>
      <c r="AO202" s="101">
        <v>3</v>
      </c>
      <c r="AP202" s="98">
        <f t="shared" si="29"/>
        <v>27</v>
      </c>
      <c r="AQ202" s="1037"/>
      <c r="AR202" s="1038"/>
      <c r="AS202" s="1035"/>
      <c r="AT202" s="988"/>
      <c r="AU202" s="990"/>
    </row>
    <row r="203" spans="3:47" ht="26.25" customHeight="1" x14ac:dyDescent="0.25">
      <c r="C203" s="1041">
        <v>98</v>
      </c>
      <c r="D203" s="979"/>
      <c r="E203" s="997" t="s">
        <v>246</v>
      </c>
      <c r="F203" s="979" t="s">
        <v>473</v>
      </c>
      <c r="G203" s="998" t="s">
        <v>247</v>
      </c>
      <c r="H203" s="1020" t="s">
        <v>27</v>
      </c>
      <c r="I203" s="94" t="s">
        <v>29</v>
      </c>
      <c r="J203" s="97">
        <v>20</v>
      </c>
      <c r="K203" s="94" t="s">
        <v>32</v>
      </c>
      <c r="L203" s="100">
        <v>6</v>
      </c>
      <c r="M203" s="51"/>
      <c r="N203" s="51"/>
      <c r="O203" s="73">
        <v>6</v>
      </c>
      <c r="P203" s="73">
        <v>6</v>
      </c>
      <c r="Q203" s="73">
        <v>6</v>
      </c>
      <c r="R203" s="73">
        <v>6</v>
      </c>
      <c r="S203" s="73">
        <v>6</v>
      </c>
      <c r="T203" s="51"/>
      <c r="U203" s="51"/>
      <c r="V203" s="73">
        <v>6</v>
      </c>
      <c r="W203" s="73">
        <v>6</v>
      </c>
      <c r="X203" s="73">
        <v>6</v>
      </c>
      <c r="Y203" s="73">
        <v>6</v>
      </c>
      <c r="Z203" s="73">
        <v>6</v>
      </c>
      <c r="AA203" s="51"/>
      <c r="AB203" s="51"/>
      <c r="AC203" s="73">
        <v>6</v>
      </c>
      <c r="AD203" s="73">
        <v>6</v>
      </c>
      <c r="AE203" s="73">
        <v>6</v>
      </c>
      <c r="AF203" s="73">
        <v>6</v>
      </c>
      <c r="AG203" s="73">
        <v>6</v>
      </c>
      <c r="AH203" s="51"/>
      <c r="AI203" s="51"/>
      <c r="AJ203" s="73">
        <v>6</v>
      </c>
      <c r="AK203" s="73">
        <v>6</v>
      </c>
      <c r="AL203" s="73">
        <v>6</v>
      </c>
      <c r="AM203" s="73">
        <v>6</v>
      </c>
      <c r="AN203" s="73">
        <v>6</v>
      </c>
      <c r="AO203" s="101"/>
      <c r="AP203" s="98">
        <f t="shared" si="29"/>
        <v>126</v>
      </c>
      <c r="AQ203" s="1037"/>
      <c r="AR203" s="1038" t="e">
        <f>1-(AS203/AQ203)</f>
        <v>#DIV/0!</v>
      </c>
      <c r="AS203" s="1035"/>
      <c r="AT203" s="987">
        <f t="shared" ref="AT203" si="62">+AQ203*AP203</f>
        <v>0</v>
      </c>
      <c r="AU203" s="989">
        <f t="shared" ref="AU203" si="63">+AS203*AP203</f>
        <v>0</v>
      </c>
    </row>
    <row r="204" spans="3:47" ht="26.25" customHeight="1" x14ac:dyDescent="0.25">
      <c r="C204" s="1041"/>
      <c r="D204" s="979"/>
      <c r="E204" s="997"/>
      <c r="F204" s="979"/>
      <c r="G204" s="998"/>
      <c r="H204" s="1020"/>
      <c r="I204" s="94" t="s">
        <v>36</v>
      </c>
      <c r="J204" s="97">
        <v>20</v>
      </c>
      <c r="K204" s="94" t="s">
        <v>32</v>
      </c>
      <c r="L204" s="100"/>
      <c r="M204" s="51"/>
      <c r="N204" s="51">
        <v>6</v>
      </c>
      <c r="O204" s="73"/>
      <c r="P204" s="73"/>
      <c r="Q204" s="73"/>
      <c r="R204" s="73"/>
      <c r="S204" s="73"/>
      <c r="T204" s="51"/>
      <c r="U204" s="51">
        <v>6</v>
      </c>
      <c r="V204" s="73"/>
      <c r="W204" s="73"/>
      <c r="X204" s="73"/>
      <c r="Y204" s="73"/>
      <c r="Z204" s="73"/>
      <c r="AA204" s="51"/>
      <c r="AB204" s="51">
        <v>6</v>
      </c>
      <c r="AC204" s="73"/>
      <c r="AD204" s="73"/>
      <c r="AE204" s="73"/>
      <c r="AF204" s="73"/>
      <c r="AG204" s="73"/>
      <c r="AH204" s="51"/>
      <c r="AI204" s="51">
        <v>6</v>
      </c>
      <c r="AJ204" s="73"/>
      <c r="AK204" s="73"/>
      <c r="AL204" s="73"/>
      <c r="AM204" s="73"/>
      <c r="AN204" s="73"/>
      <c r="AO204" s="101"/>
      <c r="AP204" s="98">
        <f t="shared" si="29"/>
        <v>24</v>
      </c>
      <c r="AQ204" s="1037"/>
      <c r="AR204" s="1038"/>
      <c r="AS204" s="1035"/>
      <c r="AT204" s="988"/>
      <c r="AU204" s="990"/>
    </row>
    <row r="205" spans="3:47" ht="26.25" customHeight="1" x14ac:dyDescent="0.25">
      <c r="C205" s="1041">
        <v>99</v>
      </c>
      <c r="D205" s="979"/>
      <c r="E205" s="997" t="s">
        <v>248</v>
      </c>
      <c r="F205" s="979" t="s">
        <v>476</v>
      </c>
      <c r="G205" s="998" t="s">
        <v>249</v>
      </c>
      <c r="H205" s="1020" t="s">
        <v>27</v>
      </c>
      <c r="I205" s="94" t="s">
        <v>29</v>
      </c>
      <c r="J205" s="97">
        <v>20</v>
      </c>
      <c r="K205" s="94" t="s">
        <v>32</v>
      </c>
      <c r="L205" s="100">
        <v>6</v>
      </c>
      <c r="M205" s="51"/>
      <c r="N205" s="51"/>
      <c r="O205" s="73">
        <v>6</v>
      </c>
      <c r="P205" s="73">
        <v>6</v>
      </c>
      <c r="Q205" s="73">
        <v>6</v>
      </c>
      <c r="R205" s="73">
        <v>6</v>
      </c>
      <c r="S205" s="73">
        <v>6</v>
      </c>
      <c r="T205" s="51"/>
      <c r="U205" s="51"/>
      <c r="V205" s="73">
        <v>6</v>
      </c>
      <c r="W205" s="73">
        <v>6</v>
      </c>
      <c r="X205" s="73">
        <v>6</v>
      </c>
      <c r="Y205" s="73">
        <v>6</v>
      </c>
      <c r="Z205" s="73">
        <v>6</v>
      </c>
      <c r="AA205" s="51"/>
      <c r="AB205" s="51"/>
      <c r="AC205" s="73">
        <v>6</v>
      </c>
      <c r="AD205" s="73">
        <v>6</v>
      </c>
      <c r="AE205" s="73">
        <v>6</v>
      </c>
      <c r="AF205" s="73">
        <v>6</v>
      </c>
      <c r="AG205" s="73">
        <v>6</v>
      </c>
      <c r="AH205" s="51"/>
      <c r="AI205" s="51"/>
      <c r="AJ205" s="73">
        <v>6</v>
      </c>
      <c r="AK205" s="73">
        <v>6</v>
      </c>
      <c r="AL205" s="73">
        <v>6</v>
      </c>
      <c r="AM205" s="73">
        <v>6</v>
      </c>
      <c r="AN205" s="73">
        <v>6</v>
      </c>
      <c r="AO205" s="101"/>
      <c r="AP205" s="98">
        <f t="shared" si="29"/>
        <v>126</v>
      </c>
      <c r="AQ205" s="1037"/>
      <c r="AR205" s="1038" t="e">
        <f>1-(AS205/AQ205)</f>
        <v>#DIV/0!</v>
      </c>
      <c r="AS205" s="1035"/>
      <c r="AT205" s="987">
        <f t="shared" ref="AT205" si="64">+AQ205*AP205</f>
        <v>0</v>
      </c>
      <c r="AU205" s="989">
        <f t="shared" ref="AU205" si="65">+AS205*AP205</f>
        <v>0</v>
      </c>
    </row>
    <row r="206" spans="3:47" ht="26.25" customHeight="1" x14ac:dyDescent="0.25">
      <c r="C206" s="1041"/>
      <c r="D206" s="979"/>
      <c r="E206" s="997"/>
      <c r="F206" s="979"/>
      <c r="G206" s="998"/>
      <c r="H206" s="1020"/>
      <c r="I206" s="94" t="s">
        <v>36</v>
      </c>
      <c r="J206" s="97">
        <v>20</v>
      </c>
      <c r="K206" s="94" t="s">
        <v>32</v>
      </c>
      <c r="L206" s="100"/>
      <c r="M206" s="51">
        <v>3</v>
      </c>
      <c r="N206" s="51">
        <v>3</v>
      </c>
      <c r="O206" s="73"/>
      <c r="P206" s="73"/>
      <c r="Q206" s="73"/>
      <c r="R206" s="73"/>
      <c r="S206" s="73"/>
      <c r="T206" s="51">
        <v>3</v>
      </c>
      <c r="U206" s="51">
        <v>3</v>
      </c>
      <c r="V206" s="73"/>
      <c r="W206" s="73"/>
      <c r="X206" s="73"/>
      <c r="Y206" s="73"/>
      <c r="Z206" s="73"/>
      <c r="AA206" s="51">
        <v>3</v>
      </c>
      <c r="AB206" s="51">
        <v>3</v>
      </c>
      <c r="AC206" s="73"/>
      <c r="AD206" s="73"/>
      <c r="AE206" s="73"/>
      <c r="AF206" s="73"/>
      <c r="AG206" s="73"/>
      <c r="AH206" s="51">
        <v>3</v>
      </c>
      <c r="AI206" s="51">
        <v>3</v>
      </c>
      <c r="AJ206" s="73"/>
      <c r="AK206" s="73"/>
      <c r="AL206" s="73"/>
      <c r="AM206" s="73"/>
      <c r="AN206" s="73"/>
      <c r="AO206" s="101">
        <v>3</v>
      </c>
      <c r="AP206" s="98">
        <f t="shared" si="29"/>
        <v>27</v>
      </c>
      <c r="AQ206" s="1037"/>
      <c r="AR206" s="1038"/>
      <c r="AS206" s="1035"/>
      <c r="AT206" s="988"/>
      <c r="AU206" s="990"/>
    </row>
    <row r="207" spans="3:47" ht="26.25" customHeight="1" x14ac:dyDescent="0.25">
      <c r="C207" s="1041">
        <v>100</v>
      </c>
      <c r="D207" s="979"/>
      <c r="E207" s="997" t="s">
        <v>248</v>
      </c>
      <c r="F207" s="979" t="s">
        <v>477</v>
      </c>
      <c r="G207" s="998" t="s">
        <v>250</v>
      </c>
      <c r="H207" s="1020" t="s">
        <v>27</v>
      </c>
      <c r="I207" s="94" t="s">
        <v>29</v>
      </c>
      <c r="J207" s="97">
        <v>20</v>
      </c>
      <c r="K207" s="94" t="s">
        <v>32</v>
      </c>
      <c r="L207" s="100">
        <v>7</v>
      </c>
      <c r="M207" s="51"/>
      <c r="N207" s="51"/>
      <c r="O207" s="73">
        <v>7</v>
      </c>
      <c r="P207" s="73">
        <v>7</v>
      </c>
      <c r="Q207" s="73">
        <v>7</v>
      </c>
      <c r="R207" s="73">
        <v>7</v>
      </c>
      <c r="S207" s="73">
        <v>7</v>
      </c>
      <c r="T207" s="51"/>
      <c r="U207" s="51"/>
      <c r="V207" s="73">
        <v>7</v>
      </c>
      <c r="W207" s="73">
        <v>7</v>
      </c>
      <c r="X207" s="73">
        <v>7</v>
      </c>
      <c r="Y207" s="73">
        <v>7</v>
      </c>
      <c r="Z207" s="73">
        <v>7</v>
      </c>
      <c r="AA207" s="51"/>
      <c r="AB207" s="51"/>
      <c r="AC207" s="73">
        <v>7</v>
      </c>
      <c r="AD207" s="73">
        <v>7</v>
      </c>
      <c r="AE207" s="73">
        <v>7</v>
      </c>
      <c r="AF207" s="73">
        <v>7</v>
      </c>
      <c r="AG207" s="73">
        <v>7</v>
      </c>
      <c r="AH207" s="51"/>
      <c r="AI207" s="51"/>
      <c r="AJ207" s="73">
        <v>7</v>
      </c>
      <c r="AK207" s="73">
        <v>7</v>
      </c>
      <c r="AL207" s="73">
        <v>7</v>
      </c>
      <c r="AM207" s="73">
        <v>7</v>
      </c>
      <c r="AN207" s="73">
        <v>7</v>
      </c>
      <c r="AO207" s="101"/>
      <c r="AP207" s="98">
        <f t="shared" si="29"/>
        <v>147</v>
      </c>
      <c r="AQ207" s="1037"/>
      <c r="AR207" s="1038" t="e">
        <f>1-(AS207/AQ207)</f>
        <v>#DIV/0!</v>
      </c>
      <c r="AS207" s="1035"/>
      <c r="AT207" s="987">
        <f t="shared" ref="AT207" si="66">+AQ207*AP207</f>
        <v>0</v>
      </c>
      <c r="AU207" s="989">
        <f t="shared" ref="AU207" si="67">+AS207*AP207</f>
        <v>0</v>
      </c>
    </row>
    <row r="208" spans="3:47" ht="26.25" customHeight="1" x14ac:dyDescent="0.25">
      <c r="C208" s="1041"/>
      <c r="D208" s="979"/>
      <c r="E208" s="997"/>
      <c r="F208" s="979"/>
      <c r="G208" s="998"/>
      <c r="H208" s="1020"/>
      <c r="I208" s="94" t="s">
        <v>36</v>
      </c>
      <c r="J208" s="97">
        <v>20</v>
      </c>
      <c r="K208" s="94" t="s">
        <v>32</v>
      </c>
      <c r="L208" s="100"/>
      <c r="M208" s="51">
        <v>3</v>
      </c>
      <c r="N208" s="51">
        <v>3</v>
      </c>
      <c r="O208" s="73"/>
      <c r="P208" s="73"/>
      <c r="Q208" s="73"/>
      <c r="R208" s="73"/>
      <c r="S208" s="73"/>
      <c r="T208" s="51">
        <v>3</v>
      </c>
      <c r="U208" s="51">
        <v>3</v>
      </c>
      <c r="V208" s="73"/>
      <c r="W208" s="73"/>
      <c r="X208" s="73"/>
      <c r="Y208" s="73"/>
      <c r="Z208" s="73"/>
      <c r="AA208" s="51">
        <v>3</v>
      </c>
      <c r="AB208" s="51">
        <v>3</v>
      </c>
      <c r="AC208" s="73"/>
      <c r="AD208" s="73"/>
      <c r="AE208" s="73"/>
      <c r="AF208" s="73"/>
      <c r="AG208" s="73"/>
      <c r="AH208" s="51">
        <v>3</v>
      </c>
      <c r="AI208" s="51">
        <v>3</v>
      </c>
      <c r="AJ208" s="73"/>
      <c r="AK208" s="73"/>
      <c r="AL208" s="73"/>
      <c r="AM208" s="73"/>
      <c r="AN208" s="73"/>
      <c r="AO208" s="101">
        <v>3</v>
      </c>
      <c r="AP208" s="98">
        <f t="shared" si="29"/>
        <v>27</v>
      </c>
      <c r="AQ208" s="1037"/>
      <c r="AR208" s="1038"/>
      <c r="AS208" s="1035"/>
      <c r="AT208" s="988"/>
      <c r="AU208" s="990"/>
    </row>
    <row r="209" spans="3:47" ht="26.25" customHeight="1" x14ac:dyDescent="0.25">
      <c r="C209" s="1041">
        <v>101</v>
      </c>
      <c r="D209" s="979"/>
      <c r="E209" s="997" t="s">
        <v>251</v>
      </c>
      <c r="F209" s="979" t="s">
        <v>478</v>
      </c>
      <c r="G209" s="998" t="s">
        <v>252</v>
      </c>
      <c r="H209" s="1020" t="s">
        <v>27</v>
      </c>
      <c r="I209" s="94" t="s">
        <v>29</v>
      </c>
      <c r="J209" s="97">
        <v>20</v>
      </c>
      <c r="K209" s="94" t="s">
        <v>32</v>
      </c>
      <c r="L209" s="100">
        <v>6</v>
      </c>
      <c r="M209" s="51"/>
      <c r="N209" s="51"/>
      <c r="O209" s="73">
        <v>6</v>
      </c>
      <c r="P209" s="73">
        <v>6</v>
      </c>
      <c r="Q209" s="73">
        <v>6</v>
      </c>
      <c r="R209" s="73">
        <v>6</v>
      </c>
      <c r="S209" s="73">
        <v>6</v>
      </c>
      <c r="T209" s="51"/>
      <c r="U209" s="51"/>
      <c r="V209" s="73">
        <v>6</v>
      </c>
      <c r="W209" s="73">
        <v>6</v>
      </c>
      <c r="X209" s="73">
        <v>6</v>
      </c>
      <c r="Y209" s="73">
        <v>6</v>
      </c>
      <c r="Z209" s="73">
        <v>6</v>
      </c>
      <c r="AA209" s="51"/>
      <c r="AB209" s="51"/>
      <c r="AC209" s="73">
        <v>6</v>
      </c>
      <c r="AD209" s="73">
        <v>6</v>
      </c>
      <c r="AE209" s="73">
        <v>6</v>
      </c>
      <c r="AF209" s="73">
        <v>6</v>
      </c>
      <c r="AG209" s="73">
        <v>6</v>
      </c>
      <c r="AH209" s="51"/>
      <c r="AI209" s="51"/>
      <c r="AJ209" s="73">
        <v>6</v>
      </c>
      <c r="AK209" s="73">
        <v>6</v>
      </c>
      <c r="AL209" s="73">
        <v>6</v>
      </c>
      <c r="AM209" s="73">
        <v>6</v>
      </c>
      <c r="AN209" s="73">
        <v>6</v>
      </c>
      <c r="AO209" s="101"/>
      <c r="AP209" s="98">
        <f t="shared" si="29"/>
        <v>126</v>
      </c>
      <c r="AQ209" s="1037"/>
      <c r="AR209" s="1038" t="e">
        <f>1-(AS209/AQ209)</f>
        <v>#DIV/0!</v>
      </c>
      <c r="AS209" s="1035"/>
      <c r="AT209" s="987">
        <f t="shared" ref="AT209" si="68">+AQ209*AP209</f>
        <v>0</v>
      </c>
      <c r="AU209" s="989">
        <f t="shared" ref="AU209" si="69">+AS209*AP209</f>
        <v>0</v>
      </c>
    </row>
    <row r="210" spans="3:47" ht="26.25" customHeight="1" x14ac:dyDescent="0.25">
      <c r="C210" s="1041"/>
      <c r="D210" s="979"/>
      <c r="E210" s="997"/>
      <c r="F210" s="979"/>
      <c r="G210" s="998"/>
      <c r="H210" s="1020"/>
      <c r="I210" s="94" t="s">
        <v>36</v>
      </c>
      <c r="J210" s="97">
        <v>20</v>
      </c>
      <c r="K210" s="94" t="s">
        <v>32</v>
      </c>
      <c r="L210" s="100"/>
      <c r="M210" s="51">
        <v>6</v>
      </c>
      <c r="N210" s="51">
        <v>6</v>
      </c>
      <c r="O210" s="73"/>
      <c r="P210" s="73"/>
      <c r="Q210" s="73"/>
      <c r="R210" s="73"/>
      <c r="S210" s="73"/>
      <c r="T210" s="51">
        <v>6</v>
      </c>
      <c r="U210" s="51">
        <v>6</v>
      </c>
      <c r="V210" s="73"/>
      <c r="W210" s="73"/>
      <c r="X210" s="73"/>
      <c r="Y210" s="73"/>
      <c r="Z210" s="73"/>
      <c r="AA210" s="51">
        <v>6</v>
      </c>
      <c r="AB210" s="51">
        <v>6</v>
      </c>
      <c r="AC210" s="73"/>
      <c r="AD210" s="73"/>
      <c r="AE210" s="73"/>
      <c r="AF210" s="73"/>
      <c r="AG210" s="73"/>
      <c r="AH210" s="51">
        <v>6</v>
      </c>
      <c r="AI210" s="51">
        <v>6</v>
      </c>
      <c r="AJ210" s="73"/>
      <c r="AK210" s="73"/>
      <c r="AL210" s="73"/>
      <c r="AM210" s="73"/>
      <c r="AN210" s="73"/>
      <c r="AO210" s="101">
        <v>6</v>
      </c>
      <c r="AP210" s="98">
        <f t="shared" si="29"/>
        <v>54</v>
      </c>
      <c r="AQ210" s="1037"/>
      <c r="AR210" s="1038"/>
      <c r="AS210" s="1035"/>
      <c r="AT210" s="988"/>
      <c r="AU210" s="990"/>
    </row>
    <row r="211" spans="3:47" ht="26.25" hidden="1" customHeight="1" x14ac:dyDescent="0.25">
      <c r="C211" s="1041">
        <v>102</v>
      </c>
      <c r="D211" s="979"/>
      <c r="E211" s="980" t="s">
        <v>253</v>
      </c>
      <c r="F211" s="981" t="s">
        <v>479</v>
      </c>
      <c r="G211" s="980" t="s">
        <v>254</v>
      </c>
      <c r="H211" s="983" t="s">
        <v>27</v>
      </c>
      <c r="I211" s="145" t="s">
        <v>29</v>
      </c>
      <c r="J211" s="144">
        <v>20</v>
      </c>
      <c r="K211" s="145" t="s">
        <v>32</v>
      </c>
      <c r="L211" s="117">
        <v>6</v>
      </c>
      <c r="M211" s="118"/>
      <c r="N211" s="118"/>
      <c r="O211" s="118">
        <v>6</v>
      </c>
      <c r="P211" s="118">
        <v>6</v>
      </c>
      <c r="Q211" s="118">
        <v>6</v>
      </c>
      <c r="R211" s="118">
        <v>6</v>
      </c>
      <c r="S211" s="118">
        <v>6</v>
      </c>
      <c r="T211" s="118"/>
      <c r="U211" s="118"/>
      <c r="V211" s="118">
        <v>6</v>
      </c>
      <c r="W211" s="118">
        <v>6</v>
      </c>
      <c r="X211" s="118">
        <v>6</v>
      </c>
      <c r="Y211" s="118">
        <v>6</v>
      </c>
      <c r="Z211" s="118">
        <v>6</v>
      </c>
      <c r="AA211" s="118"/>
      <c r="AB211" s="118"/>
      <c r="AC211" s="118">
        <v>6</v>
      </c>
      <c r="AD211" s="118">
        <v>6</v>
      </c>
      <c r="AE211" s="118">
        <v>6</v>
      </c>
      <c r="AF211" s="118">
        <v>6</v>
      </c>
      <c r="AG211" s="118">
        <v>6</v>
      </c>
      <c r="AH211" s="118"/>
      <c r="AI211" s="118"/>
      <c r="AJ211" s="118">
        <v>6</v>
      </c>
      <c r="AK211" s="118">
        <v>6</v>
      </c>
      <c r="AL211" s="118">
        <v>6</v>
      </c>
      <c r="AM211" s="118">
        <v>6</v>
      </c>
      <c r="AN211" s="118">
        <v>6</v>
      </c>
      <c r="AO211" s="119"/>
      <c r="AP211" s="120">
        <f t="shared" si="29"/>
        <v>126</v>
      </c>
      <c r="AQ211" s="984">
        <v>8</v>
      </c>
      <c r="AR211" s="985">
        <f>1-(AS211/AQ211)</f>
        <v>0.375</v>
      </c>
      <c r="AS211" s="986">
        <v>5</v>
      </c>
      <c r="AT211" s="987">
        <f t="shared" ref="AT211" si="70">+AQ211*AP211</f>
        <v>1008</v>
      </c>
      <c r="AU211" s="989">
        <f t="shared" ref="AU211" si="71">+AS211*AP211</f>
        <v>630</v>
      </c>
    </row>
    <row r="212" spans="3:47" ht="26.25" hidden="1" customHeight="1" x14ac:dyDescent="0.25">
      <c r="C212" s="1041"/>
      <c r="D212" s="979"/>
      <c r="E212" s="980"/>
      <c r="F212" s="981"/>
      <c r="G212" s="982"/>
      <c r="H212" s="983"/>
      <c r="I212" s="145" t="s">
        <v>36</v>
      </c>
      <c r="J212" s="144">
        <v>20</v>
      </c>
      <c r="K212" s="145" t="s">
        <v>32</v>
      </c>
      <c r="L212" s="117"/>
      <c r="M212" s="118">
        <v>3</v>
      </c>
      <c r="N212" s="118">
        <v>3</v>
      </c>
      <c r="O212" s="118"/>
      <c r="P212" s="118"/>
      <c r="Q212" s="118"/>
      <c r="R212" s="118"/>
      <c r="S212" s="118"/>
      <c r="T212" s="118">
        <v>3</v>
      </c>
      <c r="U212" s="118">
        <v>3</v>
      </c>
      <c r="V212" s="118"/>
      <c r="W212" s="118"/>
      <c r="X212" s="118"/>
      <c r="Y212" s="118"/>
      <c r="Z212" s="118"/>
      <c r="AA212" s="118">
        <v>3</v>
      </c>
      <c r="AB212" s="118">
        <v>3</v>
      </c>
      <c r="AC212" s="118"/>
      <c r="AD212" s="118"/>
      <c r="AE212" s="118"/>
      <c r="AF212" s="118"/>
      <c r="AG212" s="118"/>
      <c r="AH212" s="118">
        <v>3</v>
      </c>
      <c r="AI212" s="118">
        <v>3</v>
      </c>
      <c r="AJ212" s="118"/>
      <c r="AK212" s="118"/>
      <c r="AL212" s="118"/>
      <c r="AM212" s="118"/>
      <c r="AN212" s="118"/>
      <c r="AO212" s="119">
        <v>3</v>
      </c>
      <c r="AP212" s="120">
        <f t="shared" si="29"/>
        <v>27</v>
      </c>
      <c r="AQ212" s="984"/>
      <c r="AR212" s="985"/>
      <c r="AS212" s="986"/>
      <c r="AT212" s="988"/>
      <c r="AU212" s="990"/>
    </row>
    <row r="213" spans="3:47" ht="60.75" hidden="1" customHeight="1" x14ac:dyDescent="0.25">
      <c r="C213" s="1041">
        <v>103</v>
      </c>
      <c r="D213" s="979"/>
      <c r="E213" s="980" t="s">
        <v>125</v>
      </c>
      <c r="F213" s="981" t="s">
        <v>480</v>
      </c>
      <c r="G213" s="982" t="s">
        <v>255</v>
      </c>
      <c r="H213" s="983" t="s">
        <v>27</v>
      </c>
      <c r="I213" s="145" t="s">
        <v>29</v>
      </c>
      <c r="J213" s="144">
        <v>20</v>
      </c>
      <c r="K213" s="145" t="s">
        <v>32</v>
      </c>
      <c r="L213" s="117">
        <v>6</v>
      </c>
      <c r="M213" s="118"/>
      <c r="N213" s="118"/>
      <c r="O213" s="118">
        <v>6</v>
      </c>
      <c r="P213" s="118">
        <v>6</v>
      </c>
      <c r="Q213" s="118">
        <v>6</v>
      </c>
      <c r="R213" s="118">
        <v>6</v>
      </c>
      <c r="S213" s="118">
        <v>6</v>
      </c>
      <c r="T213" s="118"/>
      <c r="U213" s="118"/>
      <c r="V213" s="118">
        <v>6</v>
      </c>
      <c r="W213" s="118">
        <v>6</v>
      </c>
      <c r="X213" s="118">
        <v>6</v>
      </c>
      <c r="Y213" s="118">
        <v>6</v>
      </c>
      <c r="Z213" s="118">
        <v>6</v>
      </c>
      <c r="AA213" s="118"/>
      <c r="AB213" s="118"/>
      <c r="AC213" s="118">
        <v>6</v>
      </c>
      <c r="AD213" s="118">
        <v>6</v>
      </c>
      <c r="AE213" s="118">
        <v>6</v>
      </c>
      <c r="AF213" s="118">
        <v>6</v>
      </c>
      <c r="AG213" s="118">
        <v>6</v>
      </c>
      <c r="AH213" s="118"/>
      <c r="AI213" s="118"/>
      <c r="AJ213" s="118">
        <v>6</v>
      </c>
      <c r="AK213" s="118">
        <v>6</v>
      </c>
      <c r="AL213" s="118">
        <v>6</v>
      </c>
      <c r="AM213" s="118">
        <v>6</v>
      </c>
      <c r="AN213" s="118">
        <v>6</v>
      </c>
      <c r="AO213" s="119"/>
      <c r="AP213" s="120">
        <f t="shared" si="29"/>
        <v>126</v>
      </c>
      <c r="AQ213" s="984"/>
      <c r="AR213" s="985" t="e">
        <f>1-(AS213/AQ213)</f>
        <v>#DIV/0!</v>
      </c>
      <c r="AS213" s="986">
        <v>8</v>
      </c>
      <c r="AT213" s="987">
        <f t="shared" ref="AT213" si="72">+AQ213*AP213</f>
        <v>0</v>
      </c>
      <c r="AU213" s="989">
        <f t="shared" ref="AU213" si="73">+AS213*AP213</f>
        <v>1008</v>
      </c>
    </row>
    <row r="214" spans="3:47" ht="60.75" hidden="1" customHeight="1" x14ac:dyDescent="0.25">
      <c r="C214" s="1041"/>
      <c r="D214" s="979"/>
      <c r="E214" s="980"/>
      <c r="F214" s="981"/>
      <c r="G214" s="982"/>
      <c r="H214" s="983"/>
      <c r="I214" s="145" t="s">
        <v>36</v>
      </c>
      <c r="J214" s="144">
        <v>20</v>
      </c>
      <c r="K214" s="145" t="s">
        <v>32</v>
      </c>
      <c r="L214" s="117"/>
      <c r="M214" s="118">
        <v>3</v>
      </c>
      <c r="N214" s="118">
        <v>3</v>
      </c>
      <c r="O214" s="118"/>
      <c r="P214" s="118"/>
      <c r="Q214" s="118"/>
      <c r="R214" s="118"/>
      <c r="S214" s="118"/>
      <c r="T214" s="118">
        <v>3</v>
      </c>
      <c r="U214" s="118">
        <v>3</v>
      </c>
      <c r="V214" s="118"/>
      <c r="W214" s="118"/>
      <c r="X214" s="118"/>
      <c r="Y214" s="118"/>
      <c r="Z214" s="118"/>
      <c r="AA214" s="118">
        <v>3</v>
      </c>
      <c r="AB214" s="118">
        <v>3</v>
      </c>
      <c r="AC214" s="118"/>
      <c r="AD214" s="118"/>
      <c r="AE214" s="118"/>
      <c r="AF214" s="118"/>
      <c r="AG214" s="118"/>
      <c r="AH214" s="118">
        <v>3</v>
      </c>
      <c r="AI214" s="118">
        <v>3</v>
      </c>
      <c r="AJ214" s="118"/>
      <c r="AK214" s="118"/>
      <c r="AL214" s="118"/>
      <c r="AM214" s="118"/>
      <c r="AN214" s="118"/>
      <c r="AO214" s="119">
        <v>3</v>
      </c>
      <c r="AP214" s="120">
        <f t="shared" si="29"/>
        <v>27</v>
      </c>
      <c r="AQ214" s="984"/>
      <c r="AR214" s="985"/>
      <c r="AS214" s="986"/>
      <c r="AT214" s="988"/>
      <c r="AU214" s="990"/>
    </row>
    <row r="215" spans="3:47" ht="26.25" customHeight="1" x14ac:dyDescent="0.25">
      <c r="C215" s="1041">
        <v>104</v>
      </c>
      <c r="D215" s="979"/>
      <c r="E215" s="997" t="s">
        <v>256</v>
      </c>
      <c r="F215" s="979" t="s">
        <v>472</v>
      </c>
      <c r="G215" s="998" t="s">
        <v>257</v>
      </c>
      <c r="H215" s="1020" t="s">
        <v>27</v>
      </c>
      <c r="I215" s="94" t="s">
        <v>29</v>
      </c>
      <c r="J215" s="97">
        <v>20</v>
      </c>
      <c r="K215" s="94" t="s">
        <v>32</v>
      </c>
      <c r="L215" s="100">
        <v>15</v>
      </c>
      <c r="M215" s="51"/>
      <c r="N215" s="51"/>
      <c r="O215" s="73">
        <v>15</v>
      </c>
      <c r="P215" s="73">
        <v>15</v>
      </c>
      <c r="Q215" s="73">
        <v>15</v>
      </c>
      <c r="R215" s="73">
        <v>15</v>
      </c>
      <c r="S215" s="73">
        <v>15</v>
      </c>
      <c r="T215" s="51"/>
      <c r="U215" s="51"/>
      <c r="V215" s="73">
        <v>15</v>
      </c>
      <c r="W215" s="73">
        <v>15</v>
      </c>
      <c r="X215" s="73">
        <v>15</v>
      </c>
      <c r="Y215" s="73">
        <v>15</v>
      </c>
      <c r="Z215" s="73">
        <v>15</v>
      </c>
      <c r="AA215" s="51"/>
      <c r="AB215" s="51"/>
      <c r="AC215" s="73">
        <v>15</v>
      </c>
      <c r="AD215" s="73">
        <v>15</v>
      </c>
      <c r="AE215" s="73">
        <v>15</v>
      </c>
      <c r="AF215" s="73">
        <v>15</v>
      </c>
      <c r="AG215" s="73">
        <v>15</v>
      </c>
      <c r="AH215" s="51"/>
      <c r="AI215" s="51"/>
      <c r="AJ215" s="73">
        <v>15</v>
      </c>
      <c r="AK215" s="73">
        <v>15</v>
      </c>
      <c r="AL215" s="73">
        <v>15</v>
      </c>
      <c r="AM215" s="73">
        <v>15</v>
      </c>
      <c r="AN215" s="73">
        <v>15</v>
      </c>
      <c r="AO215" s="101"/>
      <c r="AP215" s="98">
        <f t="shared" si="29"/>
        <v>315</v>
      </c>
      <c r="AQ215" s="1037"/>
      <c r="AR215" s="1038" t="e">
        <f>1-(AS215/AQ215)</f>
        <v>#DIV/0!</v>
      </c>
      <c r="AS215" s="1035"/>
      <c r="AT215" s="987">
        <f t="shared" ref="AT215" si="74">+AQ215*AP215</f>
        <v>0</v>
      </c>
      <c r="AU215" s="989">
        <f t="shared" ref="AU215" si="75">+AS215*AP215</f>
        <v>0</v>
      </c>
    </row>
    <row r="216" spans="3:47" ht="26.25" customHeight="1" x14ac:dyDescent="0.25">
      <c r="C216" s="1041"/>
      <c r="D216" s="979"/>
      <c r="E216" s="997"/>
      <c r="F216" s="979"/>
      <c r="G216" s="998"/>
      <c r="H216" s="1020"/>
      <c r="I216" s="94" t="s">
        <v>36</v>
      </c>
      <c r="J216" s="97">
        <v>20</v>
      </c>
      <c r="K216" s="94" t="s">
        <v>32</v>
      </c>
      <c r="L216" s="100"/>
      <c r="M216" s="51">
        <v>14</v>
      </c>
      <c r="N216" s="51">
        <v>14</v>
      </c>
      <c r="O216" s="73"/>
      <c r="P216" s="73"/>
      <c r="Q216" s="73"/>
      <c r="R216" s="73"/>
      <c r="S216" s="73"/>
      <c r="T216" s="51">
        <v>14</v>
      </c>
      <c r="U216" s="51">
        <v>14</v>
      </c>
      <c r="V216" s="73"/>
      <c r="W216" s="73"/>
      <c r="X216" s="73"/>
      <c r="Y216" s="73"/>
      <c r="Z216" s="73"/>
      <c r="AA216" s="51">
        <v>14</v>
      </c>
      <c r="AB216" s="51">
        <v>14</v>
      </c>
      <c r="AC216" s="73"/>
      <c r="AD216" s="73"/>
      <c r="AE216" s="73"/>
      <c r="AF216" s="73"/>
      <c r="AG216" s="73"/>
      <c r="AH216" s="51">
        <v>14</v>
      </c>
      <c r="AI216" s="51">
        <v>14</v>
      </c>
      <c r="AJ216" s="73"/>
      <c r="AK216" s="73"/>
      <c r="AL216" s="73"/>
      <c r="AM216" s="73"/>
      <c r="AN216" s="73"/>
      <c r="AO216" s="101">
        <v>14</v>
      </c>
      <c r="AP216" s="98">
        <f t="shared" si="29"/>
        <v>126</v>
      </c>
      <c r="AQ216" s="1037"/>
      <c r="AR216" s="1038"/>
      <c r="AS216" s="1035"/>
      <c r="AT216" s="988"/>
      <c r="AU216" s="990"/>
    </row>
    <row r="217" spans="3:47" ht="26.25" hidden="1" customHeight="1" x14ac:dyDescent="0.25">
      <c r="C217" s="1041">
        <v>105</v>
      </c>
      <c r="D217" s="979"/>
      <c r="E217" s="980" t="s">
        <v>47</v>
      </c>
      <c r="F217" s="981" t="s">
        <v>481</v>
      </c>
      <c r="G217" s="982" t="s">
        <v>258</v>
      </c>
      <c r="H217" s="983" t="s">
        <v>27</v>
      </c>
      <c r="I217" s="116" t="s">
        <v>29</v>
      </c>
      <c r="J217" s="115">
        <v>20</v>
      </c>
      <c r="K217" s="116" t="s">
        <v>32</v>
      </c>
      <c r="L217" s="117">
        <v>6</v>
      </c>
      <c r="M217" s="118"/>
      <c r="N217" s="118"/>
      <c r="O217" s="118">
        <v>6</v>
      </c>
      <c r="P217" s="118">
        <v>6</v>
      </c>
      <c r="Q217" s="118">
        <v>6</v>
      </c>
      <c r="R217" s="118">
        <v>6</v>
      </c>
      <c r="S217" s="118">
        <v>6</v>
      </c>
      <c r="T217" s="118"/>
      <c r="U217" s="118"/>
      <c r="V217" s="118">
        <v>6</v>
      </c>
      <c r="W217" s="118">
        <v>6</v>
      </c>
      <c r="X217" s="118">
        <v>6</v>
      </c>
      <c r="Y217" s="118">
        <v>6</v>
      </c>
      <c r="Z217" s="118">
        <v>6</v>
      </c>
      <c r="AA217" s="118"/>
      <c r="AB217" s="118"/>
      <c r="AC217" s="118">
        <v>6</v>
      </c>
      <c r="AD217" s="118">
        <v>6</v>
      </c>
      <c r="AE217" s="118">
        <v>6</v>
      </c>
      <c r="AF217" s="118">
        <v>6</v>
      </c>
      <c r="AG217" s="118">
        <v>6</v>
      </c>
      <c r="AH217" s="118"/>
      <c r="AI217" s="118"/>
      <c r="AJ217" s="118">
        <v>6</v>
      </c>
      <c r="AK217" s="118">
        <v>6</v>
      </c>
      <c r="AL217" s="118">
        <v>6</v>
      </c>
      <c r="AM217" s="118">
        <v>6</v>
      </c>
      <c r="AN217" s="118">
        <v>6</v>
      </c>
      <c r="AO217" s="119"/>
      <c r="AP217" s="120">
        <f t="shared" si="29"/>
        <v>126</v>
      </c>
      <c r="AQ217" s="984">
        <v>12</v>
      </c>
      <c r="AR217" s="985">
        <f>1-(AS217/AQ217)</f>
        <v>0.25</v>
      </c>
      <c r="AS217" s="986">
        <v>9</v>
      </c>
      <c r="AT217" s="987">
        <f t="shared" ref="AT217" si="76">+AQ217*AP217</f>
        <v>1512</v>
      </c>
      <c r="AU217" s="989">
        <f t="shared" ref="AU217" si="77">+AS217*AP217</f>
        <v>1134</v>
      </c>
    </row>
    <row r="218" spans="3:47" ht="26.25" hidden="1" customHeight="1" x14ac:dyDescent="0.25">
      <c r="C218" s="1041"/>
      <c r="D218" s="979"/>
      <c r="E218" s="980"/>
      <c r="F218" s="981"/>
      <c r="G218" s="982"/>
      <c r="H218" s="983"/>
      <c r="I218" s="116" t="s">
        <v>36</v>
      </c>
      <c r="J218" s="115">
        <v>20</v>
      </c>
      <c r="K218" s="116" t="s">
        <v>32</v>
      </c>
      <c r="L218" s="117"/>
      <c r="M218" s="118">
        <v>6</v>
      </c>
      <c r="N218" s="118">
        <v>6</v>
      </c>
      <c r="O218" s="118"/>
      <c r="P218" s="118"/>
      <c r="Q218" s="118"/>
      <c r="R218" s="118"/>
      <c r="S218" s="118"/>
      <c r="T218" s="118">
        <v>6</v>
      </c>
      <c r="U218" s="118">
        <v>6</v>
      </c>
      <c r="V218" s="118"/>
      <c r="W218" s="118"/>
      <c r="X218" s="118"/>
      <c r="Y218" s="118"/>
      <c r="Z218" s="118"/>
      <c r="AA218" s="118">
        <v>6</v>
      </c>
      <c r="AB218" s="118">
        <v>6</v>
      </c>
      <c r="AC218" s="118"/>
      <c r="AD218" s="118"/>
      <c r="AE218" s="118"/>
      <c r="AF218" s="118"/>
      <c r="AG218" s="118"/>
      <c r="AH218" s="118">
        <v>6</v>
      </c>
      <c r="AI218" s="118">
        <v>6</v>
      </c>
      <c r="AJ218" s="118"/>
      <c r="AK218" s="118"/>
      <c r="AL218" s="118"/>
      <c r="AM218" s="118"/>
      <c r="AN218" s="118"/>
      <c r="AO218" s="119">
        <v>6</v>
      </c>
      <c r="AP218" s="120">
        <f t="shared" si="29"/>
        <v>54</v>
      </c>
      <c r="AQ218" s="984"/>
      <c r="AR218" s="985"/>
      <c r="AS218" s="986"/>
      <c r="AT218" s="988"/>
      <c r="AU218" s="990"/>
    </row>
    <row r="219" spans="3:47" ht="32.25" hidden="1" customHeight="1" x14ac:dyDescent="0.25">
      <c r="C219" s="92">
        <v>106</v>
      </c>
      <c r="D219" s="979"/>
      <c r="E219" s="140" t="s">
        <v>41</v>
      </c>
      <c r="F219" s="147" t="s">
        <v>473</v>
      </c>
      <c r="G219" s="140" t="s">
        <v>584</v>
      </c>
      <c r="H219" s="145" t="s">
        <v>27</v>
      </c>
      <c r="I219" s="145" t="s">
        <v>29</v>
      </c>
      <c r="J219" s="144">
        <v>20</v>
      </c>
      <c r="K219" s="145" t="s">
        <v>32</v>
      </c>
      <c r="L219" s="117">
        <v>6</v>
      </c>
      <c r="M219" s="118"/>
      <c r="N219" s="118"/>
      <c r="O219" s="118">
        <v>6</v>
      </c>
      <c r="P219" s="118">
        <v>6</v>
      </c>
      <c r="Q219" s="118">
        <v>6</v>
      </c>
      <c r="R219" s="118">
        <v>6</v>
      </c>
      <c r="S219" s="118">
        <v>6</v>
      </c>
      <c r="T219" s="118"/>
      <c r="U219" s="118"/>
      <c r="V219" s="118">
        <v>6</v>
      </c>
      <c r="W219" s="118">
        <v>6</v>
      </c>
      <c r="X219" s="118">
        <v>6</v>
      </c>
      <c r="Y219" s="118">
        <v>6</v>
      </c>
      <c r="Z219" s="118">
        <v>6</v>
      </c>
      <c r="AA219" s="118"/>
      <c r="AB219" s="118"/>
      <c r="AC219" s="118">
        <v>6</v>
      </c>
      <c r="AD219" s="118">
        <v>6</v>
      </c>
      <c r="AE219" s="118">
        <v>6</v>
      </c>
      <c r="AF219" s="118">
        <v>6</v>
      </c>
      <c r="AG219" s="118">
        <v>6</v>
      </c>
      <c r="AH219" s="118"/>
      <c r="AI219" s="118"/>
      <c r="AJ219" s="118">
        <v>6</v>
      </c>
      <c r="AK219" s="118">
        <v>6</v>
      </c>
      <c r="AL219" s="118">
        <v>6</v>
      </c>
      <c r="AM219" s="118">
        <v>6</v>
      </c>
      <c r="AN219" s="118">
        <v>6</v>
      </c>
      <c r="AO219" s="119"/>
      <c r="AP219" s="120">
        <f t="shared" ref="AP219:AP262" si="78">SUM(L219:AO219)</f>
        <v>126</v>
      </c>
      <c r="AQ219" s="148">
        <v>12</v>
      </c>
      <c r="AR219" s="149">
        <f>1-(AS219/AQ219)</f>
        <v>0.55833333333333335</v>
      </c>
      <c r="AS219" s="150">
        <v>5.3</v>
      </c>
      <c r="AT219" s="112">
        <f>+AQ219*AP219</f>
        <v>1512</v>
      </c>
      <c r="AU219" s="89">
        <f>+AS219*AP219</f>
        <v>667.8</v>
      </c>
    </row>
    <row r="220" spans="3:47" ht="36.75" hidden="1" customHeight="1" x14ac:dyDescent="0.25">
      <c r="C220" s="1041">
        <v>107</v>
      </c>
      <c r="D220" s="979" t="s">
        <v>78</v>
      </c>
      <c r="E220" s="980" t="s">
        <v>130</v>
      </c>
      <c r="F220" s="981" t="s">
        <v>590</v>
      </c>
      <c r="G220" s="982" t="s">
        <v>259</v>
      </c>
      <c r="H220" s="983" t="s">
        <v>27</v>
      </c>
      <c r="I220" s="106" t="s">
        <v>29</v>
      </c>
      <c r="J220" s="105">
        <v>20</v>
      </c>
      <c r="K220" s="106" t="s">
        <v>32</v>
      </c>
      <c r="L220" s="117">
        <v>6</v>
      </c>
      <c r="M220" s="118"/>
      <c r="N220" s="118"/>
      <c r="O220" s="118">
        <v>6</v>
      </c>
      <c r="P220" s="118">
        <v>6</v>
      </c>
      <c r="Q220" s="118">
        <v>6</v>
      </c>
      <c r="R220" s="118">
        <v>6</v>
      </c>
      <c r="S220" s="118">
        <v>6</v>
      </c>
      <c r="T220" s="118"/>
      <c r="U220" s="118"/>
      <c r="V220" s="118">
        <v>6</v>
      </c>
      <c r="W220" s="118">
        <v>6</v>
      </c>
      <c r="X220" s="118">
        <v>6</v>
      </c>
      <c r="Y220" s="118">
        <v>6</v>
      </c>
      <c r="Z220" s="118">
        <v>6</v>
      </c>
      <c r="AA220" s="118"/>
      <c r="AB220" s="118"/>
      <c r="AC220" s="118">
        <v>6</v>
      </c>
      <c r="AD220" s="118">
        <v>6</v>
      </c>
      <c r="AE220" s="118">
        <v>6</v>
      </c>
      <c r="AF220" s="118">
        <v>6</v>
      </c>
      <c r="AG220" s="118">
        <v>6</v>
      </c>
      <c r="AH220" s="118"/>
      <c r="AI220" s="118"/>
      <c r="AJ220" s="118">
        <v>6</v>
      </c>
      <c r="AK220" s="118">
        <v>6</v>
      </c>
      <c r="AL220" s="118">
        <v>6</v>
      </c>
      <c r="AM220" s="118">
        <v>6</v>
      </c>
      <c r="AN220" s="118">
        <v>6</v>
      </c>
      <c r="AO220" s="119"/>
      <c r="AP220" s="120">
        <f t="shared" si="78"/>
        <v>126</v>
      </c>
      <c r="AQ220" s="984">
        <v>10</v>
      </c>
      <c r="AR220" s="985">
        <f>1-(AS220/AQ220)</f>
        <v>0.19999999999999996</v>
      </c>
      <c r="AS220" s="986">
        <v>8</v>
      </c>
      <c r="AT220" s="987">
        <f t="shared" ref="AT220" si="79">+AQ220*AP220</f>
        <v>1260</v>
      </c>
      <c r="AU220" s="989">
        <f t="shared" ref="AU220" si="80">+AS220*AP220</f>
        <v>1008</v>
      </c>
    </row>
    <row r="221" spans="3:47" ht="36.75" hidden="1" customHeight="1" x14ac:dyDescent="0.25">
      <c r="C221" s="1041"/>
      <c r="D221" s="979"/>
      <c r="E221" s="980"/>
      <c r="F221" s="981"/>
      <c r="G221" s="982"/>
      <c r="H221" s="983"/>
      <c r="I221" s="106" t="s">
        <v>36</v>
      </c>
      <c r="J221" s="105">
        <v>20</v>
      </c>
      <c r="K221" s="106" t="s">
        <v>32</v>
      </c>
      <c r="L221" s="117"/>
      <c r="M221" s="118">
        <v>5</v>
      </c>
      <c r="N221" s="118"/>
      <c r="O221" s="118"/>
      <c r="P221" s="118"/>
      <c r="Q221" s="118"/>
      <c r="R221" s="118"/>
      <c r="S221" s="118"/>
      <c r="T221" s="118">
        <v>5</v>
      </c>
      <c r="U221" s="118"/>
      <c r="V221" s="118"/>
      <c r="W221" s="118"/>
      <c r="X221" s="118"/>
      <c r="Y221" s="118"/>
      <c r="Z221" s="118"/>
      <c r="AA221" s="118">
        <v>5</v>
      </c>
      <c r="AB221" s="118"/>
      <c r="AC221" s="118"/>
      <c r="AD221" s="118"/>
      <c r="AE221" s="118"/>
      <c r="AF221" s="118"/>
      <c r="AG221" s="118"/>
      <c r="AH221" s="118">
        <v>5</v>
      </c>
      <c r="AI221" s="118"/>
      <c r="AJ221" s="118"/>
      <c r="AK221" s="118"/>
      <c r="AL221" s="118"/>
      <c r="AM221" s="118"/>
      <c r="AN221" s="118"/>
      <c r="AO221" s="119">
        <v>5</v>
      </c>
      <c r="AP221" s="120">
        <f t="shared" si="78"/>
        <v>25</v>
      </c>
      <c r="AQ221" s="984"/>
      <c r="AR221" s="985"/>
      <c r="AS221" s="986"/>
      <c r="AT221" s="988"/>
      <c r="AU221" s="990"/>
    </row>
    <row r="222" spans="3:47" ht="26.25" hidden="1" customHeight="1" x14ac:dyDescent="0.25">
      <c r="C222" s="1041">
        <v>108</v>
      </c>
      <c r="D222" s="979"/>
      <c r="E222" s="980" t="s">
        <v>130</v>
      </c>
      <c r="F222" s="981" t="s">
        <v>483</v>
      </c>
      <c r="G222" s="982" t="s">
        <v>260</v>
      </c>
      <c r="H222" s="983" t="s">
        <v>27</v>
      </c>
      <c r="I222" s="106" t="s">
        <v>29</v>
      </c>
      <c r="J222" s="105">
        <v>20</v>
      </c>
      <c r="K222" s="106" t="s">
        <v>32</v>
      </c>
      <c r="L222" s="117">
        <v>6</v>
      </c>
      <c r="M222" s="118"/>
      <c r="N222" s="118"/>
      <c r="O222" s="118">
        <v>6</v>
      </c>
      <c r="P222" s="118">
        <v>6</v>
      </c>
      <c r="Q222" s="118">
        <v>6</v>
      </c>
      <c r="R222" s="118">
        <v>6</v>
      </c>
      <c r="S222" s="118">
        <v>6</v>
      </c>
      <c r="T222" s="118"/>
      <c r="U222" s="118"/>
      <c r="V222" s="118">
        <v>6</v>
      </c>
      <c r="W222" s="118">
        <v>6</v>
      </c>
      <c r="X222" s="118">
        <v>6</v>
      </c>
      <c r="Y222" s="118">
        <v>6</v>
      </c>
      <c r="Z222" s="118">
        <v>6</v>
      </c>
      <c r="AA222" s="118"/>
      <c r="AB222" s="118"/>
      <c r="AC222" s="118">
        <v>6</v>
      </c>
      <c r="AD222" s="118">
        <v>6</v>
      </c>
      <c r="AE222" s="118">
        <v>6</v>
      </c>
      <c r="AF222" s="118">
        <v>6</v>
      </c>
      <c r="AG222" s="118">
        <v>6</v>
      </c>
      <c r="AH222" s="118"/>
      <c r="AI222" s="118"/>
      <c r="AJ222" s="118">
        <v>6</v>
      </c>
      <c r="AK222" s="118">
        <v>6</v>
      </c>
      <c r="AL222" s="118">
        <v>6</v>
      </c>
      <c r="AM222" s="118">
        <v>6</v>
      </c>
      <c r="AN222" s="118">
        <v>6</v>
      </c>
      <c r="AO222" s="119"/>
      <c r="AP222" s="120">
        <f t="shared" si="78"/>
        <v>126</v>
      </c>
      <c r="AQ222" s="984">
        <v>12</v>
      </c>
      <c r="AR222" s="985">
        <f>1-(AS222/AQ222)</f>
        <v>0.25</v>
      </c>
      <c r="AS222" s="986">
        <v>9</v>
      </c>
      <c r="AT222" s="987">
        <f t="shared" ref="AT222" si="81">+AQ222*AP222</f>
        <v>1512</v>
      </c>
      <c r="AU222" s="989">
        <f t="shared" ref="AU222" si="82">+AS222*AP222</f>
        <v>1134</v>
      </c>
    </row>
    <row r="223" spans="3:47" ht="33.75" hidden="1" customHeight="1" x14ac:dyDescent="0.25">
      <c r="C223" s="1041"/>
      <c r="D223" s="979"/>
      <c r="E223" s="980"/>
      <c r="F223" s="981"/>
      <c r="G223" s="982"/>
      <c r="H223" s="983"/>
      <c r="I223" s="106" t="s">
        <v>36</v>
      </c>
      <c r="J223" s="105">
        <v>20</v>
      </c>
      <c r="K223" s="106" t="s">
        <v>32</v>
      </c>
      <c r="L223" s="117"/>
      <c r="M223" s="118">
        <v>5</v>
      </c>
      <c r="N223" s="118"/>
      <c r="O223" s="118"/>
      <c r="P223" s="118"/>
      <c r="Q223" s="118"/>
      <c r="R223" s="118"/>
      <c r="S223" s="118"/>
      <c r="T223" s="118">
        <v>5</v>
      </c>
      <c r="U223" s="118"/>
      <c r="V223" s="118"/>
      <c r="W223" s="118"/>
      <c r="X223" s="118"/>
      <c r="Y223" s="118"/>
      <c r="Z223" s="118"/>
      <c r="AA223" s="118">
        <v>5</v>
      </c>
      <c r="AB223" s="118"/>
      <c r="AC223" s="118"/>
      <c r="AD223" s="118"/>
      <c r="AE223" s="118"/>
      <c r="AF223" s="118"/>
      <c r="AG223" s="118"/>
      <c r="AH223" s="118">
        <v>5</v>
      </c>
      <c r="AI223" s="118"/>
      <c r="AJ223" s="118"/>
      <c r="AK223" s="118"/>
      <c r="AL223" s="118"/>
      <c r="AM223" s="118"/>
      <c r="AN223" s="118"/>
      <c r="AO223" s="119">
        <v>5</v>
      </c>
      <c r="AP223" s="120">
        <f t="shared" si="78"/>
        <v>25</v>
      </c>
      <c r="AQ223" s="984"/>
      <c r="AR223" s="985"/>
      <c r="AS223" s="986"/>
      <c r="AT223" s="988"/>
      <c r="AU223" s="990"/>
    </row>
    <row r="224" spans="3:47" ht="26.25" hidden="1" customHeight="1" x14ac:dyDescent="0.25">
      <c r="C224" s="1042">
        <v>109</v>
      </c>
      <c r="D224" s="979"/>
      <c r="E224" s="980" t="s">
        <v>46</v>
      </c>
      <c r="F224" s="981" t="s">
        <v>484</v>
      </c>
      <c r="G224" s="982" t="s">
        <v>261</v>
      </c>
      <c r="H224" s="983" t="s">
        <v>27</v>
      </c>
      <c r="I224" s="145" t="s">
        <v>29</v>
      </c>
      <c r="J224" s="144">
        <v>20</v>
      </c>
      <c r="K224" s="145" t="s">
        <v>32</v>
      </c>
      <c r="L224" s="117">
        <v>6</v>
      </c>
      <c r="M224" s="118"/>
      <c r="N224" s="118"/>
      <c r="O224" s="118">
        <v>6</v>
      </c>
      <c r="P224" s="118">
        <v>6</v>
      </c>
      <c r="Q224" s="118">
        <v>6</v>
      </c>
      <c r="R224" s="118">
        <v>6</v>
      </c>
      <c r="S224" s="118">
        <v>6</v>
      </c>
      <c r="T224" s="118"/>
      <c r="U224" s="118"/>
      <c r="V224" s="118">
        <v>6</v>
      </c>
      <c r="W224" s="118">
        <v>6</v>
      </c>
      <c r="X224" s="118">
        <v>6</v>
      </c>
      <c r="Y224" s="118">
        <v>6</v>
      </c>
      <c r="Z224" s="118">
        <v>6</v>
      </c>
      <c r="AA224" s="118"/>
      <c r="AB224" s="118"/>
      <c r="AC224" s="118">
        <v>6</v>
      </c>
      <c r="AD224" s="118">
        <v>6</v>
      </c>
      <c r="AE224" s="118">
        <v>6</v>
      </c>
      <c r="AF224" s="118">
        <v>6</v>
      </c>
      <c r="AG224" s="118">
        <v>6</v>
      </c>
      <c r="AH224" s="118"/>
      <c r="AI224" s="118"/>
      <c r="AJ224" s="118">
        <v>6</v>
      </c>
      <c r="AK224" s="118">
        <v>6</v>
      </c>
      <c r="AL224" s="118">
        <v>6</v>
      </c>
      <c r="AM224" s="118">
        <v>6</v>
      </c>
      <c r="AN224" s="118">
        <v>6</v>
      </c>
      <c r="AO224" s="119"/>
      <c r="AP224" s="120">
        <f t="shared" si="78"/>
        <v>126</v>
      </c>
      <c r="AQ224" s="984">
        <v>10</v>
      </c>
      <c r="AR224" s="985">
        <f>1-(AS224/AQ224)</f>
        <v>0.30000000000000004</v>
      </c>
      <c r="AS224" s="986">
        <v>7</v>
      </c>
      <c r="AT224" s="987">
        <f t="shared" ref="AT224" si="83">+AQ224*AP224</f>
        <v>1260</v>
      </c>
      <c r="AU224" s="989">
        <f t="shared" ref="AU224" si="84">+AS224*AP224</f>
        <v>882</v>
      </c>
    </row>
    <row r="225" spans="3:47" ht="26.25" hidden="1" customHeight="1" x14ac:dyDescent="0.25">
      <c r="C225" s="1043"/>
      <c r="D225" s="979"/>
      <c r="E225" s="980"/>
      <c r="F225" s="981"/>
      <c r="G225" s="982"/>
      <c r="H225" s="983"/>
      <c r="I225" s="145" t="s">
        <v>36</v>
      </c>
      <c r="J225" s="144">
        <v>20</v>
      </c>
      <c r="K225" s="145" t="s">
        <v>32</v>
      </c>
      <c r="L225" s="117"/>
      <c r="M225" s="118">
        <v>3</v>
      </c>
      <c r="N225" s="118">
        <v>3</v>
      </c>
      <c r="O225" s="118"/>
      <c r="P225" s="118"/>
      <c r="Q225" s="118"/>
      <c r="R225" s="118"/>
      <c r="S225" s="118"/>
      <c r="T225" s="118">
        <v>3</v>
      </c>
      <c r="U225" s="118">
        <v>3</v>
      </c>
      <c r="V225" s="118"/>
      <c r="W225" s="118"/>
      <c r="X225" s="118"/>
      <c r="Y225" s="118"/>
      <c r="Z225" s="118"/>
      <c r="AA225" s="118">
        <v>3</v>
      </c>
      <c r="AB225" s="118">
        <v>3</v>
      </c>
      <c r="AC225" s="118"/>
      <c r="AD225" s="118"/>
      <c r="AE225" s="118"/>
      <c r="AF225" s="118"/>
      <c r="AG225" s="118"/>
      <c r="AH225" s="118">
        <v>3</v>
      </c>
      <c r="AI225" s="118">
        <v>3</v>
      </c>
      <c r="AJ225" s="118"/>
      <c r="AK225" s="118"/>
      <c r="AL225" s="118"/>
      <c r="AM225" s="118"/>
      <c r="AN225" s="118"/>
      <c r="AO225" s="119">
        <v>3</v>
      </c>
      <c r="AP225" s="120">
        <f t="shared" si="78"/>
        <v>27</v>
      </c>
      <c r="AQ225" s="984"/>
      <c r="AR225" s="985"/>
      <c r="AS225" s="986"/>
      <c r="AT225" s="988"/>
      <c r="AU225" s="990"/>
    </row>
    <row r="226" spans="3:47" ht="26.25" hidden="1" customHeight="1" x14ac:dyDescent="0.25">
      <c r="C226" s="1042">
        <v>110</v>
      </c>
      <c r="D226" s="979"/>
      <c r="E226" s="980" t="s">
        <v>46</v>
      </c>
      <c r="F226" s="981" t="s">
        <v>484</v>
      </c>
      <c r="G226" s="982" t="s">
        <v>262</v>
      </c>
      <c r="H226" s="983" t="s">
        <v>27</v>
      </c>
      <c r="I226" s="145" t="s">
        <v>29</v>
      </c>
      <c r="J226" s="144">
        <v>20</v>
      </c>
      <c r="K226" s="145" t="s">
        <v>32</v>
      </c>
      <c r="L226" s="117">
        <v>6</v>
      </c>
      <c r="M226" s="118"/>
      <c r="N226" s="118"/>
      <c r="O226" s="118">
        <v>6</v>
      </c>
      <c r="P226" s="118">
        <v>6</v>
      </c>
      <c r="Q226" s="118">
        <v>6</v>
      </c>
      <c r="R226" s="118">
        <v>6</v>
      </c>
      <c r="S226" s="118">
        <v>6</v>
      </c>
      <c r="T226" s="118"/>
      <c r="U226" s="118"/>
      <c r="V226" s="118">
        <v>6</v>
      </c>
      <c r="W226" s="118">
        <v>6</v>
      </c>
      <c r="X226" s="118">
        <v>6</v>
      </c>
      <c r="Y226" s="118">
        <v>6</v>
      </c>
      <c r="Z226" s="118">
        <v>6</v>
      </c>
      <c r="AA226" s="118"/>
      <c r="AB226" s="118"/>
      <c r="AC226" s="118">
        <v>6</v>
      </c>
      <c r="AD226" s="118">
        <v>6</v>
      </c>
      <c r="AE226" s="118">
        <v>6</v>
      </c>
      <c r="AF226" s="118">
        <v>6</v>
      </c>
      <c r="AG226" s="118">
        <v>6</v>
      </c>
      <c r="AH226" s="118"/>
      <c r="AI226" s="118"/>
      <c r="AJ226" s="118">
        <v>6</v>
      </c>
      <c r="AK226" s="118">
        <v>6</v>
      </c>
      <c r="AL226" s="118">
        <v>6</v>
      </c>
      <c r="AM226" s="118">
        <v>6</v>
      </c>
      <c r="AN226" s="118">
        <v>6</v>
      </c>
      <c r="AO226" s="119"/>
      <c r="AP226" s="120">
        <f t="shared" si="78"/>
        <v>126</v>
      </c>
      <c r="AQ226" s="984">
        <v>12</v>
      </c>
      <c r="AR226" s="985">
        <f>1-(AS226/AQ226)</f>
        <v>0.33333333333333337</v>
      </c>
      <c r="AS226" s="986">
        <v>8</v>
      </c>
      <c r="AT226" s="987">
        <f t="shared" ref="AT226" si="85">+AQ226*AP226</f>
        <v>1512</v>
      </c>
      <c r="AU226" s="989">
        <f t="shared" ref="AU226" si="86">+AS226*AP226</f>
        <v>1008</v>
      </c>
    </row>
    <row r="227" spans="3:47" ht="26.25" hidden="1" customHeight="1" x14ac:dyDescent="0.25">
      <c r="C227" s="1043"/>
      <c r="D227" s="979"/>
      <c r="E227" s="980"/>
      <c r="F227" s="981"/>
      <c r="G227" s="982"/>
      <c r="H227" s="983"/>
      <c r="I227" s="145" t="s">
        <v>36</v>
      </c>
      <c r="J227" s="144">
        <v>20</v>
      </c>
      <c r="K227" s="145" t="s">
        <v>32</v>
      </c>
      <c r="L227" s="117"/>
      <c r="M227" s="118">
        <v>3</v>
      </c>
      <c r="N227" s="118">
        <v>3</v>
      </c>
      <c r="O227" s="118"/>
      <c r="P227" s="118"/>
      <c r="Q227" s="118"/>
      <c r="R227" s="118"/>
      <c r="S227" s="118"/>
      <c r="T227" s="118">
        <v>3</v>
      </c>
      <c r="U227" s="118">
        <v>3</v>
      </c>
      <c r="V227" s="118"/>
      <c r="W227" s="118"/>
      <c r="X227" s="118"/>
      <c r="Y227" s="118"/>
      <c r="Z227" s="118"/>
      <c r="AA227" s="118">
        <v>3</v>
      </c>
      <c r="AB227" s="118">
        <v>3</v>
      </c>
      <c r="AC227" s="118"/>
      <c r="AD227" s="118"/>
      <c r="AE227" s="118"/>
      <c r="AF227" s="118"/>
      <c r="AG227" s="118"/>
      <c r="AH227" s="118">
        <v>3</v>
      </c>
      <c r="AI227" s="118">
        <v>3</v>
      </c>
      <c r="AJ227" s="118"/>
      <c r="AK227" s="118"/>
      <c r="AL227" s="118"/>
      <c r="AM227" s="118"/>
      <c r="AN227" s="118"/>
      <c r="AO227" s="119">
        <v>3</v>
      </c>
      <c r="AP227" s="120">
        <f t="shared" si="78"/>
        <v>27</v>
      </c>
      <c r="AQ227" s="984"/>
      <c r="AR227" s="985"/>
      <c r="AS227" s="986"/>
      <c r="AT227" s="988"/>
      <c r="AU227" s="990"/>
    </row>
    <row r="228" spans="3:47" ht="26.25" hidden="1" customHeight="1" x14ac:dyDescent="0.25">
      <c r="C228" s="1042">
        <v>111</v>
      </c>
      <c r="D228" s="979"/>
      <c r="E228" s="980" t="s">
        <v>46</v>
      </c>
      <c r="F228" s="981" t="s">
        <v>485</v>
      </c>
      <c r="G228" s="982" t="s">
        <v>263</v>
      </c>
      <c r="H228" s="983" t="s">
        <v>27</v>
      </c>
      <c r="I228" s="145" t="s">
        <v>29</v>
      </c>
      <c r="J228" s="144">
        <v>20</v>
      </c>
      <c r="K228" s="145" t="s">
        <v>32</v>
      </c>
      <c r="L228" s="117">
        <v>6</v>
      </c>
      <c r="M228" s="118"/>
      <c r="N228" s="118"/>
      <c r="O228" s="118">
        <v>6</v>
      </c>
      <c r="P228" s="118">
        <v>6</v>
      </c>
      <c r="Q228" s="118">
        <v>6</v>
      </c>
      <c r="R228" s="118">
        <v>6</v>
      </c>
      <c r="S228" s="118">
        <v>6</v>
      </c>
      <c r="T228" s="118"/>
      <c r="U228" s="118"/>
      <c r="V228" s="118">
        <v>6</v>
      </c>
      <c r="W228" s="118">
        <v>6</v>
      </c>
      <c r="X228" s="118">
        <v>6</v>
      </c>
      <c r="Y228" s="118">
        <v>6</v>
      </c>
      <c r="Z228" s="118">
        <v>6</v>
      </c>
      <c r="AA228" s="118"/>
      <c r="AB228" s="118"/>
      <c r="AC228" s="118">
        <v>6</v>
      </c>
      <c r="AD228" s="118">
        <v>6</v>
      </c>
      <c r="AE228" s="118">
        <v>6</v>
      </c>
      <c r="AF228" s="118">
        <v>6</v>
      </c>
      <c r="AG228" s="118">
        <v>6</v>
      </c>
      <c r="AH228" s="118"/>
      <c r="AI228" s="118"/>
      <c r="AJ228" s="118">
        <v>6</v>
      </c>
      <c r="AK228" s="118">
        <v>6</v>
      </c>
      <c r="AL228" s="118">
        <v>6</v>
      </c>
      <c r="AM228" s="118">
        <v>6</v>
      </c>
      <c r="AN228" s="118">
        <v>6</v>
      </c>
      <c r="AO228" s="119"/>
      <c r="AP228" s="120">
        <f t="shared" si="78"/>
        <v>126</v>
      </c>
      <c r="AQ228" s="984">
        <v>10</v>
      </c>
      <c r="AR228" s="985">
        <f>1-(AS228/AQ228)</f>
        <v>0.30000000000000004</v>
      </c>
      <c r="AS228" s="986">
        <v>7</v>
      </c>
      <c r="AT228" s="987">
        <f t="shared" ref="AT228" si="87">+AQ228*AP228</f>
        <v>1260</v>
      </c>
      <c r="AU228" s="989">
        <f t="shared" ref="AU228" si="88">+AS228*AP228</f>
        <v>882</v>
      </c>
    </row>
    <row r="229" spans="3:47" ht="26.25" hidden="1" customHeight="1" x14ac:dyDescent="0.25">
      <c r="C229" s="1043"/>
      <c r="D229" s="979"/>
      <c r="E229" s="980"/>
      <c r="F229" s="981"/>
      <c r="G229" s="982"/>
      <c r="H229" s="983"/>
      <c r="I229" s="145" t="s">
        <v>36</v>
      </c>
      <c r="J229" s="144">
        <v>20</v>
      </c>
      <c r="K229" s="145" t="s">
        <v>32</v>
      </c>
      <c r="L229" s="117"/>
      <c r="M229" s="118">
        <v>3</v>
      </c>
      <c r="N229" s="118">
        <v>3</v>
      </c>
      <c r="O229" s="118"/>
      <c r="P229" s="118"/>
      <c r="Q229" s="118"/>
      <c r="R229" s="118"/>
      <c r="S229" s="118"/>
      <c r="T229" s="118">
        <v>3</v>
      </c>
      <c r="U229" s="118">
        <v>3</v>
      </c>
      <c r="V229" s="118"/>
      <c r="W229" s="118"/>
      <c r="X229" s="118"/>
      <c r="Y229" s="118"/>
      <c r="Z229" s="118"/>
      <c r="AA229" s="118">
        <v>3</v>
      </c>
      <c r="AB229" s="118">
        <v>3</v>
      </c>
      <c r="AC229" s="118"/>
      <c r="AD229" s="118"/>
      <c r="AE229" s="118"/>
      <c r="AF229" s="118"/>
      <c r="AG229" s="118"/>
      <c r="AH229" s="118">
        <v>3</v>
      </c>
      <c r="AI229" s="118">
        <v>3</v>
      </c>
      <c r="AJ229" s="118"/>
      <c r="AK229" s="118"/>
      <c r="AL229" s="118"/>
      <c r="AM229" s="118"/>
      <c r="AN229" s="118"/>
      <c r="AO229" s="119">
        <v>3</v>
      </c>
      <c r="AP229" s="120">
        <f t="shared" si="78"/>
        <v>27</v>
      </c>
      <c r="AQ229" s="984"/>
      <c r="AR229" s="985"/>
      <c r="AS229" s="986"/>
      <c r="AT229" s="988"/>
      <c r="AU229" s="990"/>
    </row>
    <row r="230" spans="3:47" ht="26.25" hidden="1" customHeight="1" x14ac:dyDescent="0.25">
      <c r="C230" s="1042">
        <v>112</v>
      </c>
      <c r="D230" s="979"/>
      <c r="E230" s="980" t="s">
        <v>46</v>
      </c>
      <c r="F230" s="981" t="s">
        <v>485</v>
      </c>
      <c r="G230" s="982" t="s">
        <v>264</v>
      </c>
      <c r="H230" s="983" t="s">
        <v>27</v>
      </c>
      <c r="I230" s="145" t="s">
        <v>29</v>
      </c>
      <c r="J230" s="144">
        <v>20</v>
      </c>
      <c r="K230" s="145" t="s">
        <v>32</v>
      </c>
      <c r="L230" s="117">
        <v>6</v>
      </c>
      <c r="M230" s="118"/>
      <c r="N230" s="118"/>
      <c r="O230" s="118">
        <v>6</v>
      </c>
      <c r="P230" s="118">
        <v>6</v>
      </c>
      <c r="Q230" s="118">
        <v>6</v>
      </c>
      <c r="R230" s="118">
        <v>6</v>
      </c>
      <c r="S230" s="118">
        <v>6</v>
      </c>
      <c r="T230" s="118"/>
      <c r="U230" s="118"/>
      <c r="V230" s="118">
        <v>6</v>
      </c>
      <c r="W230" s="118">
        <v>6</v>
      </c>
      <c r="X230" s="118">
        <v>6</v>
      </c>
      <c r="Y230" s="118">
        <v>6</v>
      </c>
      <c r="Z230" s="118">
        <v>6</v>
      </c>
      <c r="AA230" s="118"/>
      <c r="AB230" s="118"/>
      <c r="AC230" s="118">
        <v>6</v>
      </c>
      <c r="AD230" s="118">
        <v>6</v>
      </c>
      <c r="AE230" s="118">
        <v>6</v>
      </c>
      <c r="AF230" s="118">
        <v>6</v>
      </c>
      <c r="AG230" s="118">
        <v>6</v>
      </c>
      <c r="AH230" s="118"/>
      <c r="AI230" s="118"/>
      <c r="AJ230" s="118">
        <v>6</v>
      </c>
      <c r="AK230" s="118">
        <v>6</v>
      </c>
      <c r="AL230" s="118">
        <v>6</v>
      </c>
      <c r="AM230" s="118">
        <v>6</v>
      </c>
      <c r="AN230" s="118">
        <v>6</v>
      </c>
      <c r="AO230" s="119"/>
      <c r="AP230" s="120">
        <f t="shared" si="78"/>
        <v>126</v>
      </c>
      <c r="AQ230" s="984">
        <v>10</v>
      </c>
      <c r="AR230" s="985">
        <f>1-(AS230/AQ230)</f>
        <v>0.30000000000000004</v>
      </c>
      <c r="AS230" s="986">
        <v>7</v>
      </c>
      <c r="AT230" s="987">
        <f t="shared" ref="AT230" si="89">+AQ230*AP230</f>
        <v>1260</v>
      </c>
      <c r="AU230" s="989">
        <f t="shared" ref="AU230" si="90">+AS230*AP230</f>
        <v>882</v>
      </c>
    </row>
    <row r="231" spans="3:47" ht="26.25" hidden="1" customHeight="1" x14ac:dyDescent="0.25">
      <c r="C231" s="1043"/>
      <c r="D231" s="979"/>
      <c r="E231" s="980"/>
      <c r="F231" s="981"/>
      <c r="G231" s="982"/>
      <c r="H231" s="983"/>
      <c r="I231" s="145" t="s">
        <v>36</v>
      </c>
      <c r="J231" s="144">
        <v>20</v>
      </c>
      <c r="K231" s="145" t="s">
        <v>32</v>
      </c>
      <c r="L231" s="117"/>
      <c r="M231" s="118">
        <v>3</v>
      </c>
      <c r="N231" s="118">
        <v>3</v>
      </c>
      <c r="O231" s="118"/>
      <c r="P231" s="118"/>
      <c r="Q231" s="118"/>
      <c r="R231" s="118"/>
      <c r="S231" s="118"/>
      <c r="T231" s="118">
        <v>3</v>
      </c>
      <c r="U231" s="118">
        <v>3</v>
      </c>
      <c r="V231" s="118"/>
      <c r="W231" s="118"/>
      <c r="X231" s="118"/>
      <c r="Y231" s="118"/>
      <c r="Z231" s="118"/>
      <c r="AA231" s="118">
        <v>3</v>
      </c>
      <c r="AB231" s="118">
        <v>3</v>
      </c>
      <c r="AC231" s="118"/>
      <c r="AD231" s="118"/>
      <c r="AE231" s="118"/>
      <c r="AF231" s="118"/>
      <c r="AG231" s="118"/>
      <c r="AH231" s="118">
        <v>3</v>
      </c>
      <c r="AI231" s="118">
        <v>3</v>
      </c>
      <c r="AJ231" s="118"/>
      <c r="AK231" s="118"/>
      <c r="AL231" s="118"/>
      <c r="AM231" s="118"/>
      <c r="AN231" s="118"/>
      <c r="AO231" s="119">
        <v>3</v>
      </c>
      <c r="AP231" s="120">
        <f t="shared" si="78"/>
        <v>27</v>
      </c>
      <c r="AQ231" s="984"/>
      <c r="AR231" s="985"/>
      <c r="AS231" s="986"/>
      <c r="AT231" s="988"/>
      <c r="AU231" s="990"/>
    </row>
    <row r="232" spans="3:47" ht="34.5" customHeight="1" x14ac:dyDescent="0.25">
      <c r="C232" s="1041">
        <v>113</v>
      </c>
      <c r="D232" s="979"/>
      <c r="E232" s="997" t="s">
        <v>265</v>
      </c>
      <c r="F232" s="979" t="s">
        <v>482</v>
      </c>
      <c r="G232" s="998" t="s">
        <v>266</v>
      </c>
      <c r="H232" s="1020" t="s">
        <v>27</v>
      </c>
      <c r="I232" s="94" t="s">
        <v>29</v>
      </c>
      <c r="J232" s="97">
        <v>20</v>
      </c>
      <c r="K232" s="94" t="s">
        <v>32</v>
      </c>
      <c r="L232" s="100">
        <v>6</v>
      </c>
      <c r="M232" s="51"/>
      <c r="N232" s="51"/>
      <c r="O232" s="73">
        <v>6</v>
      </c>
      <c r="P232" s="73">
        <v>6</v>
      </c>
      <c r="Q232" s="73">
        <v>6</v>
      </c>
      <c r="R232" s="73">
        <v>6</v>
      </c>
      <c r="S232" s="73">
        <v>6</v>
      </c>
      <c r="T232" s="51"/>
      <c r="U232" s="51"/>
      <c r="V232" s="73">
        <v>6</v>
      </c>
      <c r="W232" s="73">
        <v>6</v>
      </c>
      <c r="X232" s="73">
        <v>6</v>
      </c>
      <c r="Y232" s="73">
        <v>6</v>
      </c>
      <c r="Z232" s="73">
        <v>6</v>
      </c>
      <c r="AA232" s="51"/>
      <c r="AB232" s="51"/>
      <c r="AC232" s="73">
        <v>6</v>
      </c>
      <c r="AD232" s="73">
        <v>6</v>
      </c>
      <c r="AE232" s="73">
        <v>6</v>
      </c>
      <c r="AF232" s="73">
        <v>6</v>
      </c>
      <c r="AG232" s="73">
        <v>6</v>
      </c>
      <c r="AH232" s="51"/>
      <c r="AI232" s="51"/>
      <c r="AJ232" s="73">
        <v>6</v>
      </c>
      <c r="AK232" s="73">
        <v>6</v>
      </c>
      <c r="AL232" s="73">
        <v>6</v>
      </c>
      <c r="AM232" s="73">
        <v>6</v>
      </c>
      <c r="AN232" s="73">
        <v>6</v>
      </c>
      <c r="AO232" s="101"/>
      <c r="AP232" s="98">
        <f t="shared" si="78"/>
        <v>126</v>
      </c>
      <c r="AQ232" s="1037"/>
      <c r="AR232" s="1038" t="e">
        <f>1-(AS232/AQ232)</f>
        <v>#DIV/0!</v>
      </c>
      <c r="AS232" s="1035"/>
      <c r="AT232" s="987">
        <f t="shared" ref="AT232" si="91">+AQ232*AP232</f>
        <v>0</v>
      </c>
      <c r="AU232" s="989">
        <f t="shared" ref="AU232" si="92">+AS232*AP232</f>
        <v>0</v>
      </c>
    </row>
    <row r="233" spans="3:47" ht="34.5" customHeight="1" x14ac:dyDescent="0.25">
      <c r="C233" s="1041"/>
      <c r="D233" s="979"/>
      <c r="E233" s="997"/>
      <c r="F233" s="979"/>
      <c r="G233" s="998"/>
      <c r="H233" s="1020"/>
      <c r="I233" s="94" t="s">
        <v>36</v>
      </c>
      <c r="J233" s="97">
        <v>20</v>
      </c>
      <c r="K233" s="94" t="s">
        <v>32</v>
      </c>
      <c r="L233" s="100"/>
      <c r="M233" s="51">
        <v>2</v>
      </c>
      <c r="N233" s="51">
        <v>2</v>
      </c>
      <c r="O233" s="73"/>
      <c r="P233" s="73"/>
      <c r="Q233" s="73"/>
      <c r="R233" s="73"/>
      <c r="S233" s="73"/>
      <c r="T233" s="51">
        <v>2</v>
      </c>
      <c r="U233" s="51">
        <v>2</v>
      </c>
      <c r="V233" s="73"/>
      <c r="W233" s="73"/>
      <c r="X233" s="73"/>
      <c r="Y233" s="73"/>
      <c r="Z233" s="73"/>
      <c r="AA233" s="51">
        <v>2</v>
      </c>
      <c r="AB233" s="51">
        <v>2</v>
      </c>
      <c r="AC233" s="73"/>
      <c r="AD233" s="73"/>
      <c r="AE233" s="73"/>
      <c r="AF233" s="73"/>
      <c r="AG233" s="73"/>
      <c r="AH233" s="51">
        <v>2</v>
      </c>
      <c r="AI233" s="51">
        <v>2</v>
      </c>
      <c r="AJ233" s="73"/>
      <c r="AK233" s="73"/>
      <c r="AL233" s="73"/>
      <c r="AM233" s="73"/>
      <c r="AN233" s="73"/>
      <c r="AO233" s="101">
        <v>2</v>
      </c>
      <c r="AP233" s="98">
        <f t="shared" si="78"/>
        <v>18</v>
      </c>
      <c r="AQ233" s="1037"/>
      <c r="AR233" s="1038"/>
      <c r="AS233" s="1035"/>
      <c r="AT233" s="988"/>
      <c r="AU233" s="990"/>
    </row>
    <row r="234" spans="3:47" ht="26.25" hidden="1" customHeight="1" x14ac:dyDescent="0.25">
      <c r="C234" s="92">
        <v>114</v>
      </c>
      <c r="D234" s="979"/>
      <c r="E234" s="140" t="s">
        <v>41</v>
      </c>
      <c r="F234" s="147" t="s">
        <v>485</v>
      </c>
      <c r="G234" s="140" t="s">
        <v>586</v>
      </c>
      <c r="H234" s="145" t="s">
        <v>27</v>
      </c>
      <c r="I234" s="145" t="s">
        <v>29</v>
      </c>
      <c r="J234" s="144">
        <v>20</v>
      </c>
      <c r="K234" s="145" t="s">
        <v>32</v>
      </c>
      <c r="L234" s="117">
        <v>6</v>
      </c>
      <c r="M234" s="118"/>
      <c r="N234" s="118"/>
      <c r="O234" s="118">
        <v>6</v>
      </c>
      <c r="P234" s="118">
        <v>6</v>
      </c>
      <c r="Q234" s="118">
        <v>6</v>
      </c>
      <c r="R234" s="118">
        <v>6</v>
      </c>
      <c r="S234" s="118">
        <v>6</v>
      </c>
      <c r="T234" s="118"/>
      <c r="U234" s="118"/>
      <c r="V234" s="118">
        <v>6</v>
      </c>
      <c r="W234" s="118">
        <v>6</v>
      </c>
      <c r="X234" s="118">
        <v>6</v>
      </c>
      <c r="Y234" s="118">
        <v>6</v>
      </c>
      <c r="Z234" s="118">
        <v>6</v>
      </c>
      <c r="AA234" s="118"/>
      <c r="AB234" s="118"/>
      <c r="AC234" s="118">
        <v>6</v>
      </c>
      <c r="AD234" s="118">
        <v>6</v>
      </c>
      <c r="AE234" s="118">
        <v>6</v>
      </c>
      <c r="AF234" s="118">
        <v>6</v>
      </c>
      <c r="AG234" s="118">
        <v>6</v>
      </c>
      <c r="AH234" s="118"/>
      <c r="AI234" s="118"/>
      <c r="AJ234" s="118">
        <v>6</v>
      </c>
      <c r="AK234" s="118">
        <v>6</v>
      </c>
      <c r="AL234" s="118">
        <v>6</v>
      </c>
      <c r="AM234" s="118">
        <v>6</v>
      </c>
      <c r="AN234" s="118">
        <v>6</v>
      </c>
      <c r="AO234" s="119"/>
      <c r="AP234" s="120">
        <f t="shared" si="78"/>
        <v>126</v>
      </c>
      <c r="AQ234" s="148">
        <v>12</v>
      </c>
      <c r="AR234" s="149">
        <f>1-(AS234/AQ234)</f>
        <v>0.64166666666666661</v>
      </c>
      <c r="AS234" s="150">
        <v>4.3</v>
      </c>
      <c r="AT234" s="112">
        <f>+AQ234*AP234</f>
        <v>1512</v>
      </c>
      <c r="AU234" s="89">
        <f>+AS234*AP234</f>
        <v>541.79999999999995</v>
      </c>
    </row>
    <row r="235" spans="3:47" ht="26.25" hidden="1" customHeight="1" x14ac:dyDescent="0.25">
      <c r="C235" s="1041">
        <v>115</v>
      </c>
      <c r="D235" s="979"/>
      <c r="E235" s="980" t="s">
        <v>47</v>
      </c>
      <c r="F235" s="981" t="s">
        <v>486</v>
      </c>
      <c r="G235" s="980" t="s">
        <v>267</v>
      </c>
      <c r="H235" s="983" t="s">
        <v>27</v>
      </c>
      <c r="I235" s="116" t="s">
        <v>29</v>
      </c>
      <c r="J235" s="115">
        <v>20</v>
      </c>
      <c r="K235" s="116" t="s">
        <v>32</v>
      </c>
      <c r="L235" s="117">
        <v>6</v>
      </c>
      <c r="M235" s="118"/>
      <c r="N235" s="118"/>
      <c r="O235" s="118">
        <v>6</v>
      </c>
      <c r="P235" s="118">
        <v>6</v>
      </c>
      <c r="Q235" s="118">
        <v>6</v>
      </c>
      <c r="R235" s="118">
        <v>6</v>
      </c>
      <c r="S235" s="118">
        <v>6</v>
      </c>
      <c r="T235" s="118"/>
      <c r="U235" s="118"/>
      <c r="V235" s="118">
        <v>6</v>
      </c>
      <c r="W235" s="118">
        <v>6</v>
      </c>
      <c r="X235" s="118">
        <v>6</v>
      </c>
      <c r="Y235" s="118">
        <v>6</v>
      </c>
      <c r="Z235" s="118">
        <v>6</v>
      </c>
      <c r="AA235" s="118"/>
      <c r="AB235" s="118"/>
      <c r="AC235" s="118">
        <v>6</v>
      </c>
      <c r="AD235" s="118">
        <v>6</v>
      </c>
      <c r="AE235" s="118">
        <v>6</v>
      </c>
      <c r="AF235" s="118">
        <v>6</v>
      </c>
      <c r="AG235" s="118">
        <v>6</v>
      </c>
      <c r="AH235" s="118"/>
      <c r="AI235" s="118"/>
      <c r="AJ235" s="118">
        <v>6</v>
      </c>
      <c r="AK235" s="118">
        <v>6</v>
      </c>
      <c r="AL235" s="118">
        <v>6</v>
      </c>
      <c r="AM235" s="118">
        <v>6</v>
      </c>
      <c r="AN235" s="118">
        <v>6</v>
      </c>
      <c r="AO235" s="119"/>
      <c r="AP235" s="120">
        <f t="shared" si="78"/>
        <v>126</v>
      </c>
      <c r="AQ235" s="984">
        <v>12</v>
      </c>
      <c r="AR235" s="985">
        <f>1-(AS235/AQ235)</f>
        <v>0.25</v>
      </c>
      <c r="AS235" s="986">
        <v>9</v>
      </c>
      <c r="AT235" s="987">
        <f t="shared" ref="AT235" si="93">+AQ235*AP235</f>
        <v>1512</v>
      </c>
      <c r="AU235" s="989">
        <f t="shared" ref="AU235" si="94">+AS235*AP235</f>
        <v>1134</v>
      </c>
    </row>
    <row r="236" spans="3:47" ht="26.25" hidden="1" customHeight="1" x14ac:dyDescent="0.25">
      <c r="C236" s="1041"/>
      <c r="D236" s="979"/>
      <c r="E236" s="980"/>
      <c r="F236" s="981"/>
      <c r="G236" s="982"/>
      <c r="H236" s="983"/>
      <c r="I236" s="116" t="s">
        <v>36</v>
      </c>
      <c r="J236" s="115">
        <v>20</v>
      </c>
      <c r="K236" s="116" t="s">
        <v>32</v>
      </c>
      <c r="L236" s="117"/>
      <c r="M236" s="118">
        <v>3</v>
      </c>
      <c r="N236" s="118">
        <v>3</v>
      </c>
      <c r="O236" s="118"/>
      <c r="P236" s="118"/>
      <c r="Q236" s="118"/>
      <c r="R236" s="118"/>
      <c r="S236" s="118"/>
      <c r="T236" s="118">
        <v>3</v>
      </c>
      <c r="U236" s="118">
        <v>3</v>
      </c>
      <c r="V236" s="118"/>
      <c r="W236" s="118"/>
      <c r="X236" s="118"/>
      <c r="Y236" s="118"/>
      <c r="Z236" s="118"/>
      <c r="AA236" s="118">
        <v>3</v>
      </c>
      <c r="AB236" s="118">
        <v>3</v>
      </c>
      <c r="AC236" s="118"/>
      <c r="AD236" s="118"/>
      <c r="AE236" s="118"/>
      <c r="AF236" s="118"/>
      <c r="AG236" s="118"/>
      <c r="AH236" s="118">
        <v>3</v>
      </c>
      <c r="AI236" s="118">
        <v>3</v>
      </c>
      <c r="AJ236" s="118"/>
      <c r="AK236" s="118"/>
      <c r="AL236" s="118"/>
      <c r="AM236" s="118"/>
      <c r="AN236" s="118"/>
      <c r="AO236" s="119">
        <v>3</v>
      </c>
      <c r="AP236" s="120">
        <f t="shared" si="78"/>
        <v>27</v>
      </c>
      <c r="AQ236" s="984"/>
      <c r="AR236" s="985"/>
      <c r="AS236" s="986"/>
      <c r="AT236" s="988"/>
      <c r="AU236" s="990"/>
    </row>
    <row r="237" spans="3:47" ht="26.25" hidden="1" customHeight="1" x14ac:dyDescent="0.25">
      <c r="C237" s="1041">
        <v>116</v>
      </c>
      <c r="D237" s="979"/>
      <c r="E237" s="980" t="s">
        <v>268</v>
      </c>
      <c r="F237" s="981" t="s">
        <v>487</v>
      </c>
      <c r="G237" s="980" t="s">
        <v>269</v>
      </c>
      <c r="H237" s="983" t="s">
        <v>27</v>
      </c>
      <c r="I237" s="145" t="s">
        <v>29</v>
      </c>
      <c r="J237" s="144">
        <v>20</v>
      </c>
      <c r="K237" s="145" t="s">
        <v>32</v>
      </c>
      <c r="L237" s="117">
        <v>6</v>
      </c>
      <c r="M237" s="118"/>
      <c r="N237" s="118"/>
      <c r="O237" s="118">
        <v>6</v>
      </c>
      <c r="P237" s="118">
        <v>6</v>
      </c>
      <c r="Q237" s="118">
        <v>6</v>
      </c>
      <c r="R237" s="118">
        <v>6</v>
      </c>
      <c r="S237" s="118">
        <v>6</v>
      </c>
      <c r="T237" s="118"/>
      <c r="U237" s="118"/>
      <c r="V237" s="118">
        <v>6</v>
      </c>
      <c r="W237" s="118">
        <v>6</v>
      </c>
      <c r="X237" s="118">
        <v>6</v>
      </c>
      <c r="Y237" s="118">
        <v>6</v>
      </c>
      <c r="Z237" s="118">
        <v>6</v>
      </c>
      <c r="AA237" s="118"/>
      <c r="AB237" s="118"/>
      <c r="AC237" s="118">
        <v>6</v>
      </c>
      <c r="AD237" s="118">
        <v>6</v>
      </c>
      <c r="AE237" s="118">
        <v>6</v>
      </c>
      <c r="AF237" s="118">
        <v>6</v>
      </c>
      <c r="AG237" s="118">
        <v>6</v>
      </c>
      <c r="AH237" s="118"/>
      <c r="AI237" s="118"/>
      <c r="AJ237" s="118">
        <v>6</v>
      </c>
      <c r="AK237" s="118">
        <v>6</v>
      </c>
      <c r="AL237" s="118">
        <v>6</v>
      </c>
      <c r="AM237" s="118">
        <v>6</v>
      </c>
      <c r="AN237" s="118">
        <v>6</v>
      </c>
      <c r="AO237" s="119"/>
      <c r="AP237" s="120">
        <f t="shared" si="78"/>
        <v>126</v>
      </c>
      <c r="AQ237" s="984">
        <v>7.5</v>
      </c>
      <c r="AR237" s="985">
        <f>1-(AS237/AQ237)</f>
        <v>0.19999999999999996</v>
      </c>
      <c r="AS237" s="986">
        <v>6</v>
      </c>
      <c r="AT237" s="987">
        <f t="shared" ref="AT237" si="95">+AQ237*AP237</f>
        <v>945</v>
      </c>
      <c r="AU237" s="989">
        <f t="shared" ref="AU237" si="96">+AS237*AP237</f>
        <v>756</v>
      </c>
    </row>
    <row r="238" spans="3:47" ht="26.25" hidden="1" customHeight="1" x14ac:dyDescent="0.25">
      <c r="C238" s="1041"/>
      <c r="D238" s="979"/>
      <c r="E238" s="980"/>
      <c r="F238" s="981"/>
      <c r="G238" s="982"/>
      <c r="H238" s="983"/>
      <c r="I238" s="145" t="s">
        <v>36</v>
      </c>
      <c r="J238" s="144">
        <v>20</v>
      </c>
      <c r="K238" s="145" t="s">
        <v>32</v>
      </c>
      <c r="L238" s="117"/>
      <c r="M238" s="118">
        <v>3</v>
      </c>
      <c r="N238" s="118">
        <v>3</v>
      </c>
      <c r="O238" s="118"/>
      <c r="P238" s="118"/>
      <c r="Q238" s="118"/>
      <c r="R238" s="118"/>
      <c r="S238" s="118"/>
      <c r="T238" s="118">
        <v>3</v>
      </c>
      <c r="U238" s="118">
        <v>3</v>
      </c>
      <c r="V238" s="118"/>
      <c r="W238" s="118"/>
      <c r="X238" s="118"/>
      <c r="Y238" s="118"/>
      <c r="Z238" s="118"/>
      <c r="AA238" s="118">
        <v>3</v>
      </c>
      <c r="AB238" s="118">
        <v>3</v>
      </c>
      <c r="AC238" s="118"/>
      <c r="AD238" s="118"/>
      <c r="AE238" s="118"/>
      <c r="AF238" s="118"/>
      <c r="AG238" s="118"/>
      <c r="AH238" s="118">
        <v>3</v>
      </c>
      <c r="AI238" s="118">
        <v>3</v>
      </c>
      <c r="AJ238" s="118"/>
      <c r="AK238" s="118"/>
      <c r="AL238" s="118"/>
      <c r="AM238" s="118"/>
      <c r="AN238" s="118"/>
      <c r="AO238" s="119">
        <v>3</v>
      </c>
      <c r="AP238" s="120">
        <f t="shared" si="78"/>
        <v>27</v>
      </c>
      <c r="AQ238" s="984"/>
      <c r="AR238" s="985"/>
      <c r="AS238" s="986"/>
      <c r="AT238" s="988"/>
      <c r="AU238" s="990"/>
    </row>
    <row r="239" spans="3:47" ht="26.25" customHeight="1" x14ac:dyDescent="0.25">
      <c r="C239" s="1041">
        <v>117</v>
      </c>
      <c r="D239" s="979"/>
      <c r="E239" s="997" t="s">
        <v>270</v>
      </c>
      <c r="F239" s="979" t="s">
        <v>488</v>
      </c>
      <c r="G239" s="998" t="s">
        <v>271</v>
      </c>
      <c r="H239" s="1020" t="s">
        <v>27</v>
      </c>
      <c r="I239" s="94" t="s">
        <v>29</v>
      </c>
      <c r="J239" s="97">
        <v>20</v>
      </c>
      <c r="K239" s="94" t="s">
        <v>32</v>
      </c>
      <c r="L239" s="100">
        <v>7</v>
      </c>
      <c r="M239" s="51"/>
      <c r="N239" s="51"/>
      <c r="O239" s="73">
        <v>7</v>
      </c>
      <c r="P239" s="73">
        <v>7</v>
      </c>
      <c r="Q239" s="73">
        <v>7</v>
      </c>
      <c r="R239" s="73">
        <v>7</v>
      </c>
      <c r="S239" s="73">
        <v>7</v>
      </c>
      <c r="T239" s="51"/>
      <c r="U239" s="51"/>
      <c r="V239" s="73">
        <v>7</v>
      </c>
      <c r="W239" s="73">
        <v>7</v>
      </c>
      <c r="X239" s="73">
        <v>7</v>
      </c>
      <c r="Y239" s="73">
        <v>7</v>
      </c>
      <c r="Z239" s="73">
        <v>7</v>
      </c>
      <c r="AA239" s="51"/>
      <c r="AB239" s="51"/>
      <c r="AC239" s="73">
        <v>7</v>
      </c>
      <c r="AD239" s="73">
        <v>7</v>
      </c>
      <c r="AE239" s="73">
        <v>7</v>
      </c>
      <c r="AF239" s="73">
        <v>7</v>
      </c>
      <c r="AG239" s="73">
        <v>7</v>
      </c>
      <c r="AH239" s="51"/>
      <c r="AI239" s="51"/>
      <c r="AJ239" s="73">
        <v>7</v>
      </c>
      <c r="AK239" s="73">
        <v>7</v>
      </c>
      <c r="AL239" s="73">
        <v>7</v>
      </c>
      <c r="AM239" s="73">
        <v>7</v>
      </c>
      <c r="AN239" s="73">
        <v>7</v>
      </c>
      <c r="AO239" s="101"/>
      <c r="AP239" s="98">
        <f t="shared" si="78"/>
        <v>147</v>
      </c>
      <c r="AQ239" s="1037"/>
      <c r="AR239" s="1038" t="e">
        <f>1-(AS239/AQ239)</f>
        <v>#DIV/0!</v>
      </c>
      <c r="AS239" s="1035"/>
      <c r="AT239" s="987">
        <f t="shared" ref="AT239" si="97">+AQ239*AP239</f>
        <v>0</v>
      </c>
      <c r="AU239" s="989">
        <f t="shared" ref="AU239" si="98">+AS239*AP239</f>
        <v>0</v>
      </c>
    </row>
    <row r="240" spans="3:47" ht="26.25" customHeight="1" x14ac:dyDescent="0.25">
      <c r="C240" s="1041"/>
      <c r="D240" s="979"/>
      <c r="E240" s="997"/>
      <c r="F240" s="979"/>
      <c r="G240" s="998"/>
      <c r="H240" s="1020"/>
      <c r="I240" s="94" t="s">
        <v>36</v>
      </c>
      <c r="J240" s="97">
        <v>20</v>
      </c>
      <c r="K240" s="94" t="s">
        <v>32</v>
      </c>
      <c r="L240" s="100"/>
      <c r="M240" s="51">
        <v>4</v>
      </c>
      <c r="N240" s="51">
        <v>4</v>
      </c>
      <c r="O240" s="73"/>
      <c r="P240" s="73"/>
      <c r="Q240" s="73"/>
      <c r="R240" s="73"/>
      <c r="S240" s="73"/>
      <c r="T240" s="51">
        <v>4</v>
      </c>
      <c r="U240" s="51">
        <v>4</v>
      </c>
      <c r="V240" s="73"/>
      <c r="W240" s="73"/>
      <c r="X240" s="73"/>
      <c r="Y240" s="73"/>
      <c r="Z240" s="73"/>
      <c r="AA240" s="51">
        <v>4</v>
      </c>
      <c r="AB240" s="51">
        <v>4</v>
      </c>
      <c r="AC240" s="73"/>
      <c r="AD240" s="73"/>
      <c r="AE240" s="73"/>
      <c r="AF240" s="73"/>
      <c r="AG240" s="73"/>
      <c r="AH240" s="51">
        <v>4</v>
      </c>
      <c r="AI240" s="51">
        <v>4</v>
      </c>
      <c r="AJ240" s="73"/>
      <c r="AK240" s="73"/>
      <c r="AL240" s="73"/>
      <c r="AM240" s="73"/>
      <c r="AN240" s="73"/>
      <c r="AO240" s="101">
        <v>4</v>
      </c>
      <c r="AP240" s="98">
        <f t="shared" si="78"/>
        <v>36</v>
      </c>
      <c r="AQ240" s="1037"/>
      <c r="AR240" s="1038"/>
      <c r="AS240" s="1035"/>
      <c r="AT240" s="988"/>
      <c r="AU240" s="990"/>
    </row>
    <row r="241" spans="3:47" ht="26.25" hidden="1" customHeight="1" x14ac:dyDescent="0.25">
      <c r="C241" s="1041">
        <v>118</v>
      </c>
      <c r="D241" s="979"/>
      <c r="E241" s="980" t="s">
        <v>44</v>
      </c>
      <c r="F241" s="981" t="s">
        <v>489</v>
      </c>
      <c r="G241" s="982" t="s">
        <v>272</v>
      </c>
      <c r="H241" s="983" t="s">
        <v>27</v>
      </c>
      <c r="I241" s="116" t="s">
        <v>29</v>
      </c>
      <c r="J241" s="115">
        <v>20</v>
      </c>
      <c r="K241" s="116" t="s">
        <v>32</v>
      </c>
      <c r="L241" s="117">
        <v>6</v>
      </c>
      <c r="M241" s="118"/>
      <c r="N241" s="118"/>
      <c r="O241" s="118">
        <v>6</v>
      </c>
      <c r="P241" s="118">
        <v>6</v>
      </c>
      <c r="Q241" s="118">
        <v>6</v>
      </c>
      <c r="R241" s="118">
        <v>6</v>
      </c>
      <c r="S241" s="118">
        <v>6</v>
      </c>
      <c r="T241" s="118"/>
      <c r="U241" s="118"/>
      <c r="V241" s="118">
        <v>6</v>
      </c>
      <c r="W241" s="118">
        <v>6</v>
      </c>
      <c r="X241" s="118">
        <v>6</v>
      </c>
      <c r="Y241" s="118">
        <v>6</v>
      </c>
      <c r="Z241" s="118">
        <v>6</v>
      </c>
      <c r="AA241" s="118"/>
      <c r="AB241" s="118"/>
      <c r="AC241" s="118">
        <v>6</v>
      </c>
      <c r="AD241" s="118">
        <v>6</v>
      </c>
      <c r="AE241" s="118">
        <v>6</v>
      </c>
      <c r="AF241" s="118">
        <v>6</v>
      </c>
      <c r="AG241" s="118">
        <v>6</v>
      </c>
      <c r="AH241" s="118"/>
      <c r="AI241" s="118"/>
      <c r="AJ241" s="118">
        <v>6</v>
      </c>
      <c r="AK241" s="118">
        <v>6</v>
      </c>
      <c r="AL241" s="118">
        <v>6</v>
      </c>
      <c r="AM241" s="118">
        <v>6</v>
      </c>
      <c r="AN241" s="118">
        <v>6</v>
      </c>
      <c r="AO241" s="119"/>
      <c r="AP241" s="120">
        <f t="shared" si="78"/>
        <v>126</v>
      </c>
      <c r="AQ241" s="984">
        <v>10</v>
      </c>
      <c r="AR241" s="985">
        <f>1-(AS241/AQ241)</f>
        <v>0.19999999999999996</v>
      </c>
      <c r="AS241" s="986">
        <v>8</v>
      </c>
      <c r="AT241" s="987">
        <f t="shared" ref="AT241" si="99">+AQ241*AP241</f>
        <v>1260</v>
      </c>
      <c r="AU241" s="989">
        <f t="shared" ref="AU241" si="100">+AS241*AP241</f>
        <v>1008</v>
      </c>
    </row>
    <row r="242" spans="3:47" ht="26.25" hidden="1" customHeight="1" x14ac:dyDescent="0.25">
      <c r="C242" s="1041"/>
      <c r="D242" s="979"/>
      <c r="E242" s="980"/>
      <c r="F242" s="981"/>
      <c r="G242" s="982"/>
      <c r="H242" s="983"/>
      <c r="I242" s="116" t="s">
        <v>36</v>
      </c>
      <c r="J242" s="115">
        <v>20</v>
      </c>
      <c r="K242" s="116" t="s">
        <v>32</v>
      </c>
      <c r="L242" s="117"/>
      <c r="M242" s="118">
        <v>3</v>
      </c>
      <c r="N242" s="118">
        <v>3</v>
      </c>
      <c r="O242" s="118"/>
      <c r="P242" s="118"/>
      <c r="Q242" s="118"/>
      <c r="R242" s="118"/>
      <c r="S242" s="118"/>
      <c r="T242" s="118">
        <v>3</v>
      </c>
      <c r="U242" s="118">
        <v>3</v>
      </c>
      <c r="V242" s="118"/>
      <c r="W242" s="118"/>
      <c r="X242" s="118"/>
      <c r="Y242" s="118"/>
      <c r="Z242" s="118"/>
      <c r="AA242" s="118">
        <v>3</v>
      </c>
      <c r="AB242" s="118">
        <v>3</v>
      </c>
      <c r="AC242" s="118"/>
      <c r="AD242" s="118"/>
      <c r="AE242" s="118"/>
      <c r="AF242" s="118"/>
      <c r="AG242" s="118"/>
      <c r="AH242" s="118">
        <v>3</v>
      </c>
      <c r="AI242" s="118">
        <v>3</v>
      </c>
      <c r="AJ242" s="118"/>
      <c r="AK242" s="118"/>
      <c r="AL242" s="118"/>
      <c r="AM242" s="118"/>
      <c r="AN242" s="118"/>
      <c r="AO242" s="119">
        <v>3</v>
      </c>
      <c r="AP242" s="120">
        <f t="shared" si="78"/>
        <v>27</v>
      </c>
      <c r="AQ242" s="984"/>
      <c r="AR242" s="985"/>
      <c r="AS242" s="986"/>
      <c r="AT242" s="988"/>
      <c r="AU242" s="990"/>
    </row>
    <row r="243" spans="3:47" ht="48.75" hidden="1" customHeight="1" x14ac:dyDescent="0.25">
      <c r="C243" s="1041">
        <v>119</v>
      </c>
      <c r="D243" s="979"/>
      <c r="E243" s="980" t="s">
        <v>47</v>
      </c>
      <c r="F243" s="981" t="s">
        <v>490</v>
      </c>
      <c r="G243" s="982" t="s">
        <v>273</v>
      </c>
      <c r="H243" s="983" t="s">
        <v>27</v>
      </c>
      <c r="I243" s="116" t="s">
        <v>29</v>
      </c>
      <c r="J243" s="115">
        <v>20</v>
      </c>
      <c r="K243" s="116" t="s">
        <v>32</v>
      </c>
      <c r="L243" s="117">
        <v>6</v>
      </c>
      <c r="M243" s="118"/>
      <c r="N243" s="118"/>
      <c r="O243" s="118">
        <v>6</v>
      </c>
      <c r="P243" s="118">
        <v>6</v>
      </c>
      <c r="Q243" s="118">
        <v>6</v>
      </c>
      <c r="R243" s="118">
        <v>6</v>
      </c>
      <c r="S243" s="118">
        <v>6</v>
      </c>
      <c r="T243" s="118"/>
      <c r="U243" s="118"/>
      <c r="V243" s="118">
        <v>6</v>
      </c>
      <c r="W243" s="118">
        <v>6</v>
      </c>
      <c r="X243" s="118">
        <v>6</v>
      </c>
      <c r="Y243" s="118">
        <v>6</v>
      </c>
      <c r="Z243" s="118">
        <v>6</v>
      </c>
      <c r="AA243" s="118"/>
      <c r="AB243" s="118"/>
      <c r="AC243" s="118">
        <v>6</v>
      </c>
      <c r="AD243" s="118">
        <v>6</v>
      </c>
      <c r="AE243" s="118">
        <v>6</v>
      </c>
      <c r="AF243" s="118">
        <v>6</v>
      </c>
      <c r="AG243" s="118">
        <v>6</v>
      </c>
      <c r="AH243" s="118"/>
      <c r="AI243" s="118"/>
      <c r="AJ243" s="118">
        <v>6</v>
      </c>
      <c r="AK243" s="118">
        <v>6</v>
      </c>
      <c r="AL243" s="118">
        <v>6</v>
      </c>
      <c r="AM243" s="118">
        <v>6</v>
      </c>
      <c r="AN243" s="118">
        <v>6</v>
      </c>
      <c r="AO243" s="119"/>
      <c r="AP243" s="120">
        <f t="shared" si="78"/>
        <v>126</v>
      </c>
      <c r="AQ243" s="984">
        <v>12</v>
      </c>
      <c r="AR243" s="985">
        <f>1-(AS243/AQ243)</f>
        <v>0.25</v>
      </c>
      <c r="AS243" s="986">
        <v>9</v>
      </c>
      <c r="AT243" s="987">
        <f t="shared" ref="AT243" si="101">+AQ243*AP243</f>
        <v>1512</v>
      </c>
      <c r="AU243" s="989">
        <f t="shared" ref="AU243" si="102">+AS243*AP243</f>
        <v>1134</v>
      </c>
    </row>
    <row r="244" spans="3:47" ht="48.75" hidden="1" customHeight="1" x14ac:dyDescent="0.25">
      <c r="C244" s="1041"/>
      <c r="D244" s="979"/>
      <c r="E244" s="980"/>
      <c r="F244" s="981"/>
      <c r="G244" s="982"/>
      <c r="H244" s="983"/>
      <c r="I244" s="116" t="s">
        <v>36</v>
      </c>
      <c r="J244" s="115">
        <v>20</v>
      </c>
      <c r="K244" s="116" t="s">
        <v>32</v>
      </c>
      <c r="L244" s="117"/>
      <c r="M244" s="118">
        <v>3</v>
      </c>
      <c r="N244" s="118">
        <v>3</v>
      </c>
      <c r="O244" s="118"/>
      <c r="P244" s="118"/>
      <c r="Q244" s="118"/>
      <c r="R244" s="118"/>
      <c r="S244" s="118"/>
      <c r="T244" s="118">
        <v>3</v>
      </c>
      <c r="U244" s="118">
        <v>3</v>
      </c>
      <c r="V244" s="118"/>
      <c r="W244" s="118"/>
      <c r="X244" s="118"/>
      <c r="Y244" s="118"/>
      <c r="Z244" s="118"/>
      <c r="AA244" s="118">
        <v>3</v>
      </c>
      <c r="AB244" s="118">
        <v>3</v>
      </c>
      <c r="AC244" s="118"/>
      <c r="AD244" s="118"/>
      <c r="AE244" s="118"/>
      <c r="AF244" s="118"/>
      <c r="AG244" s="118"/>
      <c r="AH244" s="118">
        <v>3</v>
      </c>
      <c r="AI244" s="118">
        <v>3</v>
      </c>
      <c r="AJ244" s="118"/>
      <c r="AK244" s="118"/>
      <c r="AL244" s="118"/>
      <c r="AM244" s="118"/>
      <c r="AN244" s="118"/>
      <c r="AO244" s="119">
        <v>3</v>
      </c>
      <c r="AP244" s="120">
        <f t="shared" si="78"/>
        <v>27</v>
      </c>
      <c r="AQ244" s="984"/>
      <c r="AR244" s="985"/>
      <c r="AS244" s="986"/>
      <c r="AT244" s="988"/>
      <c r="AU244" s="990"/>
    </row>
    <row r="245" spans="3:47" ht="26.25" hidden="1" customHeight="1" x14ac:dyDescent="0.25">
      <c r="C245" s="1041">
        <v>120</v>
      </c>
      <c r="D245" s="979"/>
      <c r="E245" s="980" t="s">
        <v>44</v>
      </c>
      <c r="F245" s="981" t="s">
        <v>494</v>
      </c>
      <c r="G245" s="982" t="s">
        <v>274</v>
      </c>
      <c r="H245" s="983" t="s">
        <v>27</v>
      </c>
      <c r="I245" s="116" t="s">
        <v>29</v>
      </c>
      <c r="J245" s="115">
        <v>20</v>
      </c>
      <c r="K245" s="116" t="s">
        <v>32</v>
      </c>
      <c r="L245" s="117">
        <v>6</v>
      </c>
      <c r="M245" s="118"/>
      <c r="N245" s="118"/>
      <c r="O245" s="118">
        <v>6</v>
      </c>
      <c r="P245" s="118">
        <v>6</v>
      </c>
      <c r="Q245" s="118">
        <v>6</v>
      </c>
      <c r="R245" s="118">
        <v>6</v>
      </c>
      <c r="S245" s="118">
        <v>6</v>
      </c>
      <c r="T245" s="118"/>
      <c r="U245" s="118"/>
      <c r="V245" s="118">
        <v>6</v>
      </c>
      <c r="W245" s="118">
        <v>6</v>
      </c>
      <c r="X245" s="118">
        <v>6</v>
      </c>
      <c r="Y245" s="118">
        <v>6</v>
      </c>
      <c r="Z245" s="118">
        <v>6</v>
      </c>
      <c r="AA245" s="118"/>
      <c r="AB245" s="118"/>
      <c r="AC245" s="118">
        <v>6</v>
      </c>
      <c r="AD245" s="118">
        <v>6</v>
      </c>
      <c r="AE245" s="118">
        <v>6</v>
      </c>
      <c r="AF245" s="118">
        <v>6</v>
      </c>
      <c r="AG245" s="118">
        <v>6</v>
      </c>
      <c r="AH245" s="118"/>
      <c r="AI245" s="118"/>
      <c r="AJ245" s="118">
        <v>6</v>
      </c>
      <c r="AK245" s="118">
        <v>6</v>
      </c>
      <c r="AL245" s="118">
        <v>6</v>
      </c>
      <c r="AM245" s="118">
        <v>6</v>
      </c>
      <c r="AN245" s="118">
        <v>6</v>
      </c>
      <c r="AO245" s="119"/>
      <c r="AP245" s="120">
        <f t="shared" si="78"/>
        <v>126</v>
      </c>
      <c r="AQ245" s="984">
        <v>10</v>
      </c>
      <c r="AR245" s="985">
        <f>1-(AS245/AQ245)</f>
        <v>0.19999999999999996</v>
      </c>
      <c r="AS245" s="986">
        <v>8</v>
      </c>
      <c r="AT245" s="987">
        <f t="shared" ref="AT245" si="103">+AQ245*AP245</f>
        <v>1260</v>
      </c>
      <c r="AU245" s="989">
        <f t="shared" ref="AU245" si="104">+AS245*AP245</f>
        <v>1008</v>
      </c>
    </row>
    <row r="246" spans="3:47" ht="26.25" hidden="1" customHeight="1" x14ac:dyDescent="0.25">
      <c r="C246" s="1041"/>
      <c r="D246" s="979"/>
      <c r="E246" s="980"/>
      <c r="F246" s="981"/>
      <c r="G246" s="982"/>
      <c r="H246" s="983"/>
      <c r="I246" s="116" t="s">
        <v>36</v>
      </c>
      <c r="J246" s="115">
        <v>20</v>
      </c>
      <c r="K246" s="116" t="s">
        <v>32</v>
      </c>
      <c r="L246" s="117"/>
      <c r="M246" s="118">
        <v>3</v>
      </c>
      <c r="N246" s="118">
        <v>3</v>
      </c>
      <c r="O246" s="118"/>
      <c r="P246" s="118"/>
      <c r="Q246" s="118"/>
      <c r="R246" s="118"/>
      <c r="S246" s="118"/>
      <c r="T246" s="118">
        <v>3</v>
      </c>
      <c r="U246" s="118">
        <v>3</v>
      </c>
      <c r="V246" s="118"/>
      <c r="W246" s="118"/>
      <c r="X246" s="118"/>
      <c r="Y246" s="118"/>
      <c r="Z246" s="118"/>
      <c r="AA246" s="118">
        <v>3</v>
      </c>
      <c r="AB246" s="118">
        <v>3</v>
      </c>
      <c r="AC246" s="118"/>
      <c r="AD246" s="118"/>
      <c r="AE246" s="118"/>
      <c r="AF246" s="118"/>
      <c r="AG246" s="118"/>
      <c r="AH246" s="118">
        <v>3</v>
      </c>
      <c r="AI246" s="118">
        <v>3</v>
      </c>
      <c r="AJ246" s="118"/>
      <c r="AK246" s="118"/>
      <c r="AL246" s="118"/>
      <c r="AM246" s="118"/>
      <c r="AN246" s="118"/>
      <c r="AO246" s="119">
        <v>3</v>
      </c>
      <c r="AP246" s="120">
        <f t="shared" si="78"/>
        <v>27</v>
      </c>
      <c r="AQ246" s="984"/>
      <c r="AR246" s="985"/>
      <c r="AS246" s="986"/>
      <c r="AT246" s="988"/>
      <c r="AU246" s="990"/>
    </row>
    <row r="247" spans="3:47" ht="26.25" hidden="1" customHeight="1" x14ac:dyDescent="0.25">
      <c r="C247" s="1041">
        <v>121</v>
      </c>
      <c r="D247" s="979"/>
      <c r="E247" s="980" t="s">
        <v>44</v>
      </c>
      <c r="F247" s="981" t="s">
        <v>494</v>
      </c>
      <c r="G247" s="982" t="s">
        <v>275</v>
      </c>
      <c r="H247" s="983" t="s">
        <v>27</v>
      </c>
      <c r="I247" s="116" t="s">
        <v>29</v>
      </c>
      <c r="J247" s="115">
        <v>20</v>
      </c>
      <c r="K247" s="116" t="s">
        <v>32</v>
      </c>
      <c r="L247" s="117">
        <v>6</v>
      </c>
      <c r="M247" s="118"/>
      <c r="N247" s="118"/>
      <c r="O247" s="118">
        <v>6</v>
      </c>
      <c r="P247" s="118">
        <v>6</v>
      </c>
      <c r="Q247" s="118">
        <v>6</v>
      </c>
      <c r="R247" s="118">
        <v>6</v>
      </c>
      <c r="S247" s="118">
        <v>6</v>
      </c>
      <c r="T247" s="118"/>
      <c r="U247" s="118"/>
      <c r="V247" s="118">
        <v>6</v>
      </c>
      <c r="W247" s="118">
        <v>6</v>
      </c>
      <c r="X247" s="118">
        <v>6</v>
      </c>
      <c r="Y247" s="118">
        <v>6</v>
      </c>
      <c r="Z247" s="118">
        <v>6</v>
      </c>
      <c r="AA247" s="118"/>
      <c r="AB247" s="118"/>
      <c r="AC247" s="118">
        <v>6</v>
      </c>
      <c r="AD247" s="118">
        <v>6</v>
      </c>
      <c r="AE247" s="118">
        <v>6</v>
      </c>
      <c r="AF247" s="118">
        <v>6</v>
      </c>
      <c r="AG247" s="118">
        <v>6</v>
      </c>
      <c r="AH247" s="118"/>
      <c r="AI247" s="118"/>
      <c r="AJ247" s="118">
        <v>6</v>
      </c>
      <c r="AK247" s="118">
        <v>6</v>
      </c>
      <c r="AL247" s="118">
        <v>6</v>
      </c>
      <c r="AM247" s="118">
        <v>6</v>
      </c>
      <c r="AN247" s="118">
        <v>6</v>
      </c>
      <c r="AO247" s="119"/>
      <c r="AP247" s="120">
        <f t="shared" si="78"/>
        <v>126</v>
      </c>
      <c r="AQ247" s="984">
        <v>10</v>
      </c>
      <c r="AR247" s="985">
        <f>1-(AS247/AQ247)</f>
        <v>0.19999999999999996</v>
      </c>
      <c r="AS247" s="986">
        <v>8</v>
      </c>
      <c r="AT247" s="987">
        <f t="shared" ref="AT247" si="105">+AQ247*AP247</f>
        <v>1260</v>
      </c>
      <c r="AU247" s="989">
        <f t="shared" ref="AU247" si="106">+AS247*AP247</f>
        <v>1008</v>
      </c>
    </row>
    <row r="248" spans="3:47" ht="26.25" hidden="1" customHeight="1" x14ac:dyDescent="0.25">
      <c r="C248" s="1041"/>
      <c r="D248" s="979"/>
      <c r="E248" s="980"/>
      <c r="F248" s="981"/>
      <c r="G248" s="982"/>
      <c r="H248" s="983"/>
      <c r="I248" s="116" t="s">
        <v>36</v>
      </c>
      <c r="J248" s="115">
        <v>20</v>
      </c>
      <c r="K248" s="116" t="s">
        <v>32</v>
      </c>
      <c r="L248" s="117"/>
      <c r="M248" s="118">
        <v>3</v>
      </c>
      <c r="N248" s="118">
        <v>3</v>
      </c>
      <c r="O248" s="118"/>
      <c r="P248" s="118"/>
      <c r="Q248" s="118"/>
      <c r="R248" s="118"/>
      <c r="S248" s="118"/>
      <c r="T248" s="118">
        <v>3</v>
      </c>
      <c r="U248" s="118">
        <v>3</v>
      </c>
      <c r="V248" s="118"/>
      <c r="W248" s="118"/>
      <c r="X248" s="118"/>
      <c r="Y248" s="118"/>
      <c r="Z248" s="118"/>
      <c r="AA248" s="118">
        <v>3</v>
      </c>
      <c r="AB248" s="118">
        <v>3</v>
      </c>
      <c r="AC248" s="118"/>
      <c r="AD248" s="118"/>
      <c r="AE248" s="118"/>
      <c r="AF248" s="118"/>
      <c r="AG248" s="118"/>
      <c r="AH248" s="118">
        <v>3</v>
      </c>
      <c r="AI248" s="118">
        <v>3</v>
      </c>
      <c r="AJ248" s="118"/>
      <c r="AK248" s="118"/>
      <c r="AL248" s="118"/>
      <c r="AM248" s="118"/>
      <c r="AN248" s="118"/>
      <c r="AO248" s="119">
        <v>3</v>
      </c>
      <c r="AP248" s="120">
        <f t="shared" si="78"/>
        <v>27</v>
      </c>
      <c r="AQ248" s="984"/>
      <c r="AR248" s="985"/>
      <c r="AS248" s="986"/>
      <c r="AT248" s="988"/>
      <c r="AU248" s="990"/>
    </row>
    <row r="249" spans="3:47" ht="26.25" hidden="1" customHeight="1" x14ac:dyDescent="0.25">
      <c r="C249" s="1048">
        <v>122</v>
      </c>
      <c r="D249" s="1009" t="s">
        <v>276</v>
      </c>
      <c r="E249" s="994" t="s">
        <v>45</v>
      </c>
      <c r="F249" s="994" t="s">
        <v>495</v>
      </c>
      <c r="G249" s="994" t="s">
        <v>277</v>
      </c>
      <c r="H249" s="1050" t="s">
        <v>27</v>
      </c>
      <c r="I249" s="145" t="s">
        <v>29</v>
      </c>
      <c r="J249" s="144">
        <v>20</v>
      </c>
      <c r="K249" s="145" t="s">
        <v>32</v>
      </c>
      <c r="L249" s="117">
        <v>6</v>
      </c>
      <c r="M249" s="118"/>
      <c r="N249" s="118"/>
      <c r="O249" s="118">
        <v>6</v>
      </c>
      <c r="P249" s="118">
        <v>6</v>
      </c>
      <c r="Q249" s="118">
        <v>6</v>
      </c>
      <c r="R249" s="118">
        <v>6</v>
      </c>
      <c r="S249" s="118">
        <v>6</v>
      </c>
      <c r="T249" s="118"/>
      <c r="U249" s="118"/>
      <c r="V249" s="118">
        <v>6</v>
      </c>
      <c r="W249" s="118">
        <v>6</v>
      </c>
      <c r="X249" s="118">
        <v>6</v>
      </c>
      <c r="Y249" s="118">
        <v>6</v>
      </c>
      <c r="Z249" s="118">
        <v>6</v>
      </c>
      <c r="AA249" s="118"/>
      <c r="AB249" s="118"/>
      <c r="AC249" s="118">
        <v>6</v>
      </c>
      <c r="AD249" s="118">
        <v>6</v>
      </c>
      <c r="AE249" s="118">
        <v>6</v>
      </c>
      <c r="AF249" s="118">
        <v>6</v>
      </c>
      <c r="AG249" s="118">
        <v>6</v>
      </c>
      <c r="AH249" s="118"/>
      <c r="AI249" s="118"/>
      <c r="AJ249" s="118">
        <v>6</v>
      </c>
      <c r="AK249" s="118">
        <v>6</v>
      </c>
      <c r="AL249" s="118">
        <v>6</v>
      </c>
      <c r="AM249" s="118">
        <v>6</v>
      </c>
      <c r="AN249" s="118">
        <v>6</v>
      </c>
      <c r="AO249" s="119"/>
      <c r="AP249" s="120">
        <f t="shared" si="78"/>
        <v>126</v>
      </c>
      <c r="AQ249" s="1044">
        <v>12</v>
      </c>
      <c r="AR249" s="992">
        <f>1-(AS249/AQ249)</f>
        <v>0.5</v>
      </c>
      <c r="AS249" s="1046">
        <v>6</v>
      </c>
      <c r="AT249" s="987">
        <f t="shared" ref="AT249" si="107">+AQ249*AP249</f>
        <v>1512</v>
      </c>
      <c r="AU249" s="989">
        <f t="shared" ref="AU249" si="108">+AS249*AP249</f>
        <v>756</v>
      </c>
    </row>
    <row r="250" spans="3:47" ht="26.25" hidden="1" customHeight="1" x14ac:dyDescent="0.25">
      <c r="C250" s="1049"/>
      <c r="D250" s="710"/>
      <c r="E250" s="996"/>
      <c r="F250" s="996"/>
      <c r="G250" s="996"/>
      <c r="H250" s="1051"/>
      <c r="I250" s="145" t="s">
        <v>36</v>
      </c>
      <c r="J250" s="144">
        <v>20</v>
      </c>
      <c r="K250" s="145" t="s">
        <v>32</v>
      </c>
      <c r="L250" s="117"/>
      <c r="M250" s="118">
        <v>2</v>
      </c>
      <c r="N250" s="118">
        <v>2</v>
      </c>
      <c r="O250" s="118"/>
      <c r="P250" s="118"/>
      <c r="Q250" s="118"/>
      <c r="R250" s="118"/>
      <c r="S250" s="118"/>
      <c r="T250" s="118">
        <v>2</v>
      </c>
      <c r="U250" s="118">
        <v>2</v>
      </c>
      <c r="V250" s="118"/>
      <c r="W250" s="118"/>
      <c r="X250" s="118"/>
      <c r="Y250" s="118"/>
      <c r="Z250" s="118"/>
      <c r="AA250" s="118">
        <v>2</v>
      </c>
      <c r="AB250" s="118">
        <v>2</v>
      </c>
      <c r="AC250" s="118"/>
      <c r="AD250" s="118"/>
      <c r="AE250" s="118"/>
      <c r="AF250" s="118"/>
      <c r="AG250" s="118"/>
      <c r="AH250" s="118">
        <v>2</v>
      </c>
      <c r="AI250" s="118">
        <v>2</v>
      </c>
      <c r="AJ250" s="118"/>
      <c r="AK250" s="118"/>
      <c r="AL250" s="118"/>
      <c r="AM250" s="118"/>
      <c r="AN250" s="118"/>
      <c r="AO250" s="119">
        <v>2</v>
      </c>
      <c r="AP250" s="120">
        <f t="shared" si="78"/>
        <v>18</v>
      </c>
      <c r="AQ250" s="1045"/>
      <c r="AR250" s="993"/>
      <c r="AS250" s="1047"/>
      <c r="AT250" s="988"/>
      <c r="AU250" s="990"/>
    </row>
    <row r="251" spans="3:47" ht="26.25" customHeight="1" x14ac:dyDescent="0.25">
      <c r="C251" s="1048">
        <v>123</v>
      </c>
      <c r="D251" s="710"/>
      <c r="E251" s="1009" t="s">
        <v>278</v>
      </c>
      <c r="F251" s="1009" t="s">
        <v>496</v>
      </c>
      <c r="G251" s="1052" t="s">
        <v>279</v>
      </c>
      <c r="H251" s="1018" t="s">
        <v>27</v>
      </c>
      <c r="I251" s="142" t="s">
        <v>29</v>
      </c>
      <c r="J251" s="141">
        <v>20</v>
      </c>
      <c r="K251" s="142" t="s">
        <v>32</v>
      </c>
      <c r="L251" s="100">
        <v>6</v>
      </c>
      <c r="M251" s="51"/>
      <c r="N251" s="51"/>
      <c r="O251" s="73">
        <v>6</v>
      </c>
      <c r="P251" s="73">
        <v>6</v>
      </c>
      <c r="Q251" s="73">
        <v>6</v>
      </c>
      <c r="R251" s="73">
        <v>6</v>
      </c>
      <c r="S251" s="73">
        <v>6</v>
      </c>
      <c r="T251" s="51"/>
      <c r="U251" s="51"/>
      <c r="V251" s="73">
        <v>6</v>
      </c>
      <c r="W251" s="73">
        <v>6</v>
      </c>
      <c r="X251" s="73">
        <v>6</v>
      </c>
      <c r="Y251" s="73">
        <v>6</v>
      </c>
      <c r="Z251" s="73">
        <v>6</v>
      </c>
      <c r="AA251" s="51"/>
      <c r="AB251" s="51"/>
      <c r="AC251" s="73">
        <v>6</v>
      </c>
      <c r="AD251" s="73">
        <v>6</v>
      </c>
      <c r="AE251" s="73">
        <v>6</v>
      </c>
      <c r="AF251" s="73">
        <v>6</v>
      </c>
      <c r="AG251" s="73">
        <v>6</v>
      </c>
      <c r="AH251" s="51"/>
      <c r="AI251" s="51"/>
      <c r="AJ251" s="73">
        <v>6</v>
      </c>
      <c r="AK251" s="73">
        <v>6</v>
      </c>
      <c r="AL251" s="73">
        <v>6</v>
      </c>
      <c r="AM251" s="73">
        <v>6</v>
      </c>
      <c r="AN251" s="73">
        <v>6</v>
      </c>
      <c r="AO251" s="101"/>
      <c r="AP251" s="98">
        <f t="shared" si="78"/>
        <v>126</v>
      </c>
      <c r="AQ251" s="1054"/>
      <c r="AR251" s="1056" t="e">
        <f>1-(AS251/AQ251)</f>
        <v>#DIV/0!</v>
      </c>
      <c r="AS251" s="987"/>
      <c r="AT251" s="987">
        <f t="shared" ref="AT251" si="109">+AQ251*AP251</f>
        <v>0</v>
      </c>
      <c r="AU251" s="989">
        <f t="shared" ref="AU251" si="110">+AS251*AP251</f>
        <v>0</v>
      </c>
    </row>
    <row r="252" spans="3:47" ht="26.25" customHeight="1" x14ac:dyDescent="0.25">
      <c r="C252" s="1049"/>
      <c r="D252" s="710"/>
      <c r="E252" s="1010"/>
      <c r="F252" s="1010"/>
      <c r="G252" s="1053"/>
      <c r="H252" s="1019"/>
      <c r="I252" s="142" t="s">
        <v>36</v>
      </c>
      <c r="J252" s="141">
        <v>20</v>
      </c>
      <c r="K252" s="142" t="s">
        <v>32</v>
      </c>
      <c r="L252" s="100"/>
      <c r="M252" s="51">
        <v>3</v>
      </c>
      <c r="N252" s="51">
        <v>3</v>
      </c>
      <c r="O252" s="73"/>
      <c r="P252" s="73"/>
      <c r="Q252" s="73"/>
      <c r="R252" s="73"/>
      <c r="S252" s="73"/>
      <c r="T252" s="51">
        <v>3</v>
      </c>
      <c r="U252" s="51">
        <v>3</v>
      </c>
      <c r="V252" s="73"/>
      <c r="W252" s="73"/>
      <c r="X252" s="73"/>
      <c r="Y252" s="73"/>
      <c r="Z252" s="73"/>
      <c r="AA252" s="51">
        <v>3</v>
      </c>
      <c r="AB252" s="51">
        <v>3</v>
      </c>
      <c r="AC252" s="73"/>
      <c r="AD252" s="73"/>
      <c r="AE252" s="73"/>
      <c r="AF252" s="73"/>
      <c r="AG252" s="73"/>
      <c r="AH252" s="51">
        <v>3</v>
      </c>
      <c r="AI252" s="51">
        <v>3</v>
      </c>
      <c r="AJ252" s="73"/>
      <c r="AK252" s="73"/>
      <c r="AL252" s="73"/>
      <c r="AM252" s="73"/>
      <c r="AN252" s="73"/>
      <c r="AO252" s="101">
        <v>3</v>
      </c>
      <c r="AP252" s="98">
        <f t="shared" si="78"/>
        <v>27</v>
      </c>
      <c r="AQ252" s="1055"/>
      <c r="AR252" s="1057"/>
      <c r="AS252" s="988"/>
      <c r="AT252" s="988"/>
      <c r="AU252" s="990"/>
    </row>
    <row r="253" spans="3:47" ht="26.25" hidden="1" customHeight="1" x14ac:dyDescent="0.25">
      <c r="C253" s="1048">
        <v>124</v>
      </c>
      <c r="D253" s="710"/>
      <c r="E253" s="994" t="s">
        <v>253</v>
      </c>
      <c r="F253" s="994" t="s">
        <v>497</v>
      </c>
      <c r="G253" s="994" t="s">
        <v>280</v>
      </c>
      <c r="H253" s="1050" t="s">
        <v>27</v>
      </c>
      <c r="I253" s="145" t="s">
        <v>29</v>
      </c>
      <c r="J253" s="144">
        <v>20</v>
      </c>
      <c r="K253" s="145" t="s">
        <v>32</v>
      </c>
      <c r="L253" s="117">
        <v>6</v>
      </c>
      <c r="M253" s="118"/>
      <c r="N253" s="118"/>
      <c r="O253" s="118">
        <v>6</v>
      </c>
      <c r="P253" s="118">
        <v>6</v>
      </c>
      <c r="Q253" s="118">
        <v>6</v>
      </c>
      <c r="R253" s="118">
        <v>6</v>
      </c>
      <c r="S253" s="118">
        <v>6</v>
      </c>
      <c r="T253" s="118"/>
      <c r="U253" s="118"/>
      <c r="V253" s="118">
        <v>6</v>
      </c>
      <c r="W253" s="118">
        <v>6</v>
      </c>
      <c r="X253" s="118">
        <v>6</v>
      </c>
      <c r="Y253" s="118">
        <v>6</v>
      </c>
      <c r="Z253" s="118">
        <v>6</v>
      </c>
      <c r="AA253" s="118"/>
      <c r="AB253" s="118"/>
      <c r="AC253" s="118">
        <v>6</v>
      </c>
      <c r="AD253" s="118">
        <v>6</v>
      </c>
      <c r="AE253" s="118">
        <v>6</v>
      </c>
      <c r="AF253" s="118">
        <v>6</v>
      </c>
      <c r="AG253" s="118">
        <v>6</v>
      </c>
      <c r="AH253" s="118"/>
      <c r="AI253" s="118"/>
      <c r="AJ253" s="118">
        <v>6</v>
      </c>
      <c r="AK253" s="118">
        <v>6</v>
      </c>
      <c r="AL253" s="118">
        <v>6</v>
      </c>
      <c r="AM253" s="118">
        <v>6</v>
      </c>
      <c r="AN253" s="118">
        <v>6</v>
      </c>
      <c r="AO253" s="119"/>
      <c r="AP253" s="120">
        <f t="shared" si="78"/>
        <v>126</v>
      </c>
      <c r="AQ253" s="1044">
        <v>8</v>
      </c>
      <c r="AR253" s="992">
        <f>1-(AS253/AQ253)</f>
        <v>0.5</v>
      </c>
      <c r="AS253" s="1046">
        <v>4</v>
      </c>
      <c r="AT253" s="987">
        <f t="shared" ref="AT253" si="111">+AQ253*AP253</f>
        <v>1008</v>
      </c>
      <c r="AU253" s="989">
        <f t="shared" ref="AU253" si="112">+AS253*AP253</f>
        <v>504</v>
      </c>
    </row>
    <row r="254" spans="3:47" ht="26.25" hidden="1" customHeight="1" x14ac:dyDescent="0.25">
      <c r="C254" s="1049"/>
      <c r="D254" s="710"/>
      <c r="E254" s="996"/>
      <c r="F254" s="996"/>
      <c r="G254" s="996"/>
      <c r="H254" s="1051"/>
      <c r="I254" s="145" t="s">
        <v>36</v>
      </c>
      <c r="J254" s="144">
        <v>20</v>
      </c>
      <c r="K254" s="145" t="s">
        <v>32</v>
      </c>
      <c r="L254" s="117"/>
      <c r="M254" s="118">
        <v>3</v>
      </c>
      <c r="N254" s="118">
        <v>3</v>
      </c>
      <c r="O254" s="118"/>
      <c r="P254" s="118"/>
      <c r="Q254" s="118"/>
      <c r="R254" s="118"/>
      <c r="S254" s="118"/>
      <c r="T254" s="118">
        <v>3</v>
      </c>
      <c r="U254" s="118">
        <v>3</v>
      </c>
      <c r="V254" s="118"/>
      <c r="W254" s="118"/>
      <c r="X254" s="118"/>
      <c r="Y254" s="118"/>
      <c r="Z254" s="118"/>
      <c r="AA254" s="118">
        <v>3</v>
      </c>
      <c r="AB254" s="118">
        <v>3</v>
      </c>
      <c r="AC254" s="118"/>
      <c r="AD254" s="118"/>
      <c r="AE254" s="118"/>
      <c r="AF254" s="118"/>
      <c r="AG254" s="118"/>
      <c r="AH254" s="118">
        <v>3</v>
      </c>
      <c r="AI254" s="118">
        <v>3</v>
      </c>
      <c r="AJ254" s="118"/>
      <c r="AK254" s="118"/>
      <c r="AL254" s="118"/>
      <c r="AM254" s="118"/>
      <c r="AN254" s="118"/>
      <c r="AO254" s="119">
        <v>3</v>
      </c>
      <c r="AP254" s="120">
        <f t="shared" si="78"/>
        <v>27</v>
      </c>
      <c r="AQ254" s="1045"/>
      <c r="AR254" s="993"/>
      <c r="AS254" s="1047"/>
      <c r="AT254" s="988"/>
      <c r="AU254" s="990"/>
    </row>
    <row r="255" spans="3:47" ht="26.25" hidden="1" customHeight="1" x14ac:dyDescent="0.25">
      <c r="C255" s="1048">
        <v>125</v>
      </c>
      <c r="D255" s="710"/>
      <c r="E255" s="994" t="s">
        <v>47</v>
      </c>
      <c r="F255" s="994" t="s">
        <v>498</v>
      </c>
      <c r="G255" s="1050" t="s">
        <v>281</v>
      </c>
      <c r="H255" s="1050" t="s">
        <v>27</v>
      </c>
      <c r="I255" s="145" t="s">
        <v>29</v>
      </c>
      <c r="J255" s="144">
        <v>20</v>
      </c>
      <c r="K255" s="145" t="s">
        <v>32</v>
      </c>
      <c r="L255" s="117">
        <v>6</v>
      </c>
      <c r="M255" s="118"/>
      <c r="N255" s="118"/>
      <c r="O255" s="118">
        <v>6</v>
      </c>
      <c r="P255" s="118">
        <v>6</v>
      </c>
      <c r="Q255" s="118">
        <v>6</v>
      </c>
      <c r="R255" s="118">
        <v>6</v>
      </c>
      <c r="S255" s="118">
        <v>6</v>
      </c>
      <c r="T255" s="118"/>
      <c r="U255" s="118"/>
      <c r="V255" s="118">
        <v>6</v>
      </c>
      <c r="W255" s="118">
        <v>6</v>
      </c>
      <c r="X255" s="118">
        <v>6</v>
      </c>
      <c r="Y255" s="118">
        <v>6</v>
      </c>
      <c r="Z255" s="118">
        <v>6</v>
      </c>
      <c r="AA255" s="118"/>
      <c r="AB255" s="118"/>
      <c r="AC255" s="118">
        <v>6</v>
      </c>
      <c r="AD255" s="118">
        <v>6</v>
      </c>
      <c r="AE255" s="118">
        <v>6</v>
      </c>
      <c r="AF255" s="118">
        <v>6</v>
      </c>
      <c r="AG255" s="118">
        <v>6</v>
      </c>
      <c r="AH255" s="118"/>
      <c r="AI255" s="118"/>
      <c r="AJ255" s="118">
        <v>6</v>
      </c>
      <c r="AK255" s="118">
        <v>6</v>
      </c>
      <c r="AL255" s="118">
        <v>6</v>
      </c>
      <c r="AM255" s="118">
        <v>6</v>
      </c>
      <c r="AN255" s="118">
        <v>6</v>
      </c>
      <c r="AO255" s="119"/>
      <c r="AP255" s="120">
        <f t="shared" si="78"/>
        <v>126</v>
      </c>
      <c r="AQ255" s="1044">
        <v>12</v>
      </c>
      <c r="AR255" s="992">
        <f>1-(AS255/AQ255)</f>
        <v>0.25</v>
      </c>
      <c r="AS255" s="1046">
        <v>9</v>
      </c>
      <c r="AT255" s="987">
        <f t="shared" ref="AT255" si="113">+AQ255*AP255</f>
        <v>1512</v>
      </c>
      <c r="AU255" s="989">
        <f t="shared" ref="AU255" si="114">+AS255*AP255</f>
        <v>1134</v>
      </c>
    </row>
    <row r="256" spans="3:47" ht="26.25" hidden="1" customHeight="1" x14ac:dyDescent="0.25">
      <c r="C256" s="1049"/>
      <c r="D256" s="710"/>
      <c r="E256" s="996"/>
      <c r="F256" s="996"/>
      <c r="G256" s="1051"/>
      <c r="H256" s="1051"/>
      <c r="I256" s="145" t="s">
        <v>36</v>
      </c>
      <c r="J256" s="144">
        <v>20</v>
      </c>
      <c r="K256" s="145" t="s">
        <v>32</v>
      </c>
      <c r="L256" s="117"/>
      <c r="M256" s="118">
        <v>6</v>
      </c>
      <c r="N256" s="118">
        <v>6</v>
      </c>
      <c r="O256" s="118"/>
      <c r="P256" s="118"/>
      <c r="Q256" s="118"/>
      <c r="R256" s="118"/>
      <c r="S256" s="118"/>
      <c r="T256" s="118">
        <v>6</v>
      </c>
      <c r="U256" s="118">
        <v>6</v>
      </c>
      <c r="V256" s="118"/>
      <c r="W256" s="118"/>
      <c r="X256" s="118"/>
      <c r="Y256" s="118"/>
      <c r="Z256" s="118"/>
      <c r="AA256" s="118">
        <v>6</v>
      </c>
      <c r="AB256" s="118">
        <v>6</v>
      </c>
      <c r="AC256" s="118"/>
      <c r="AD256" s="118"/>
      <c r="AE256" s="118"/>
      <c r="AF256" s="118"/>
      <c r="AG256" s="118"/>
      <c r="AH256" s="118">
        <v>6</v>
      </c>
      <c r="AI256" s="118">
        <v>6</v>
      </c>
      <c r="AJ256" s="118"/>
      <c r="AK256" s="118"/>
      <c r="AL256" s="118"/>
      <c r="AM256" s="118"/>
      <c r="AN256" s="118"/>
      <c r="AO256" s="119">
        <v>6</v>
      </c>
      <c r="AP256" s="120">
        <f t="shared" si="78"/>
        <v>54</v>
      </c>
      <c r="AQ256" s="1045"/>
      <c r="AR256" s="993"/>
      <c r="AS256" s="1047"/>
      <c r="AT256" s="988"/>
      <c r="AU256" s="990"/>
    </row>
    <row r="257" spans="3:47" ht="26.25" hidden="1" customHeight="1" x14ac:dyDescent="0.25">
      <c r="C257" s="1048">
        <v>126</v>
      </c>
      <c r="D257" s="710"/>
      <c r="E257" s="994" t="s">
        <v>92</v>
      </c>
      <c r="F257" s="994" t="s">
        <v>499</v>
      </c>
      <c r="G257" s="1050" t="s">
        <v>282</v>
      </c>
      <c r="H257" s="1050" t="s">
        <v>27</v>
      </c>
      <c r="I257" s="156" t="s">
        <v>29</v>
      </c>
      <c r="J257" s="155">
        <v>20</v>
      </c>
      <c r="K257" s="156" t="s">
        <v>32</v>
      </c>
      <c r="L257" s="117">
        <v>6</v>
      </c>
      <c r="M257" s="118"/>
      <c r="N257" s="118"/>
      <c r="O257" s="118">
        <v>6</v>
      </c>
      <c r="P257" s="118">
        <v>6</v>
      </c>
      <c r="Q257" s="118">
        <v>6</v>
      </c>
      <c r="R257" s="118">
        <v>6</v>
      </c>
      <c r="S257" s="118">
        <v>6</v>
      </c>
      <c r="T257" s="118"/>
      <c r="U257" s="118"/>
      <c r="V257" s="118">
        <v>6</v>
      </c>
      <c r="W257" s="118">
        <v>6</v>
      </c>
      <c r="X257" s="118">
        <v>6</v>
      </c>
      <c r="Y257" s="118">
        <v>6</v>
      </c>
      <c r="Z257" s="118">
        <v>6</v>
      </c>
      <c r="AA257" s="118"/>
      <c r="AB257" s="118"/>
      <c r="AC257" s="118">
        <v>6</v>
      </c>
      <c r="AD257" s="118">
        <v>6</v>
      </c>
      <c r="AE257" s="118">
        <v>6</v>
      </c>
      <c r="AF257" s="118">
        <v>6</v>
      </c>
      <c r="AG257" s="118">
        <v>6</v>
      </c>
      <c r="AH257" s="118"/>
      <c r="AI257" s="118"/>
      <c r="AJ257" s="118">
        <v>6</v>
      </c>
      <c r="AK257" s="118">
        <v>6</v>
      </c>
      <c r="AL257" s="118">
        <v>6</v>
      </c>
      <c r="AM257" s="118">
        <v>6</v>
      </c>
      <c r="AN257" s="118">
        <v>6</v>
      </c>
      <c r="AO257" s="119"/>
      <c r="AP257" s="120">
        <f t="shared" si="78"/>
        <v>126</v>
      </c>
      <c r="AQ257" s="1044">
        <v>10</v>
      </c>
      <c r="AR257" s="992">
        <f>1-(AS257/AQ257)</f>
        <v>0.4</v>
      </c>
      <c r="AS257" s="1046">
        <v>6</v>
      </c>
      <c r="AT257" s="987">
        <f t="shared" ref="AT257" si="115">+AQ257*AP257</f>
        <v>1260</v>
      </c>
      <c r="AU257" s="989">
        <f t="shared" ref="AU257" si="116">+AS257*AP257</f>
        <v>756</v>
      </c>
    </row>
    <row r="258" spans="3:47" ht="26.25" hidden="1" customHeight="1" x14ac:dyDescent="0.25">
      <c r="C258" s="1049"/>
      <c r="D258" s="710"/>
      <c r="E258" s="996"/>
      <c r="F258" s="996"/>
      <c r="G258" s="1051"/>
      <c r="H258" s="1051"/>
      <c r="I258" s="156" t="s">
        <v>36</v>
      </c>
      <c r="J258" s="155">
        <v>20</v>
      </c>
      <c r="K258" s="156" t="s">
        <v>32</v>
      </c>
      <c r="L258" s="117"/>
      <c r="M258" s="118">
        <v>3</v>
      </c>
      <c r="N258" s="118">
        <v>3</v>
      </c>
      <c r="O258" s="118"/>
      <c r="P258" s="118"/>
      <c r="Q258" s="118"/>
      <c r="R258" s="118"/>
      <c r="S258" s="118"/>
      <c r="T258" s="118">
        <v>3</v>
      </c>
      <c r="U258" s="118">
        <v>3</v>
      </c>
      <c r="V258" s="118"/>
      <c r="W258" s="118"/>
      <c r="X258" s="118"/>
      <c r="Y258" s="118"/>
      <c r="Z258" s="118"/>
      <c r="AA258" s="118">
        <v>3</v>
      </c>
      <c r="AB258" s="118">
        <v>3</v>
      </c>
      <c r="AC258" s="118"/>
      <c r="AD258" s="118"/>
      <c r="AE258" s="118"/>
      <c r="AF258" s="118"/>
      <c r="AG258" s="118"/>
      <c r="AH258" s="118">
        <v>3</v>
      </c>
      <c r="AI258" s="118">
        <v>3</v>
      </c>
      <c r="AJ258" s="118"/>
      <c r="AK258" s="118"/>
      <c r="AL258" s="118"/>
      <c r="AM258" s="118"/>
      <c r="AN258" s="118"/>
      <c r="AO258" s="119">
        <v>3</v>
      </c>
      <c r="AP258" s="120">
        <f t="shared" si="78"/>
        <v>27</v>
      </c>
      <c r="AQ258" s="1045"/>
      <c r="AR258" s="993"/>
      <c r="AS258" s="1047"/>
      <c r="AT258" s="988"/>
      <c r="AU258" s="990"/>
    </row>
    <row r="259" spans="3:47" ht="26.25" hidden="1" customHeight="1" x14ac:dyDescent="0.25">
      <c r="C259" s="1048">
        <v>127</v>
      </c>
      <c r="D259" s="710"/>
      <c r="E259" s="994" t="s">
        <v>95</v>
      </c>
      <c r="F259" s="994" t="s">
        <v>495</v>
      </c>
      <c r="G259" s="1050" t="s">
        <v>598</v>
      </c>
      <c r="H259" s="1050" t="s">
        <v>27</v>
      </c>
      <c r="I259" s="156" t="s">
        <v>29</v>
      </c>
      <c r="J259" s="155">
        <v>20</v>
      </c>
      <c r="K259" s="156" t="s">
        <v>32</v>
      </c>
      <c r="L259" s="117">
        <v>6</v>
      </c>
      <c r="M259" s="118"/>
      <c r="N259" s="118"/>
      <c r="O259" s="118">
        <v>6</v>
      </c>
      <c r="P259" s="118">
        <v>6</v>
      </c>
      <c r="Q259" s="118">
        <v>6</v>
      </c>
      <c r="R259" s="118">
        <v>6</v>
      </c>
      <c r="S259" s="118">
        <v>6</v>
      </c>
      <c r="T259" s="118"/>
      <c r="U259" s="118"/>
      <c r="V259" s="118">
        <v>6</v>
      </c>
      <c r="W259" s="118">
        <v>6</v>
      </c>
      <c r="X259" s="118">
        <v>6</v>
      </c>
      <c r="Y259" s="118">
        <v>6</v>
      </c>
      <c r="Z259" s="118">
        <v>6</v>
      </c>
      <c r="AA259" s="118"/>
      <c r="AB259" s="118"/>
      <c r="AC259" s="118">
        <v>6</v>
      </c>
      <c r="AD259" s="118">
        <v>6</v>
      </c>
      <c r="AE259" s="118">
        <v>6</v>
      </c>
      <c r="AF259" s="118">
        <v>6</v>
      </c>
      <c r="AG259" s="118">
        <v>6</v>
      </c>
      <c r="AH259" s="118"/>
      <c r="AI259" s="118"/>
      <c r="AJ259" s="118">
        <v>6</v>
      </c>
      <c r="AK259" s="118">
        <v>6</v>
      </c>
      <c r="AL259" s="118">
        <v>6</v>
      </c>
      <c r="AM259" s="118">
        <v>6</v>
      </c>
      <c r="AN259" s="118">
        <v>6</v>
      </c>
      <c r="AO259" s="119"/>
      <c r="AP259" s="120">
        <f t="shared" si="78"/>
        <v>126</v>
      </c>
      <c r="AQ259" s="1044">
        <v>7</v>
      </c>
      <c r="AR259" s="992">
        <f>1-(AS259/AQ259)</f>
        <v>0.2857142857142857</v>
      </c>
      <c r="AS259" s="1046">
        <v>5</v>
      </c>
      <c r="AT259" s="987">
        <f t="shared" ref="AT259" si="117">+AQ259*AP259</f>
        <v>882</v>
      </c>
      <c r="AU259" s="989">
        <f t="shared" ref="AU259" si="118">+AS259*AP259</f>
        <v>630</v>
      </c>
    </row>
    <row r="260" spans="3:47" ht="26.25" hidden="1" customHeight="1" x14ac:dyDescent="0.25">
      <c r="C260" s="1049"/>
      <c r="D260" s="710"/>
      <c r="E260" s="996"/>
      <c r="F260" s="996"/>
      <c r="G260" s="1051"/>
      <c r="H260" s="1051"/>
      <c r="I260" s="156" t="s">
        <v>36</v>
      </c>
      <c r="J260" s="155">
        <v>20</v>
      </c>
      <c r="K260" s="156" t="s">
        <v>32</v>
      </c>
      <c r="L260" s="117"/>
      <c r="M260" s="118">
        <v>6</v>
      </c>
      <c r="N260" s="118">
        <v>6</v>
      </c>
      <c r="O260" s="118"/>
      <c r="P260" s="118"/>
      <c r="Q260" s="118"/>
      <c r="R260" s="118"/>
      <c r="S260" s="118"/>
      <c r="T260" s="118">
        <v>6</v>
      </c>
      <c r="U260" s="118">
        <v>6</v>
      </c>
      <c r="V260" s="118"/>
      <c r="W260" s="118"/>
      <c r="X260" s="118"/>
      <c r="Y260" s="118"/>
      <c r="Z260" s="118"/>
      <c r="AA260" s="118">
        <v>6</v>
      </c>
      <c r="AB260" s="118">
        <v>6</v>
      </c>
      <c r="AC260" s="118"/>
      <c r="AD260" s="118"/>
      <c r="AE260" s="118"/>
      <c r="AF260" s="118"/>
      <c r="AG260" s="118"/>
      <c r="AH260" s="118">
        <v>6</v>
      </c>
      <c r="AI260" s="118">
        <v>6</v>
      </c>
      <c r="AJ260" s="118"/>
      <c r="AK260" s="118"/>
      <c r="AL260" s="118"/>
      <c r="AM260" s="118"/>
      <c r="AN260" s="118"/>
      <c r="AO260" s="119">
        <v>6</v>
      </c>
      <c r="AP260" s="120">
        <f t="shared" si="78"/>
        <v>54</v>
      </c>
      <c r="AQ260" s="1045"/>
      <c r="AR260" s="993"/>
      <c r="AS260" s="1047"/>
      <c r="AT260" s="988"/>
      <c r="AU260" s="990"/>
    </row>
    <row r="261" spans="3:47" ht="26.25" hidden="1" customHeight="1" x14ac:dyDescent="0.25">
      <c r="C261" s="1048">
        <v>128</v>
      </c>
      <c r="D261" s="710"/>
      <c r="E261" s="994" t="s">
        <v>117</v>
      </c>
      <c r="F261" s="994" t="s">
        <v>495</v>
      </c>
      <c r="G261" s="1050" t="s">
        <v>283</v>
      </c>
      <c r="H261" s="1050" t="s">
        <v>27</v>
      </c>
      <c r="I261" s="156" t="s">
        <v>29</v>
      </c>
      <c r="J261" s="155">
        <v>20</v>
      </c>
      <c r="K261" s="156" t="s">
        <v>32</v>
      </c>
      <c r="L261" s="117">
        <v>6</v>
      </c>
      <c r="M261" s="118"/>
      <c r="N261" s="118"/>
      <c r="O261" s="118">
        <v>6</v>
      </c>
      <c r="P261" s="118">
        <v>6</v>
      </c>
      <c r="Q261" s="118">
        <v>6</v>
      </c>
      <c r="R261" s="118">
        <v>6</v>
      </c>
      <c r="S261" s="118">
        <v>6</v>
      </c>
      <c r="T261" s="118"/>
      <c r="U261" s="118"/>
      <c r="V261" s="118">
        <v>6</v>
      </c>
      <c r="W261" s="118">
        <v>6</v>
      </c>
      <c r="X261" s="118">
        <v>6</v>
      </c>
      <c r="Y261" s="118">
        <v>6</v>
      </c>
      <c r="Z261" s="118">
        <v>6</v>
      </c>
      <c r="AA261" s="118"/>
      <c r="AB261" s="118"/>
      <c r="AC261" s="118">
        <v>6</v>
      </c>
      <c r="AD261" s="118">
        <v>6</v>
      </c>
      <c r="AE261" s="118">
        <v>6</v>
      </c>
      <c r="AF261" s="118">
        <v>6</v>
      </c>
      <c r="AG261" s="118">
        <v>6</v>
      </c>
      <c r="AH261" s="118"/>
      <c r="AI261" s="118"/>
      <c r="AJ261" s="118">
        <v>6</v>
      </c>
      <c r="AK261" s="118">
        <v>6</v>
      </c>
      <c r="AL261" s="118">
        <v>6</v>
      </c>
      <c r="AM261" s="118">
        <v>6</v>
      </c>
      <c r="AN261" s="118">
        <v>6</v>
      </c>
      <c r="AO261" s="119"/>
      <c r="AP261" s="120">
        <f t="shared" si="78"/>
        <v>126</v>
      </c>
      <c r="AQ261" s="1044">
        <v>12</v>
      </c>
      <c r="AR261" s="992">
        <f>1-(AS261/AQ261)</f>
        <v>0.5</v>
      </c>
      <c r="AS261" s="1046">
        <v>6</v>
      </c>
      <c r="AT261" s="987">
        <f t="shared" ref="AT261" si="119">+AQ261*AP261</f>
        <v>1512</v>
      </c>
      <c r="AU261" s="989">
        <f t="shared" ref="AU261" si="120">+AS261*AP261</f>
        <v>756</v>
      </c>
    </row>
    <row r="262" spans="3:47" ht="26.25" hidden="1" customHeight="1" x14ac:dyDescent="0.25">
      <c r="C262" s="1049"/>
      <c r="D262" s="710"/>
      <c r="E262" s="996"/>
      <c r="F262" s="996"/>
      <c r="G262" s="1051"/>
      <c r="H262" s="1051"/>
      <c r="I262" s="156" t="s">
        <v>36</v>
      </c>
      <c r="J262" s="155">
        <v>20</v>
      </c>
      <c r="K262" s="156" t="s">
        <v>32</v>
      </c>
      <c r="L262" s="117"/>
      <c r="M262" s="118">
        <v>3</v>
      </c>
      <c r="N262" s="118">
        <v>3</v>
      </c>
      <c r="O262" s="118"/>
      <c r="P262" s="118"/>
      <c r="Q262" s="118"/>
      <c r="R262" s="118"/>
      <c r="S262" s="118"/>
      <c r="T262" s="118">
        <v>3</v>
      </c>
      <c r="U262" s="118">
        <v>3</v>
      </c>
      <c r="V262" s="118"/>
      <c r="W262" s="118"/>
      <c r="X262" s="118"/>
      <c r="Y262" s="118"/>
      <c r="Z262" s="118"/>
      <c r="AA262" s="118">
        <v>3</v>
      </c>
      <c r="AB262" s="118">
        <v>3</v>
      </c>
      <c r="AC262" s="118"/>
      <c r="AD262" s="118"/>
      <c r="AE262" s="118"/>
      <c r="AF262" s="118"/>
      <c r="AG262" s="118"/>
      <c r="AH262" s="118">
        <v>3</v>
      </c>
      <c r="AI262" s="118">
        <v>3</v>
      </c>
      <c r="AJ262" s="118"/>
      <c r="AK262" s="118"/>
      <c r="AL262" s="118"/>
      <c r="AM262" s="118"/>
      <c r="AN262" s="118"/>
      <c r="AO262" s="119">
        <v>3</v>
      </c>
      <c r="AP262" s="120">
        <f t="shared" si="78"/>
        <v>27</v>
      </c>
      <c r="AQ262" s="1045"/>
      <c r="AR262" s="993"/>
      <c r="AS262" s="1047"/>
      <c r="AT262" s="988"/>
      <c r="AU262" s="990"/>
    </row>
    <row r="263" spans="3:47" ht="26.25" hidden="1" customHeight="1" x14ac:dyDescent="0.25">
      <c r="C263" s="146">
        <v>129</v>
      </c>
      <c r="D263" s="710"/>
      <c r="E263" s="153" t="s">
        <v>41</v>
      </c>
      <c r="F263" s="154"/>
      <c r="G263" s="153" t="s">
        <v>585</v>
      </c>
      <c r="H263" s="156" t="s">
        <v>27</v>
      </c>
      <c r="I263" s="156" t="s">
        <v>29</v>
      </c>
      <c r="J263" s="155">
        <v>20</v>
      </c>
      <c r="K263" s="156" t="s">
        <v>32</v>
      </c>
      <c r="L263" s="117">
        <v>6</v>
      </c>
      <c r="M263" s="118"/>
      <c r="N263" s="118"/>
      <c r="O263" s="118">
        <v>6</v>
      </c>
      <c r="P263" s="118">
        <v>6</v>
      </c>
      <c r="Q263" s="118">
        <v>6</v>
      </c>
      <c r="R263" s="118">
        <v>6</v>
      </c>
      <c r="S263" s="118">
        <v>6</v>
      </c>
      <c r="T263" s="118"/>
      <c r="U263" s="118"/>
      <c r="V263" s="118">
        <v>6</v>
      </c>
      <c r="W263" s="118">
        <v>6</v>
      </c>
      <c r="X263" s="118">
        <v>6</v>
      </c>
      <c r="Y263" s="118">
        <v>6</v>
      </c>
      <c r="Z263" s="118">
        <v>6</v>
      </c>
      <c r="AA263" s="118"/>
      <c r="AB263" s="118"/>
      <c r="AC263" s="118">
        <v>6</v>
      </c>
      <c r="AD263" s="118">
        <v>6</v>
      </c>
      <c r="AE263" s="118">
        <v>6</v>
      </c>
      <c r="AF263" s="118">
        <v>6</v>
      </c>
      <c r="AG263" s="118">
        <v>6</v>
      </c>
      <c r="AH263" s="118"/>
      <c r="AI263" s="118"/>
      <c r="AJ263" s="118">
        <v>6</v>
      </c>
      <c r="AK263" s="118">
        <v>6</v>
      </c>
      <c r="AL263" s="118">
        <v>6</v>
      </c>
      <c r="AM263" s="118">
        <v>6</v>
      </c>
      <c r="AN263" s="118">
        <v>6</v>
      </c>
      <c r="AO263" s="119"/>
      <c r="AP263" s="120">
        <f t="shared" ref="AP263:AP301" si="121">SUM(L263:AO263)</f>
        <v>126</v>
      </c>
      <c r="AQ263" s="157">
        <v>12</v>
      </c>
      <c r="AR263" s="158">
        <f>1-(AS263/AQ263)</f>
        <v>0.55833333333333335</v>
      </c>
      <c r="AS263" s="159">
        <v>5.3</v>
      </c>
      <c r="AT263" s="143">
        <f>+AQ263*AP263</f>
        <v>1512</v>
      </c>
      <c r="AU263" s="89">
        <f>+AS263*AP263</f>
        <v>667.8</v>
      </c>
    </row>
    <row r="264" spans="3:47" ht="26.25" hidden="1" customHeight="1" x14ac:dyDescent="0.25">
      <c r="C264" s="1048">
        <v>130</v>
      </c>
      <c r="D264" s="710"/>
      <c r="E264" s="994" t="s">
        <v>92</v>
      </c>
      <c r="F264" s="994" t="s">
        <v>500</v>
      </c>
      <c r="G264" s="1050" t="s">
        <v>284</v>
      </c>
      <c r="H264" s="1050" t="s">
        <v>27</v>
      </c>
      <c r="I264" s="156" t="s">
        <v>29</v>
      </c>
      <c r="J264" s="155">
        <v>20</v>
      </c>
      <c r="K264" s="156" t="s">
        <v>32</v>
      </c>
      <c r="L264" s="117">
        <v>6</v>
      </c>
      <c r="M264" s="118"/>
      <c r="N264" s="118"/>
      <c r="O264" s="118">
        <v>6</v>
      </c>
      <c r="P264" s="118">
        <v>6</v>
      </c>
      <c r="Q264" s="118">
        <v>6</v>
      </c>
      <c r="R264" s="118">
        <v>6</v>
      </c>
      <c r="S264" s="118">
        <v>6</v>
      </c>
      <c r="T264" s="118"/>
      <c r="U264" s="118"/>
      <c r="V264" s="118">
        <v>6</v>
      </c>
      <c r="W264" s="118">
        <v>6</v>
      </c>
      <c r="X264" s="118">
        <v>6</v>
      </c>
      <c r="Y264" s="118">
        <v>6</v>
      </c>
      <c r="Z264" s="118">
        <v>6</v>
      </c>
      <c r="AA264" s="118"/>
      <c r="AB264" s="118"/>
      <c r="AC264" s="118">
        <v>6</v>
      </c>
      <c r="AD264" s="118">
        <v>6</v>
      </c>
      <c r="AE264" s="118">
        <v>6</v>
      </c>
      <c r="AF264" s="118">
        <v>6</v>
      </c>
      <c r="AG264" s="118">
        <v>6</v>
      </c>
      <c r="AH264" s="118"/>
      <c r="AI264" s="118"/>
      <c r="AJ264" s="118">
        <v>6</v>
      </c>
      <c r="AK264" s="118">
        <v>6</v>
      </c>
      <c r="AL264" s="118">
        <v>6</v>
      </c>
      <c r="AM264" s="118">
        <v>6</v>
      </c>
      <c r="AN264" s="118">
        <v>6</v>
      </c>
      <c r="AO264" s="119"/>
      <c r="AP264" s="120">
        <f t="shared" si="121"/>
        <v>126</v>
      </c>
      <c r="AQ264" s="1044">
        <v>10</v>
      </c>
      <c r="AR264" s="992">
        <f>1-(AS264/AQ264)</f>
        <v>0.4</v>
      </c>
      <c r="AS264" s="1046">
        <v>6</v>
      </c>
      <c r="AT264" s="987">
        <f t="shared" ref="AT264" si="122">+AQ264*AP264</f>
        <v>1260</v>
      </c>
      <c r="AU264" s="989">
        <f t="shared" ref="AU264" si="123">+AS264*AP264</f>
        <v>756</v>
      </c>
    </row>
    <row r="265" spans="3:47" ht="26.25" hidden="1" customHeight="1" x14ac:dyDescent="0.25">
      <c r="C265" s="1049"/>
      <c r="D265" s="710"/>
      <c r="E265" s="996"/>
      <c r="F265" s="996"/>
      <c r="G265" s="1051"/>
      <c r="H265" s="1051"/>
      <c r="I265" s="156" t="s">
        <v>36</v>
      </c>
      <c r="J265" s="155">
        <v>20</v>
      </c>
      <c r="K265" s="156" t="s">
        <v>32</v>
      </c>
      <c r="L265" s="117"/>
      <c r="M265" s="118">
        <v>3</v>
      </c>
      <c r="N265" s="118">
        <v>3</v>
      </c>
      <c r="O265" s="118"/>
      <c r="P265" s="118"/>
      <c r="Q265" s="118"/>
      <c r="R265" s="118"/>
      <c r="S265" s="118"/>
      <c r="T265" s="118">
        <v>3</v>
      </c>
      <c r="U265" s="118">
        <v>3</v>
      </c>
      <c r="V265" s="118"/>
      <c r="W265" s="118"/>
      <c r="X265" s="118"/>
      <c r="Y265" s="118"/>
      <c r="Z265" s="118"/>
      <c r="AA265" s="118">
        <v>3</v>
      </c>
      <c r="AB265" s="118">
        <v>3</v>
      </c>
      <c r="AC265" s="118"/>
      <c r="AD265" s="118"/>
      <c r="AE265" s="118"/>
      <c r="AF265" s="118"/>
      <c r="AG265" s="118"/>
      <c r="AH265" s="118">
        <v>3</v>
      </c>
      <c r="AI265" s="118">
        <v>3</v>
      </c>
      <c r="AJ265" s="118"/>
      <c r="AK265" s="118"/>
      <c r="AL265" s="118"/>
      <c r="AM265" s="118"/>
      <c r="AN265" s="118"/>
      <c r="AO265" s="119">
        <v>3</v>
      </c>
      <c r="AP265" s="120">
        <f t="shared" si="121"/>
        <v>27</v>
      </c>
      <c r="AQ265" s="1045"/>
      <c r="AR265" s="993"/>
      <c r="AS265" s="1047"/>
      <c r="AT265" s="988"/>
      <c r="AU265" s="990"/>
    </row>
    <row r="266" spans="3:47" ht="26.25" hidden="1" customHeight="1" x14ac:dyDescent="0.25">
      <c r="C266" s="1048">
        <v>131</v>
      </c>
      <c r="D266" s="710"/>
      <c r="E266" s="994" t="s">
        <v>46</v>
      </c>
      <c r="F266" s="994" t="s">
        <v>495</v>
      </c>
      <c r="G266" s="1050" t="s">
        <v>285</v>
      </c>
      <c r="H266" s="1050" t="s">
        <v>27</v>
      </c>
      <c r="I266" s="145" t="s">
        <v>29</v>
      </c>
      <c r="J266" s="144">
        <v>20</v>
      </c>
      <c r="K266" s="145" t="s">
        <v>32</v>
      </c>
      <c r="L266" s="117">
        <v>6</v>
      </c>
      <c r="M266" s="118"/>
      <c r="N266" s="118"/>
      <c r="O266" s="118">
        <v>6</v>
      </c>
      <c r="P266" s="118">
        <v>6</v>
      </c>
      <c r="Q266" s="118">
        <v>6</v>
      </c>
      <c r="R266" s="118">
        <v>6</v>
      </c>
      <c r="S266" s="118">
        <v>6</v>
      </c>
      <c r="T266" s="118"/>
      <c r="U266" s="118"/>
      <c r="V266" s="118">
        <v>6</v>
      </c>
      <c r="W266" s="118">
        <v>6</v>
      </c>
      <c r="X266" s="118">
        <v>6</v>
      </c>
      <c r="Y266" s="118">
        <v>6</v>
      </c>
      <c r="Z266" s="118">
        <v>6</v>
      </c>
      <c r="AA266" s="118"/>
      <c r="AB266" s="118"/>
      <c r="AC266" s="118">
        <v>6</v>
      </c>
      <c r="AD266" s="118">
        <v>6</v>
      </c>
      <c r="AE266" s="118">
        <v>6</v>
      </c>
      <c r="AF266" s="118">
        <v>6</v>
      </c>
      <c r="AG266" s="118">
        <v>6</v>
      </c>
      <c r="AH266" s="118"/>
      <c r="AI266" s="118"/>
      <c r="AJ266" s="118">
        <v>6</v>
      </c>
      <c r="AK266" s="118">
        <v>6</v>
      </c>
      <c r="AL266" s="118">
        <v>6</v>
      </c>
      <c r="AM266" s="118">
        <v>6</v>
      </c>
      <c r="AN266" s="118">
        <v>6</v>
      </c>
      <c r="AO266" s="119"/>
      <c r="AP266" s="120">
        <f t="shared" si="121"/>
        <v>126</v>
      </c>
      <c r="AQ266" s="1044">
        <v>10</v>
      </c>
      <c r="AR266" s="992">
        <f>1-(AS266/AQ266)</f>
        <v>0.30000000000000004</v>
      </c>
      <c r="AS266" s="1046">
        <v>7</v>
      </c>
      <c r="AT266" s="987">
        <f t="shared" ref="AT266" si="124">+AQ266*AP266</f>
        <v>1260</v>
      </c>
      <c r="AU266" s="989">
        <f t="shared" ref="AU266" si="125">+AS266*AP266</f>
        <v>882</v>
      </c>
    </row>
    <row r="267" spans="3:47" ht="26.25" hidden="1" customHeight="1" x14ac:dyDescent="0.25">
      <c r="C267" s="1049"/>
      <c r="D267" s="710"/>
      <c r="E267" s="996"/>
      <c r="F267" s="996"/>
      <c r="G267" s="1051"/>
      <c r="H267" s="1051"/>
      <c r="I267" s="145" t="s">
        <v>36</v>
      </c>
      <c r="J267" s="144">
        <v>20</v>
      </c>
      <c r="K267" s="145" t="s">
        <v>32</v>
      </c>
      <c r="L267" s="117"/>
      <c r="M267" s="118">
        <v>3</v>
      </c>
      <c r="N267" s="118">
        <v>3</v>
      </c>
      <c r="O267" s="118"/>
      <c r="P267" s="118"/>
      <c r="Q267" s="118"/>
      <c r="R267" s="118"/>
      <c r="S267" s="118"/>
      <c r="T267" s="118">
        <v>3</v>
      </c>
      <c r="U267" s="118">
        <v>3</v>
      </c>
      <c r="V267" s="118"/>
      <c r="W267" s="118"/>
      <c r="X267" s="118"/>
      <c r="Y267" s="118"/>
      <c r="Z267" s="118"/>
      <c r="AA267" s="118">
        <v>3</v>
      </c>
      <c r="AB267" s="118">
        <v>3</v>
      </c>
      <c r="AC267" s="118"/>
      <c r="AD267" s="118"/>
      <c r="AE267" s="118"/>
      <c r="AF267" s="118"/>
      <c r="AG267" s="118"/>
      <c r="AH267" s="118">
        <v>3</v>
      </c>
      <c r="AI267" s="118">
        <v>3</v>
      </c>
      <c r="AJ267" s="118"/>
      <c r="AK267" s="118"/>
      <c r="AL267" s="118"/>
      <c r="AM267" s="118"/>
      <c r="AN267" s="118"/>
      <c r="AO267" s="119">
        <v>3</v>
      </c>
      <c r="AP267" s="120">
        <f t="shared" si="121"/>
        <v>27</v>
      </c>
      <c r="AQ267" s="1045"/>
      <c r="AR267" s="993"/>
      <c r="AS267" s="1047"/>
      <c r="AT267" s="988"/>
      <c r="AU267" s="990"/>
    </row>
    <row r="268" spans="3:47" ht="26.25" hidden="1" customHeight="1" x14ac:dyDescent="0.25">
      <c r="C268" s="1048">
        <v>132</v>
      </c>
      <c r="D268" s="710"/>
      <c r="E268" s="994" t="s">
        <v>95</v>
      </c>
      <c r="F268" s="994" t="s">
        <v>599</v>
      </c>
      <c r="G268" s="1050" t="s">
        <v>286</v>
      </c>
      <c r="H268" s="1050" t="s">
        <v>27</v>
      </c>
      <c r="I268" s="145" t="s">
        <v>29</v>
      </c>
      <c r="J268" s="144">
        <v>20</v>
      </c>
      <c r="K268" s="145" t="s">
        <v>32</v>
      </c>
      <c r="L268" s="117">
        <v>6</v>
      </c>
      <c r="M268" s="118"/>
      <c r="N268" s="118"/>
      <c r="O268" s="118">
        <v>6</v>
      </c>
      <c r="P268" s="118">
        <v>6</v>
      </c>
      <c r="Q268" s="118">
        <v>6</v>
      </c>
      <c r="R268" s="118">
        <v>6</v>
      </c>
      <c r="S268" s="118">
        <v>6</v>
      </c>
      <c r="T268" s="118"/>
      <c r="U268" s="118"/>
      <c r="V268" s="118">
        <v>6</v>
      </c>
      <c r="W268" s="118">
        <v>6</v>
      </c>
      <c r="X268" s="118">
        <v>6</v>
      </c>
      <c r="Y268" s="118">
        <v>6</v>
      </c>
      <c r="Z268" s="118">
        <v>6</v>
      </c>
      <c r="AA268" s="118"/>
      <c r="AB268" s="118"/>
      <c r="AC268" s="118">
        <v>6</v>
      </c>
      <c r="AD268" s="118">
        <v>6</v>
      </c>
      <c r="AE268" s="118">
        <v>6</v>
      </c>
      <c r="AF268" s="118">
        <v>6</v>
      </c>
      <c r="AG268" s="118">
        <v>6</v>
      </c>
      <c r="AH268" s="118"/>
      <c r="AI268" s="118"/>
      <c r="AJ268" s="118">
        <v>6</v>
      </c>
      <c r="AK268" s="118">
        <v>6</v>
      </c>
      <c r="AL268" s="118">
        <v>6</v>
      </c>
      <c r="AM268" s="118">
        <v>6</v>
      </c>
      <c r="AN268" s="118">
        <v>6</v>
      </c>
      <c r="AO268" s="119"/>
      <c r="AP268" s="120">
        <f t="shared" si="121"/>
        <v>126</v>
      </c>
      <c r="AQ268" s="1044">
        <v>7</v>
      </c>
      <c r="AR268" s="992">
        <f>1-(AS268/AQ268)</f>
        <v>0.2857142857142857</v>
      </c>
      <c r="AS268" s="1046">
        <v>5</v>
      </c>
      <c r="AT268" s="987">
        <f t="shared" ref="AT268" si="126">+AQ268*AP268</f>
        <v>882</v>
      </c>
      <c r="AU268" s="989">
        <f t="shared" ref="AU268" si="127">+AS268*AP268</f>
        <v>630</v>
      </c>
    </row>
    <row r="269" spans="3:47" ht="26.25" hidden="1" customHeight="1" x14ac:dyDescent="0.25">
      <c r="C269" s="1049"/>
      <c r="D269" s="710"/>
      <c r="E269" s="996"/>
      <c r="F269" s="996"/>
      <c r="G269" s="1051"/>
      <c r="H269" s="1051"/>
      <c r="I269" s="145" t="s">
        <v>36</v>
      </c>
      <c r="J269" s="144">
        <v>20</v>
      </c>
      <c r="K269" s="145" t="s">
        <v>32</v>
      </c>
      <c r="L269" s="117"/>
      <c r="M269" s="118">
        <v>6</v>
      </c>
      <c r="N269" s="118">
        <v>6</v>
      </c>
      <c r="O269" s="118"/>
      <c r="P269" s="118"/>
      <c r="Q269" s="118"/>
      <c r="R269" s="118"/>
      <c r="S269" s="118"/>
      <c r="T269" s="118">
        <v>6</v>
      </c>
      <c r="U269" s="118">
        <v>6</v>
      </c>
      <c r="V269" s="118"/>
      <c r="W269" s="118"/>
      <c r="X269" s="118"/>
      <c r="Y269" s="118"/>
      <c r="Z269" s="118"/>
      <c r="AA269" s="118">
        <v>6</v>
      </c>
      <c r="AB269" s="118">
        <v>6</v>
      </c>
      <c r="AC269" s="118"/>
      <c r="AD269" s="118"/>
      <c r="AE269" s="118"/>
      <c r="AF269" s="118"/>
      <c r="AG269" s="118"/>
      <c r="AH269" s="118">
        <v>6</v>
      </c>
      <c r="AI269" s="118">
        <v>6</v>
      </c>
      <c r="AJ269" s="118"/>
      <c r="AK269" s="118"/>
      <c r="AL269" s="118"/>
      <c r="AM269" s="118"/>
      <c r="AN269" s="118"/>
      <c r="AO269" s="119">
        <v>6</v>
      </c>
      <c r="AP269" s="120">
        <f t="shared" si="121"/>
        <v>54</v>
      </c>
      <c r="AQ269" s="1045"/>
      <c r="AR269" s="993"/>
      <c r="AS269" s="1047"/>
      <c r="AT269" s="988"/>
      <c r="AU269" s="990"/>
    </row>
    <row r="270" spans="3:47" ht="26.25" hidden="1" customHeight="1" x14ac:dyDescent="0.25">
      <c r="C270" s="1048">
        <v>133</v>
      </c>
      <c r="D270" s="710"/>
      <c r="E270" s="994" t="s">
        <v>96</v>
      </c>
      <c r="F270" s="994" t="s">
        <v>501</v>
      </c>
      <c r="G270" s="1050" t="s">
        <v>231</v>
      </c>
      <c r="H270" s="1050" t="s">
        <v>27</v>
      </c>
      <c r="I270" s="145" t="s">
        <v>29</v>
      </c>
      <c r="J270" s="144">
        <v>20</v>
      </c>
      <c r="K270" s="145" t="s">
        <v>32</v>
      </c>
      <c r="L270" s="117">
        <v>6</v>
      </c>
      <c r="M270" s="118"/>
      <c r="N270" s="118"/>
      <c r="O270" s="118">
        <v>6</v>
      </c>
      <c r="P270" s="118">
        <v>6</v>
      </c>
      <c r="Q270" s="118">
        <v>6</v>
      </c>
      <c r="R270" s="118">
        <v>6</v>
      </c>
      <c r="S270" s="118">
        <v>6</v>
      </c>
      <c r="T270" s="118"/>
      <c r="U270" s="118"/>
      <c r="V270" s="118">
        <v>6</v>
      </c>
      <c r="W270" s="118">
        <v>6</v>
      </c>
      <c r="X270" s="118">
        <v>6</v>
      </c>
      <c r="Y270" s="118">
        <v>6</v>
      </c>
      <c r="Z270" s="118">
        <v>6</v>
      </c>
      <c r="AA270" s="118"/>
      <c r="AB270" s="118"/>
      <c r="AC270" s="118">
        <v>6</v>
      </c>
      <c r="AD270" s="118">
        <v>6</v>
      </c>
      <c r="AE270" s="118">
        <v>6</v>
      </c>
      <c r="AF270" s="118">
        <v>6</v>
      </c>
      <c r="AG270" s="118">
        <v>6</v>
      </c>
      <c r="AH270" s="118"/>
      <c r="AI270" s="118"/>
      <c r="AJ270" s="118">
        <v>6</v>
      </c>
      <c r="AK270" s="118">
        <v>6</v>
      </c>
      <c r="AL270" s="118">
        <v>6</v>
      </c>
      <c r="AM270" s="118">
        <v>6</v>
      </c>
      <c r="AN270" s="118">
        <v>6</v>
      </c>
      <c r="AO270" s="119"/>
      <c r="AP270" s="120">
        <f t="shared" si="121"/>
        <v>126</v>
      </c>
      <c r="AQ270" s="1044">
        <v>11</v>
      </c>
      <c r="AR270" s="992">
        <f>1-(AS270/AQ270)</f>
        <v>0.59090909090909083</v>
      </c>
      <c r="AS270" s="1046">
        <v>4.5</v>
      </c>
      <c r="AT270" s="987">
        <f t="shared" ref="AT270" si="128">+AQ270*AP270</f>
        <v>1386</v>
      </c>
      <c r="AU270" s="989">
        <f t="shared" ref="AU270" si="129">+AS270*AP270</f>
        <v>567</v>
      </c>
    </row>
    <row r="271" spans="3:47" ht="26.25" hidden="1" customHeight="1" x14ac:dyDescent="0.25">
      <c r="C271" s="1049"/>
      <c r="D271" s="1010"/>
      <c r="E271" s="996"/>
      <c r="F271" s="996"/>
      <c r="G271" s="1051"/>
      <c r="H271" s="1051"/>
      <c r="I271" s="145" t="s">
        <v>36</v>
      </c>
      <c r="J271" s="144">
        <v>20</v>
      </c>
      <c r="K271" s="145" t="s">
        <v>32</v>
      </c>
      <c r="L271" s="117"/>
      <c r="M271" s="118">
        <v>3</v>
      </c>
      <c r="N271" s="118">
        <v>3</v>
      </c>
      <c r="O271" s="118"/>
      <c r="P271" s="118"/>
      <c r="Q271" s="118"/>
      <c r="R271" s="118"/>
      <c r="S271" s="118"/>
      <c r="T271" s="118">
        <v>3</v>
      </c>
      <c r="U271" s="118">
        <v>3</v>
      </c>
      <c r="V271" s="118"/>
      <c r="W271" s="118"/>
      <c r="X271" s="118"/>
      <c r="Y271" s="118"/>
      <c r="Z271" s="118"/>
      <c r="AA271" s="118">
        <v>3</v>
      </c>
      <c r="AB271" s="118">
        <v>3</v>
      </c>
      <c r="AC271" s="118"/>
      <c r="AD271" s="118"/>
      <c r="AE271" s="118"/>
      <c r="AF271" s="118"/>
      <c r="AG271" s="118"/>
      <c r="AH271" s="118">
        <v>3</v>
      </c>
      <c r="AI271" s="118">
        <v>3</v>
      </c>
      <c r="AJ271" s="118"/>
      <c r="AK271" s="118"/>
      <c r="AL271" s="118"/>
      <c r="AM271" s="118"/>
      <c r="AN271" s="118"/>
      <c r="AO271" s="119">
        <v>3</v>
      </c>
      <c r="AP271" s="120">
        <f t="shared" si="121"/>
        <v>27</v>
      </c>
      <c r="AQ271" s="1045"/>
      <c r="AR271" s="993"/>
      <c r="AS271" s="1047"/>
      <c r="AT271" s="988"/>
      <c r="AU271" s="990"/>
    </row>
    <row r="272" spans="3:47" ht="26.25" hidden="1" customHeight="1" x14ac:dyDescent="0.25">
      <c r="C272" s="1042">
        <v>134</v>
      </c>
      <c r="D272" s="979" t="s">
        <v>287</v>
      </c>
      <c r="E272" s="980" t="s">
        <v>47</v>
      </c>
      <c r="F272" s="981" t="s">
        <v>491</v>
      </c>
      <c r="G272" s="980" t="s">
        <v>288</v>
      </c>
      <c r="H272" s="983" t="s">
        <v>27</v>
      </c>
      <c r="I272" s="116" t="s">
        <v>29</v>
      </c>
      <c r="J272" s="115">
        <v>20</v>
      </c>
      <c r="K272" s="116" t="s">
        <v>32</v>
      </c>
      <c r="L272" s="117">
        <v>6</v>
      </c>
      <c r="M272" s="118"/>
      <c r="N272" s="118"/>
      <c r="O272" s="118">
        <v>6</v>
      </c>
      <c r="P272" s="118">
        <v>6</v>
      </c>
      <c r="Q272" s="118">
        <v>6</v>
      </c>
      <c r="R272" s="118">
        <v>6</v>
      </c>
      <c r="S272" s="118">
        <v>6</v>
      </c>
      <c r="T272" s="118"/>
      <c r="U272" s="118"/>
      <c r="V272" s="118">
        <v>6</v>
      </c>
      <c r="W272" s="118">
        <v>6</v>
      </c>
      <c r="X272" s="118">
        <v>6</v>
      </c>
      <c r="Y272" s="118">
        <v>6</v>
      </c>
      <c r="Z272" s="118">
        <v>6</v>
      </c>
      <c r="AA272" s="118"/>
      <c r="AB272" s="118"/>
      <c r="AC272" s="118">
        <v>6</v>
      </c>
      <c r="AD272" s="118">
        <v>6</v>
      </c>
      <c r="AE272" s="118">
        <v>6</v>
      </c>
      <c r="AF272" s="118">
        <v>6</v>
      </c>
      <c r="AG272" s="118">
        <v>6</v>
      </c>
      <c r="AH272" s="118"/>
      <c r="AI272" s="118"/>
      <c r="AJ272" s="118">
        <v>6</v>
      </c>
      <c r="AK272" s="118">
        <v>6</v>
      </c>
      <c r="AL272" s="118">
        <v>6</v>
      </c>
      <c r="AM272" s="118">
        <v>6</v>
      </c>
      <c r="AN272" s="118">
        <v>6</v>
      </c>
      <c r="AO272" s="119"/>
      <c r="AP272" s="120">
        <f t="shared" si="121"/>
        <v>126</v>
      </c>
      <c r="AQ272" s="984">
        <v>12</v>
      </c>
      <c r="AR272" s="985">
        <f>1-(AS272/AQ272)</f>
        <v>0.25</v>
      </c>
      <c r="AS272" s="986">
        <v>9</v>
      </c>
      <c r="AT272" s="987">
        <f t="shared" ref="AT272" si="130">+AQ272*AP272</f>
        <v>1512</v>
      </c>
      <c r="AU272" s="989">
        <f t="shared" ref="AU272" si="131">+AS272*AP272</f>
        <v>1134</v>
      </c>
    </row>
    <row r="273" spans="3:47" ht="26.25" hidden="1" customHeight="1" x14ac:dyDescent="0.25">
      <c r="C273" s="1043"/>
      <c r="D273" s="979"/>
      <c r="E273" s="980"/>
      <c r="F273" s="981"/>
      <c r="G273" s="980"/>
      <c r="H273" s="983"/>
      <c r="I273" s="116" t="s">
        <v>36</v>
      </c>
      <c r="J273" s="115">
        <v>20</v>
      </c>
      <c r="K273" s="116" t="s">
        <v>32</v>
      </c>
      <c r="L273" s="117"/>
      <c r="M273" s="118">
        <v>3</v>
      </c>
      <c r="N273" s="118">
        <v>3</v>
      </c>
      <c r="O273" s="118"/>
      <c r="P273" s="118"/>
      <c r="Q273" s="118"/>
      <c r="R273" s="118"/>
      <c r="S273" s="118"/>
      <c r="T273" s="118">
        <v>3</v>
      </c>
      <c r="U273" s="118">
        <v>3</v>
      </c>
      <c r="V273" s="118"/>
      <c r="W273" s="118"/>
      <c r="X273" s="118"/>
      <c r="Y273" s="118"/>
      <c r="Z273" s="118"/>
      <c r="AA273" s="118">
        <v>3</v>
      </c>
      <c r="AB273" s="118">
        <v>3</v>
      </c>
      <c r="AC273" s="118"/>
      <c r="AD273" s="118"/>
      <c r="AE273" s="118"/>
      <c r="AF273" s="118"/>
      <c r="AG273" s="118"/>
      <c r="AH273" s="118">
        <v>3</v>
      </c>
      <c r="AI273" s="118">
        <v>3</v>
      </c>
      <c r="AJ273" s="118"/>
      <c r="AK273" s="118"/>
      <c r="AL273" s="118"/>
      <c r="AM273" s="118"/>
      <c r="AN273" s="118"/>
      <c r="AO273" s="119">
        <v>3</v>
      </c>
      <c r="AP273" s="120">
        <f t="shared" si="121"/>
        <v>27</v>
      </c>
      <c r="AQ273" s="984"/>
      <c r="AR273" s="985"/>
      <c r="AS273" s="986"/>
      <c r="AT273" s="988"/>
      <c r="AU273" s="990"/>
    </row>
    <row r="274" spans="3:47" ht="26.25" customHeight="1" x14ac:dyDescent="0.25">
      <c r="C274" s="1041">
        <v>135</v>
      </c>
      <c r="D274" s="979"/>
      <c r="E274" s="997" t="s">
        <v>289</v>
      </c>
      <c r="F274" s="979" t="s">
        <v>493</v>
      </c>
      <c r="G274" s="998" t="s">
        <v>290</v>
      </c>
      <c r="H274" s="1020" t="s">
        <v>27</v>
      </c>
      <c r="I274" s="94" t="s">
        <v>29</v>
      </c>
      <c r="J274" s="97">
        <v>20</v>
      </c>
      <c r="K274" s="94" t="s">
        <v>32</v>
      </c>
      <c r="L274" s="100">
        <v>6</v>
      </c>
      <c r="M274" s="51"/>
      <c r="N274" s="51"/>
      <c r="O274" s="73">
        <v>6</v>
      </c>
      <c r="P274" s="73">
        <v>6</v>
      </c>
      <c r="Q274" s="73">
        <v>6</v>
      </c>
      <c r="R274" s="73">
        <v>6</v>
      </c>
      <c r="S274" s="73">
        <v>6</v>
      </c>
      <c r="T274" s="51"/>
      <c r="U274" s="51"/>
      <c r="V274" s="73">
        <v>6</v>
      </c>
      <c r="W274" s="73">
        <v>6</v>
      </c>
      <c r="X274" s="73">
        <v>6</v>
      </c>
      <c r="Y274" s="73">
        <v>6</v>
      </c>
      <c r="Z274" s="73">
        <v>6</v>
      </c>
      <c r="AA274" s="51"/>
      <c r="AB274" s="51"/>
      <c r="AC274" s="73">
        <v>6</v>
      </c>
      <c r="AD274" s="73">
        <v>6</v>
      </c>
      <c r="AE274" s="73">
        <v>6</v>
      </c>
      <c r="AF274" s="73">
        <v>6</v>
      </c>
      <c r="AG274" s="73">
        <v>6</v>
      </c>
      <c r="AH274" s="51"/>
      <c r="AI274" s="51"/>
      <c r="AJ274" s="73">
        <v>6</v>
      </c>
      <c r="AK274" s="73">
        <v>6</v>
      </c>
      <c r="AL274" s="73">
        <v>6</v>
      </c>
      <c r="AM274" s="73">
        <v>6</v>
      </c>
      <c r="AN274" s="73">
        <v>6</v>
      </c>
      <c r="AO274" s="101"/>
      <c r="AP274" s="98">
        <f t="shared" si="121"/>
        <v>126</v>
      </c>
      <c r="AQ274" s="1037"/>
      <c r="AR274" s="1038" t="e">
        <f>1-(AS274/AQ274)</f>
        <v>#DIV/0!</v>
      </c>
      <c r="AS274" s="1035"/>
      <c r="AT274" s="987">
        <f t="shared" ref="AT274" si="132">+AQ274*AP274</f>
        <v>0</v>
      </c>
      <c r="AU274" s="989">
        <f t="shared" ref="AU274" si="133">+AS274*AP274</f>
        <v>0</v>
      </c>
    </row>
    <row r="275" spans="3:47" ht="26.25" customHeight="1" x14ac:dyDescent="0.25">
      <c r="C275" s="1041"/>
      <c r="D275" s="979"/>
      <c r="E275" s="997"/>
      <c r="F275" s="979"/>
      <c r="G275" s="998"/>
      <c r="H275" s="1020"/>
      <c r="I275" s="94" t="s">
        <v>36</v>
      </c>
      <c r="J275" s="97">
        <v>20</v>
      </c>
      <c r="K275" s="94" t="s">
        <v>32</v>
      </c>
      <c r="L275" s="100"/>
      <c r="M275" s="51">
        <v>3</v>
      </c>
      <c r="N275" s="51">
        <v>3</v>
      </c>
      <c r="O275" s="73"/>
      <c r="P275" s="73"/>
      <c r="Q275" s="73"/>
      <c r="R275" s="73"/>
      <c r="S275" s="73"/>
      <c r="T275" s="51">
        <v>3</v>
      </c>
      <c r="U275" s="51">
        <v>3</v>
      </c>
      <c r="V275" s="73"/>
      <c r="W275" s="73"/>
      <c r="X275" s="73"/>
      <c r="Y275" s="73"/>
      <c r="Z275" s="73"/>
      <c r="AA275" s="51">
        <v>3</v>
      </c>
      <c r="AB275" s="51">
        <v>3</v>
      </c>
      <c r="AC275" s="73"/>
      <c r="AD275" s="73"/>
      <c r="AE275" s="73"/>
      <c r="AF275" s="73"/>
      <c r="AG275" s="73"/>
      <c r="AH275" s="51">
        <v>3</v>
      </c>
      <c r="AI275" s="51">
        <v>3</v>
      </c>
      <c r="AJ275" s="73"/>
      <c r="AK275" s="73"/>
      <c r="AL275" s="73"/>
      <c r="AM275" s="73"/>
      <c r="AN275" s="73"/>
      <c r="AO275" s="101">
        <v>3</v>
      </c>
      <c r="AP275" s="98">
        <f t="shared" si="121"/>
        <v>27</v>
      </c>
      <c r="AQ275" s="1037"/>
      <c r="AR275" s="1038"/>
      <c r="AS275" s="1035"/>
      <c r="AT275" s="988"/>
      <c r="AU275" s="990"/>
    </row>
    <row r="276" spans="3:47" ht="26.25" hidden="1" customHeight="1" x14ac:dyDescent="0.25">
      <c r="C276" s="1042">
        <v>136</v>
      </c>
      <c r="D276" s="979"/>
      <c r="E276" s="980" t="s">
        <v>46</v>
      </c>
      <c r="F276" s="981" t="s">
        <v>502</v>
      </c>
      <c r="G276" s="980" t="s">
        <v>597</v>
      </c>
      <c r="H276" s="983" t="s">
        <v>27</v>
      </c>
      <c r="I276" s="145" t="s">
        <v>29</v>
      </c>
      <c r="J276" s="144">
        <v>20</v>
      </c>
      <c r="K276" s="145" t="s">
        <v>32</v>
      </c>
      <c r="L276" s="117">
        <v>6</v>
      </c>
      <c r="M276" s="118"/>
      <c r="N276" s="118"/>
      <c r="O276" s="118">
        <v>6</v>
      </c>
      <c r="P276" s="118">
        <v>6</v>
      </c>
      <c r="Q276" s="118">
        <v>6</v>
      </c>
      <c r="R276" s="118">
        <v>6</v>
      </c>
      <c r="S276" s="118">
        <v>6</v>
      </c>
      <c r="T276" s="118"/>
      <c r="U276" s="118"/>
      <c r="V276" s="118">
        <v>6</v>
      </c>
      <c r="W276" s="118">
        <v>6</v>
      </c>
      <c r="X276" s="118">
        <v>6</v>
      </c>
      <c r="Y276" s="118">
        <v>6</v>
      </c>
      <c r="Z276" s="118">
        <v>6</v>
      </c>
      <c r="AA276" s="118"/>
      <c r="AB276" s="118"/>
      <c r="AC276" s="118">
        <v>6</v>
      </c>
      <c r="AD276" s="118">
        <v>6</v>
      </c>
      <c r="AE276" s="118">
        <v>6</v>
      </c>
      <c r="AF276" s="118">
        <v>6</v>
      </c>
      <c r="AG276" s="118">
        <v>6</v>
      </c>
      <c r="AH276" s="118"/>
      <c r="AI276" s="118"/>
      <c r="AJ276" s="118">
        <v>6</v>
      </c>
      <c r="AK276" s="118">
        <v>6</v>
      </c>
      <c r="AL276" s="118">
        <v>6</v>
      </c>
      <c r="AM276" s="118">
        <v>6</v>
      </c>
      <c r="AN276" s="118">
        <v>6</v>
      </c>
      <c r="AO276" s="119"/>
      <c r="AP276" s="120">
        <f t="shared" si="121"/>
        <v>126</v>
      </c>
      <c r="AQ276" s="984">
        <v>24</v>
      </c>
      <c r="AR276" s="985">
        <f>1-(AS276/AQ276)</f>
        <v>0.58333333333333326</v>
      </c>
      <c r="AS276" s="986">
        <v>10</v>
      </c>
      <c r="AT276" s="987">
        <f t="shared" ref="AT276" si="134">+AQ276*AP276</f>
        <v>3024</v>
      </c>
      <c r="AU276" s="989">
        <f t="shared" ref="AU276" si="135">+AS276*AP276</f>
        <v>1260</v>
      </c>
    </row>
    <row r="277" spans="3:47" ht="26.25" hidden="1" customHeight="1" x14ac:dyDescent="0.25">
      <c r="C277" s="1043"/>
      <c r="D277" s="979"/>
      <c r="E277" s="980"/>
      <c r="F277" s="981"/>
      <c r="G277" s="980"/>
      <c r="H277" s="983"/>
      <c r="I277" s="145" t="s">
        <v>36</v>
      </c>
      <c r="J277" s="144">
        <v>20</v>
      </c>
      <c r="K277" s="145" t="s">
        <v>32</v>
      </c>
      <c r="L277" s="117"/>
      <c r="M277" s="118">
        <v>3</v>
      </c>
      <c r="N277" s="118">
        <v>3</v>
      </c>
      <c r="O277" s="118"/>
      <c r="P277" s="118"/>
      <c r="Q277" s="118"/>
      <c r="R277" s="118"/>
      <c r="S277" s="118"/>
      <c r="T277" s="118">
        <v>3</v>
      </c>
      <c r="U277" s="118">
        <v>3</v>
      </c>
      <c r="V277" s="118"/>
      <c r="W277" s="118"/>
      <c r="X277" s="118"/>
      <c r="Y277" s="118"/>
      <c r="Z277" s="118"/>
      <c r="AA277" s="118">
        <v>3</v>
      </c>
      <c r="AB277" s="118">
        <v>3</v>
      </c>
      <c r="AC277" s="118"/>
      <c r="AD277" s="118"/>
      <c r="AE277" s="118"/>
      <c r="AF277" s="118"/>
      <c r="AG277" s="118"/>
      <c r="AH277" s="118">
        <v>3</v>
      </c>
      <c r="AI277" s="118">
        <v>3</v>
      </c>
      <c r="AJ277" s="118"/>
      <c r="AK277" s="118"/>
      <c r="AL277" s="118"/>
      <c r="AM277" s="118"/>
      <c r="AN277" s="118"/>
      <c r="AO277" s="119">
        <v>3</v>
      </c>
      <c r="AP277" s="120">
        <f t="shared" si="121"/>
        <v>27</v>
      </c>
      <c r="AQ277" s="984"/>
      <c r="AR277" s="985"/>
      <c r="AS277" s="986"/>
      <c r="AT277" s="988"/>
      <c r="AU277" s="990"/>
    </row>
    <row r="278" spans="3:47" ht="26.25" customHeight="1" x14ac:dyDescent="0.25">
      <c r="C278" s="1041">
        <v>137</v>
      </c>
      <c r="D278" s="979"/>
      <c r="E278" s="997" t="s">
        <v>291</v>
      </c>
      <c r="F278" s="979" t="s">
        <v>503</v>
      </c>
      <c r="G278" s="997" t="s">
        <v>292</v>
      </c>
      <c r="H278" s="1020" t="s">
        <v>27</v>
      </c>
      <c r="I278" s="94" t="s">
        <v>29</v>
      </c>
      <c r="J278" s="97">
        <v>20</v>
      </c>
      <c r="K278" s="94" t="s">
        <v>32</v>
      </c>
      <c r="L278" s="100">
        <v>10</v>
      </c>
      <c r="M278" s="51"/>
      <c r="N278" s="51"/>
      <c r="O278" s="73">
        <v>10</v>
      </c>
      <c r="P278" s="73">
        <v>10</v>
      </c>
      <c r="Q278" s="73">
        <v>10</v>
      </c>
      <c r="R278" s="73">
        <v>10</v>
      </c>
      <c r="S278" s="73">
        <v>10</v>
      </c>
      <c r="T278" s="51"/>
      <c r="U278" s="51"/>
      <c r="V278" s="73">
        <v>10</v>
      </c>
      <c r="W278" s="73">
        <v>10</v>
      </c>
      <c r="X278" s="73">
        <v>10</v>
      </c>
      <c r="Y278" s="73">
        <v>10</v>
      </c>
      <c r="Z278" s="73">
        <v>10</v>
      </c>
      <c r="AA278" s="51"/>
      <c r="AB278" s="51"/>
      <c r="AC278" s="73">
        <v>10</v>
      </c>
      <c r="AD278" s="73">
        <v>10</v>
      </c>
      <c r="AE278" s="73">
        <v>10</v>
      </c>
      <c r="AF278" s="73">
        <v>10</v>
      </c>
      <c r="AG278" s="73">
        <v>10</v>
      </c>
      <c r="AH278" s="51"/>
      <c r="AI278" s="51"/>
      <c r="AJ278" s="73">
        <v>10</v>
      </c>
      <c r="AK278" s="73">
        <v>10</v>
      </c>
      <c r="AL278" s="73">
        <v>10</v>
      </c>
      <c r="AM278" s="73">
        <v>10</v>
      </c>
      <c r="AN278" s="73">
        <v>10</v>
      </c>
      <c r="AO278" s="101"/>
      <c r="AP278" s="98">
        <f t="shared" si="121"/>
        <v>210</v>
      </c>
      <c r="AQ278" s="1037"/>
      <c r="AR278" s="1038" t="e">
        <f>1-(AS278/AQ278)</f>
        <v>#DIV/0!</v>
      </c>
      <c r="AS278" s="1035"/>
      <c r="AT278" s="987">
        <f t="shared" ref="AT278" si="136">+AQ278*AP278</f>
        <v>0</v>
      </c>
      <c r="AU278" s="989">
        <f t="shared" ref="AU278" si="137">+AS278*AP278</f>
        <v>0</v>
      </c>
    </row>
    <row r="279" spans="3:47" ht="26.25" customHeight="1" x14ac:dyDescent="0.25">
      <c r="C279" s="1041"/>
      <c r="D279" s="979"/>
      <c r="E279" s="997"/>
      <c r="F279" s="979"/>
      <c r="G279" s="998"/>
      <c r="H279" s="1020"/>
      <c r="I279" s="94" t="s">
        <v>36</v>
      </c>
      <c r="J279" s="97">
        <v>20</v>
      </c>
      <c r="K279" s="94" t="s">
        <v>32</v>
      </c>
      <c r="L279" s="100"/>
      <c r="M279" s="51">
        <v>5</v>
      </c>
      <c r="N279" s="51">
        <v>5</v>
      </c>
      <c r="O279" s="73"/>
      <c r="P279" s="73"/>
      <c r="Q279" s="73"/>
      <c r="R279" s="73"/>
      <c r="S279" s="73"/>
      <c r="T279" s="51">
        <v>5</v>
      </c>
      <c r="U279" s="51">
        <v>5</v>
      </c>
      <c r="V279" s="73"/>
      <c r="W279" s="73"/>
      <c r="X279" s="73"/>
      <c r="Y279" s="73"/>
      <c r="Z279" s="73"/>
      <c r="AA279" s="51">
        <v>5</v>
      </c>
      <c r="AB279" s="51">
        <v>5</v>
      </c>
      <c r="AC279" s="73"/>
      <c r="AD279" s="73"/>
      <c r="AE279" s="73"/>
      <c r="AF279" s="73"/>
      <c r="AG279" s="73"/>
      <c r="AH279" s="51">
        <v>5</v>
      </c>
      <c r="AI279" s="51">
        <v>5</v>
      </c>
      <c r="AJ279" s="73"/>
      <c r="AK279" s="73"/>
      <c r="AL279" s="73"/>
      <c r="AM279" s="73"/>
      <c r="AN279" s="73"/>
      <c r="AO279" s="101">
        <v>5</v>
      </c>
      <c r="AP279" s="98">
        <f t="shared" si="121"/>
        <v>45</v>
      </c>
      <c r="AQ279" s="1037"/>
      <c r="AR279" s="1038"/>
      <c r="AS279" s="1035"/>
      <c r="AT279" s="988"/>
      <c r="AU279" s="990"/>
    </row>
    <row r="280" spans="3:47" ht="26.25" customHeight="1" x14ac:dyDescent="0.25">
      <c r="C280" s="1041">
        <v>138</v>
      </c>
      <c r="D280" s="979"/>
      <c r="E280" s="997" t="s">
        <v>293</v>
      </c>
      <c r="F280" s="979" t="s">
        <v>492</v>
      </c>
      <c r="G280" s="998" t="s">
        <v>294</v>
      </c>
      <c r="H280" s="1020" t="s">
        <v>27</v>
      </c>
      <c r="I280" s="94" t="s">
        <v>29</v>
      </c>
      <c r="J280" s="97">
        <v>20</v>
      </c>
      <c r="K280" s="94" t="s">
        <v>32</v>
      </c>
      <c r="L280" s="100">
        <v>8</v>
      </c>
      <c r="M280" s="51"/>
      <c r="N280" s="51"/>
      <c r="O280" s="73">
        <v>8</v>
      </c>
      <c r="P280" s="73">
        <v>8</v>
      </c>
      <c r="Q280" s="73">
        <v>8</v>
      </c>
      <c r="R280" s="73">
        <v>8</v>
      </c>
      <c r="S280" s="73">
        <v>8</v>
      </c>
      <c r="T280" s="51"/>
      <c r="U280" s="51"/>
      <c r="V280" s="73">
        <v>8</v>
      </c>
      <c r="W280" s="73">
        <v>8</v>
      </c>
      <c r="X280" s="73">
        <v>8</v>
      </c>
      <c r="Y280" s="73">
        <v>8</v>
      </c>
      <c r="Z280" s="73">
        <v>8</v>
      </c>
      <c r="AA280" s="51"/>
      <c r="AB280" s="51"/>
      <c r="AC280" s="73">
        <v>8</v>
      </c>
      <c r="AD280" s="73">
        <v>8</v>
      </c>
      <c r="AE280" s="73">
        <v>8</v>
      </c>
      <c r="AF280" s="73">
        <v>8</v>
      </c>
      <c r="AG280" s="73">
        <v>8</v>
      </c>
      <c r="AH280" s="51"/>
      <c r="AI280" s="51"/>
      <c r="AJ280" s="73">
        <v>8</v>
      </c>
      <c r="AK280" s="73">
        <v>8</v>
      </c>
      <c r="AL280" s="73">
        <v>8</v>
      </c>
      <c r="AM280" s="73">
        <v>8</v>
      </c>
      <c r="AN280" s="73">
        <v>8</v>
      </c>
      <c r="AO280" s="101"/>
      <c r="AP280" s="98">
        <f t="shared" si="121"/>
        <v>168</v>
      </c>
      <c r="AQ280" s="1037"/>
      <c r="AR280" s="1038" t="e">
        <f>1-(AS280/AQ280)</f>
        <v>#DIV/0!</v>
      </c>
      <c r="AS280" s="1035"/>
      <c r="AT280" s="987">
        <f t="shared" ref="AT280" si="138">+AQ280*AP280</f>
        <v>0</v>
      </c>
      <c r="AU280" s="989">
        <f t="shared" ref="AU280" si="139">+AS280*AP280</f>
        <v>0</v>
      </c>
    </row>
    <row r="281" spans="3:47" ht="26.25" customHeight="1" x14ac:dyDescent="0.25">
      <c r="C281" s="1041"/>
      <c r="D281" s="979"/>
      <c r="E281" s="997"/>
      <c r="F281" s="979"/>
      <c r="G281" s="998"/>
      <c r="H281" s="1020"/>
      <c r="I281" s="94" t="s">
        <v>36</v>
      </c>
      <c r="J281" s="97">
        <v>20</v>
      </c>
      <c r="K281" s="94" t="s">
        <v>32</v>
      </c>
      <c r="L281" s="100"/>
      <c r="M281" s="51">
        <v>8</v>
      </c>
      <c r="N281" s="51"/>
      <c r="O281" s="73"/>
      <c r="P281" s="73"/>
      <c r="Q281" s="73"/>
      <c r="R281" s="73"/>
      <c r="S281" s="73"/>
      <c r="T281" s="51">
        <v>8</v>
      </c>
      <c r="U281" s="51"/>
      <c r="V281" s="73"/>
      <c r="W281" s="73"/>
      <c r="X281" s="73"/>
      <c r="Y281" s="73"/>
      <c r="Z281" s="73"/>
      <c r="AA281" s="51">
        <v>8</v>
      </c>
      <c r="AB281" s="51"/>
      <c r="AC281" s="73"/>
      <c r="AD281" s="73"/>
      <c r="AE281" s="73"/>
      <c r="AF281" s="73"/>
      <c r="AG281" s="73"/>
      <c r="AH281" s="51">
        <v>8</v>
      </c>
      <c r="AI281" s="51"/>
      <c r="AJ281" s="73"/>
      <c r="AK281" s="73"/>
      <c r="AL281" s="73"/>
      <c r="AM281" s="73"/>
      <c r="AN281" s="73"/>
      <c r="AO281" s="101">
        <v>8</v>
      </c>
      <c r="AP281" s="98">
        <f t="shared" si="121"/>
        <v>40</v>
      </c>
      <c r="AQ281" s="1037"/>
      <c r="AR281" s="1038"/>
      <c r="AS281" s="1035"/>
      <c r="AT281" s="988"/>
      <c r="AU281" s="990"/>
    </row>
    <row r="282" spans="3:47" ht="26.25" customHeight="1" x14ac:dyDescent="0.25">
      <c r="C282" s="1041">
        <v>139</v>
      </c>
      <c r="D282" s="979"/>
      <c r="E282" s="997" t="s">
        <v>295</v>
      </c>
      <c r="F282" s="979" t="s">
        <v>504</v>
      </c>
      <c r="G282" s="998" t="s">
        <v>296</v>
      </c>
      <c r="H282" s="1020" t="s">
        <v>27</v>
      </c>
      <c r="I282" s="94" t="s">
        <v>29</v>
      </c>
      <c r="J282" s="97">
        <v>20</v>
      </c>
      <c r="K282" s="94" t="s">
        <v>32</v>
      </c>
      <c r="L282" s="100">
        <v>10</v>
      </c>
      <c r="M282" s="51"/>
      <c r="N282" s="51"/>
      <c r="O282" s="73">
        <v>10</v>
      </c>
      <c r="P282" s="73">
        <v>10</v>
      </c>
      <c r="Q282" s="73">
        <v>10</v>
      </c>
      <c r="R282" s="73">
        <v>10</v>
      </c>
      <c r="S282" s="73">
        <v>10</v>
      </c>
      <c r="T282" s="51"/>
      <c r="U282" s="51"/>
      <c r="V282" s="73">
        <v>10</v>
      </c>
      <c r="W282" s="73">
        <v>10</v>
      </c>
      <c r="X282" s="73">
        <v>10</v>
      </c>
      <c r="Y282" s="73">
        <v>10</v>
      </c>
      <c r="Z282" s="73">
        <v>10</v>
      </c>
      <c r="AA282" s="51"/>
      <c r="AB282" s="51"/>
      <c r="AC282" s="73">
        <v>10</v>
      </c>
      <c r="AD282" s="73">
        <v>10</v>
      </c>
      <c r="AE282" s="73">
        <v>10</v>
      </c>
      <c r="AF282" s="73">
        <v>10</v>
      </c>
      <c r="AG282" s="73">
        <v>10</v>
      </c>
      <c r="AH282" s="51"/>
      <c r="AI282" s="51"/>
      <c r="AJ282" s="73">
        <v>10</v>
      </c>
      <c r="AK282" s="73">
        <v>10</v>
      </c>
      <c r="AL282" s="73">
        <v>10</v>
      </c>
      <c r="AM282" s="73">
        <v>10</v>
      </c>
      <c r="AN282" s="73">
        <v>10</v>
      </c>
      <c r="AO282" s="101"/>
      <c r="AP282" s="98">
        <f t="shared" si="121"/>
        <v>210</v>
      </c>
      <c r="AQ282" s="1037"/>
      <c r="AR282" s="1038" t="e">
        <f>1-(AS282/AQ282)</f>
        <v>#DIV/0!</v>
      </c>
      <c r="AS282" s="1035"/>
      <c r="AT282" s="987">
        <f t="shared" ref="AT282" si="140">+AQ282*AP282</f>
        <v>0</v>
      </c>
      <c r="AU282" s="989">
        <f t="shared" ref="AU282" si="141">+AS282*AP282</f>
        <v>0</v>
      </c>
    </row>
    <row r="283" spans="3:47" ht="26.25" customHeight="1" x14ac:dyDescent="0.25">
      <c r="C283" s="1041"/>
      <c r="D283" s="979"/>
      <c r="E283" s="997"/>
      <c r="F283" s="979"/>
      <c r="G283" s="998"/>
      <c r="H283" s="1020"/>
      <c r="I283" s="94" t="s">
        <v>36</v>
      </c>
      <c r="J283" s="97">
        <v>20</v>
      </c>
      <c r="K283" s="94" t="s">
        <v>32</v>
      </c>
      <c r="L283" s="100"/>
      <c r="M283" s="51">
        <v>5</v>
      </c>
      <c r="N283" s="51">
        <v>5</v>
      </c>
      <c r="O283" s="73"/>
      <c r="P283" s="73"/>
      <c r="Q283" s="73"/>
      <c r="R283" s="73"/>
      <c r="S283" s="73"/>
      <c r="T283" s="51">
        <v>5</v>
      </c>
      <c r="U283" s="51">
        <v>5</v>
      </c>
      <c r="V283" s="73"/>
      <c r="W283" s="73"/>
      <c r="X283" s="73"/>
      <c r="Y283" s="73"/>
      <c r="Z283" s="73"/>
      <c r="AA283" s="51">
        <v>5</v>
      </c>
      <c r="AB283" s="51">
        <v>5</v>
      </c>
      <c r="AC283" s="73"/>
      <c r="AD283" s="73"/>
      <c r="AE283" s="73"/>
      <c r="AF283" s="73"/>
      <c r="AG283" s="73"/>
      <c r="AH283" s="51">
        <v>5</v>
      </c>
      <c r="AI283" s="51">
        <v>5</v>
      </c>
      <c r="AJ283" s="73"/>
      <c r="AK283" s="73"/>
      <c r="AL283" s="73"/>
      <c r="AM283" s="73"/>
      <c r="AN283" s="73"/>
      <c r="AO283" s="101">
        <v>5</v>
      </c>
      <c r="AP283" s="98">
        <f t="shared" si="121"/>
        <v>45</v>
      </c>
      <c r="AQ283" s="1037"/>
      <c r="AR283" s="1038"/>
      <c r="AS283" s="1035"/>
      <c r="AT283" s="988"/>
      <c r="AU283" s="990"/>
    </row>
    <row r="284" spans="3:47" ht="26.25" hidden="1" customHeight="1" x14ac:dyDescent="0.25">
      <c r="C284" s="1041">
        <v>140</v>
      </c>
      <c r="D284" s="979"/>
      <c r="E284" s="980" t="s">
        <v>44</v>
      </c>
      <c r="F284" s="981" t="s">
        <v>555</v>
      </c>
      <c r="G284" s="980" t="s">
        <v>297</v>
      </c>
      <c r="H284" s="983" t="s">
        <v>27</v>
      </c>
      <c r="I284" s="116" t="s">
        <v>29</v>
      </c>
      <c r="J284" s="115">
        <v>20</v>
      </c>
      <c r="K284" s="116" t="s">
        <v>32</v>
      </c>
      <c r="L284" s="117">
        <v>6</v>
      </c>
      <c r="M284" s="118"/>
      <c r="N284" s="118"/>
      <c r="O284" s="118">
        <v>6</v>
      </c>
      <c r="P284" s="118">
        <v>6</v>
      </c>
      <c r="Q284" s="118">
        <v>6</v>
      </c>
      <c r="R284" s="118">
        <v>6</v>
      </c>
      <c r="S284" s="118">
        <v>6</v>
      </c>
      <c r="T284" s="118"/>
      <c r="U284" s="118"/>
      <c r="V284" s="118">
        <v>6</v>
      </c>
      <c r="W284" s="118">
        <v>6</v>
      </c>
      <c r="X284" s="118">
        <v>6</v>
      </c>
      <c r="Y284" s="118">
        <v>6</v>
      </c>
      <c r="Z284" s="118">
        <v>6</v>
      </c>
      <c r="AA284" s="118"/>
      <c r="AB284" s="118"/>
      <c r="AC284" s="118">
        <v>6</v>
      </c>
      <c r="AD284" s="118">
        <v>6</v>
      </c>
      <c r="AE284" s="118">
        <v>6</v>
      </c>
      <c r="AF284" s="118">
        <v>6</v>
      </c>
      <c r="AG284" s="118">
        <v>6</v>
      </c>
      <c r="AH284" s="118"/>
      <c r="AI284" s="118"/>
      <c r="AJ284" s="118">
        <v>6</v>
      </c>
      <c r="AK284" s="118">
        <v>6</v>
      </c>
      <c r="AL284" s="118">
        <v>6</v>
      </c>
      <c r="AM284" s="118">
        <v>6</v>
      </c>
      <c r="AN284" s="118">
        <v>6</v>
      </c>
      <c r="AO284" s="119"/>
      <c r="AP284" s="120">
        <f t="shared" si="121"/>
        <v>126</v>
      </c>
      <c r="AQ284" s="984">
        <v>10</v>
      </c>
      <c r="AR284" s="985">
        <f>1-(AS284/AQ284)</f>
        <v>0.19999999999999996</v>
      </c>
      <c r="AS284" s="986">
        <v>8</v>
      </c>
      <c r="AT284" s="987">
        <f t="shared" ref="AT284" si="142">+AQ284*AP284</f>
        <v>1260</v>
      </c>
      <c r="AU284" s="989">
        <f t="shared" ref="AU284" si="143">+AS284*AP284</f>
        <v>1008</v>
      </c>
    </row>
    <row r="285" spans="3:47" ht="26.25" hidden="1" customHeight="1" x14ac:dyDescent="0.25">
      <c r="C285" s="1041"/>
      <c r="D285" s="979"/>
      <c r="E285" s="980"/>
      <c r="F285" s="981"/>
      <c r="G285" s="982"/>
      <c r="H285" s="983"/>
      <c r="I285" s="116" t="s">
        <v>36</v>
      </c>
      <c r="J285" s="115">
        <v>20</v>
      </c>
      <c r="K285" s="116" t="s">
        <v>32</v>
      </c>
      <c r="L285" s="117"/>
      <c r="M285" s="118">
        <v>3</v>
      </c>
      <c r="N285" s="118">
        <v>3</v>
      </c>
      <c r="O285" s="118"/>
      <c r="P285" s="118"/>
      <c r="Q285" s="118"/>
      <c r="R285" s="118"/>
      <c r="S285" s="118"/>
      <c r="T285" s="118">
        <v>3</v>
      </c>
      <c r="U285" s="118">
        <v>3</v>
      </c>
      <c r="V285" s="118"/>
      <c r="W285" s="118"/>
      <c r="X285" s="118"/>
      <c r="Y285" s="118"/>
      <c r="Z285" s="118"/>
      <c r="AA285" s="118">
        <v>3</v>
      </c>
      <c r="AB285" s="118">
        <v>3</v>
      </c>
      <c r="AC285" s="118"/>
      <c r="AD285" s="118"/>
      <c r="AE285" s="118"/>
      <c r="AF285" s="118"/>
      <c r="AG285" s="118"/>
      <c r="AH285" s="118">
        <v>3</v>
      </c>
      <c r="AI285" s="118">
        <v>3</v>
      </c>
      <c r="AJ285" s="118"/>
      <c r="AK285" s="118"/>
      <c r="AL285" s="118"/>
      <c r="AM285" s="118"/>
      <c r="AN285" s="118"/>
      <c r="AO285" s="119">
        <v>3</v>
      </c>
      <c r="AP285" s="120">
        <f t="shared" si="121"/>
        <v>27</v>
      </c>
      <c r="AQ285" s="984"/>
      <c r="AR285" s="985"/>
      <c r="AS285" s="986"/>
      <c r="AT285" s="988"/>
      <c r="AU285" s="990"/>
    </row>
    <row r="286" spans="3:47" ht="26.25" customHeight="1" x14ac:dyDescent="0.25">
      <c r="C286" s="1041">
        <v>141</v>
      </c>
      <c r="D286" s="979"/>
      <c r="E286" s="997" t="s">
        <v>298</v>
      </c>
      <c r="F286" s="979" t="s">
        <v>563</v>
      </c>
      <c r="G286" s="998" t="s">
        <v>299</v>
      </c>
      <c r="H286" s="1020" t="s">
        <v>27</v>
      </c>
      <c r="I286" s="94" t="s">
        <v>29</v>
      </c>
      <c r="J286" s="97">
        <v>20</v>
      </c>
      <c r="K286" s="94" t="s">
        <v>32</v>
      </c>
      <c r="L286" s="100">
        <v>6</v>
      </c>
      <c r="M286" s="51"/>
      <c r="N286" s="51"/>
      <c r="O286" s="73">
        <v>6</v>
      </c>
      <c r="P286" s="73">
        <v>6</v>
      </c>
      <c r="Q286" s="73">
        <v>6</v>
      </c>
      <c r="R286" s="73">
        <v>6</v>
      </c>
      <c r="S286" s="73">
        <v>6</v>
      </c>
      <c r="T286" s="51"/>
      <c r="U286" s="51"/>
      <c r="V286" s="73">
        <v>6</v>
      </c>
      <c r="W286" s="73">
        <v>6</v>
      </c>
      <c r="X286" s="73">
        <v>6</v>
      </c>
      <c r="Y286" s="73">
        <v>6</v>
      </c>
      <c r="Z286" s="73">
        <v>6</v>
      </c>
      <c r="AA286" s="51"/>
      <c r="AB286" s="51"/>
      <c r="AC286" s="73">
        <v>6</v>
      </c>
      <c r="AD286" s="73">
        <v>6</v>
      </c>
      <c r="AE286" s="73">
        <v>6</v>
      </c>
      <c r="AF286" s="73">
        <v>6</v>
      </c>
      <c r="AG286" s="73">
        <v>6</v>
      </c>
      <c r="AH286" s="51"/>
      <c r="AI286" s="51"/>
      <c r="AJ286" s="73">
        <v>6</v>
      </c>
      <c r="AK286" s="73">
        <v>6</v>
      </c>
      <c r="AL286" s="73">
        <v>6</v>
      </c>
      <c r="AM286" s="73">
        <v>6</v>
      </c>
      <c r="AN286" s="73">
        <v>6</v>
      </c>
      <c r="AO286" s="101"/>
      <c r="AP286" s="98">
        <f t="shared" si="121"/>
        <v>126</v>
      </c>
      <c r="AQ286" s="1037"/>
      <c r="AR286" s="1038" t="e">
        <f>1-(AS286/AQ286)</f>
        <v>#DIV/0!</v>
      </c>
      <c r="AS286" s="1035"/>
      <c r="AT286" s="987">
        <f t="shared" ref="AT286" si="144">+AQ286*AP286</f>
        <v>0</v>
      </c>
      <c r="AU286" s="989">
        <f t="shared" ref="AU286" si="145">+AS286*AP286</f>
        <v>0</v>
      </c>
    </row>
    <row r="287" spans="3:47" ht="26.25" customHeight="1" x14ac:dyDescent="0.25">
      <c r="C287" s="1041"/>
      <c r="D287" s="979"/>
      <c r="E287" s="997"/>
      <c r="F287" s="979"/>
      <c r="G287" s="998"/>
      <c r="H287" s="1020"/>
      <c r="I287" s="94" t="s">
        <v>36</v>
      </c>
      <c r="J287" s="97">
        <v>20</v>
      </c>
      <c r="K287" s="94" t="s">
        <v>32</v>
      </c>
      <c r="L287" s="100"/>
      <c r="M287" s="51">
        <v>6</v>
      </c>
      <c r="N287" s="51">
        <v>6</v>
      </c>
      <c r="O287" s="73"/>
      <c r="P287" s="73"/>
      <c r="Q287" s="73"/>
      <c r="R287" s="73"/>
      <c r="S287" s="73"/>
      <c r="T287" s="51">
        <v>6</v>
      </c>
      <c r="U287" s="51">
        <v>6</v>
      </c>
      <c r="V287" s="73"/>
      <c r="W287" s="73"/>
      <c r="X287" s="73"/>
      <c r="Y287" s="73"/>
      <c r="Z287" s="73"/>
      <c r="AA287" s="51">
        <v>6</v>
      </c>
      <c r="AB287" s="51">
        <v>6</v>
      </c>
      <c r="AC287" s="73"/>
      <c r="AD287" s="73"/>
      <c r="AE287" s="73"/>
      <c r="AF287" s="73"/>
      <c r="AG287" s="73"/>
      <c r="AH287" s="51">
        <v>6</v>
      </c>
      <c r="AI287" s="51">
        <v>6</v>
      </c>
      <c r="AJ287" s="73"/>
      <c r="AK287" s="73"/>
      <c r="AL287" s="73"/>
      <c r="AM287" s="73"/>
      <c r="AN287" s="73"/>
      <c r="AO287" s="101">
        <v>6</v>
      </c>
      <c r="AP287" s="98">
        <f t="shared" si="121"/>
        <v>54</v>
      </c>
      <c r="AQ287" s="1037"/>
      <c r="AR287" s="1038"/>
      <c r="AS287" s="1035"/>
      <c r="AT287" s="988"/>
      <c r="AU287" s="990"/>
    </row>
    <row r="288" spans="3:47" ht="26.25" hidden="1" customHeight="1" x14ac:dyDescent="0.25">
      <c r="C288" s="1041">
        <v>142</v>
      </c>
      <c r="D288" s="979" t="s">
        <v>37</v>
      </c>
      <c r="E288" s="980" t="s">
        <v>42</v>
      </c>
      <c r="F288" s="981" t="s">
        <v>564</v>
      </c>
      <c r="G288" s="980" t="s">
        <v>583</v>
      </c>
      <c r="H288" s="983" t="s">
        <v>27</v>
      </c>
      <c r="I288" s="145" t="s">
        <v>29</v>
      </c>
      <c r="J288" s="144">
        <v>20</v>
      </c>
      <c r="K288" s="145" t="s">
        <v>32</v>
      </c>
      <c r="L288" s="117">
        <v>6</v>
      </c>
      <c r="M288" s="118"/>
      <c r="N288" s="118"/>
      <c r="O288" s="118">
        <v>6</v>
      </c>
      <c r="P288" s="118">
        <v>6</v>
      </c>
      <c r="Q288" s="118">
        <v>6</v>
      </c>
      <c r="R288" s="118">
        <v>6</v>
      </c>
      <c r="S288" s="118">
        <v>6</v>
      </c>
      <c r="T288" s="118"/>
      <c r="U288" s="118"/>
      <c r="V288" s="118">
        <v>6</v>
      </c>
      <c r="W288" s="118">
        <v>6</v>
      </c>
      <c r="X288" s="118">
        <v>6</v>
      </c>
      <c r="Y288" s="118">
        <v>6</v>
      </c>
      <c r="Z288" s="118">
        <v>6</v>
      </c>
      <c r="AA288" s="118"/>
      <c r="AB288" s="118"/>
      <c r="AC288" s="118">
        <v>6</v>
      </c>
      <c r="AD288" s="118">
        <v>6</v>
      </c>
      <c r="AE288" s="118">
        <v>6</v>
      </c>
      <c r="AF288" s="118">
        <v>6</v>
      </c>
      <c r="AG288" s="118">
        <v>6</v>
      </c>
      <c r="AH288" s="118"/>
      <c r="AI288" s="118"/>
      <c r="AJ288" s="118">
        <v>6</v>
      </c>
      <c r="AK288" s="118">
        <v>6</v>
      </c>
      <c r="AL288" s="118">
        <v>6</v>
      </c>
      <c r="AM288" s="118">
        <v>6</v>
      </c>
      <c r="AN288" s="118">
        <v>6</v>
      </c>
      <c r="AO288" s="119"/>
      <c r="AP288" s="120">
        <f t="shared" si="121"/>
        <v>126</v>
      </c>
      <c r="AQ288" s="984">
        <v>6</v>
      </c>
      <c r="AR288" s="985">
        <f>1-(AS288/AQ288)</f>
        <v>8.333333333333337E-2</v>
      </c>
      <c r="AS288" s="986">
        <v>5.5</v>
      </c>
      <c r="AT288" s="987">
        <f t="shared" ref="AT288" si="146">+AQ288*AP288</f>
        <v>756</v>
      </c>
      <c r="AU288" s="989">
        <f t="shared" ref="AU288" si="147">+AS288*AP288</f>
        <v>693</v>
      </c>
    </row>
    <row r="289" spans="3:47" ht="26.25" hidden="1" customHeight="1" x14ac:dyDescent="0.25">
      <c r="C289" s="1041"/>
      <c r="D289" s="979"/>
      <c r="E289" s="980"/>
      <c r="F289" s="981"/>
      <c r="G289" s="982"/>
      <c r="H289" s="983"/>
      <c r="I289" s="145" t="s">
        <v>36</v>
      </c>
      <c r="J289" s="144">
        <v>20</v>
      </c>
      <c r="K289" s="145" t="s">
        <v>32</v>
      </c>
      <c r="L289" s="117"/>
      <c r="M289" s="118">
        <v>6</v>
      </c>
      <c r="N289" s="118">
        <v>6</v>
      </c>
      <c r="O289" s="118"/>
      <c r="P289" s="118"/>
      <c r="Q289" s="118"/>
      <c r="R289" s="118"/>
      <c r="S289" s="118"/>
      <c r="T289" s="118">
        <v>6</v>
      </c>
      <c r="U289" s="118">
        <v>6</v>
      </c>
      <c r="V289" s="118"/>
      <c r="W289" s="118"/>
      <c r="X289" s="118"/>
      <c r="Y289" s="118"/>
      <c r="Z289" s="118"/>
      <c r="AA289" s="118">
        <v>6</v>
      </c>
      <c r="AB289" s="118">
        <v>6</v>
      </c>
      <c r="AC289" s="118"/>
      <c r="AD289" s="118"/>
      <c r="AE289" s="118"/>
      <c r="AF289" s="118"/>
      <c r="AG289" s="118"/>
      <c r="AH289" s="118">
        <v>6</v>
      </c>
      <c r="AI289" s="118">
        <v>6</v>
      </c>
      <c r="AJ289" s="118"/>
      <c r="AK289" s="118"/>
      <c r="AL289" s="118"/>
      <c r="AM289" s="118"/>
      <c r="AN289" s="118"/>
      <c r="AO289" s="119">
        <v>6</v>
      </c>
      <c r="AP289" s="120">
        <f t="shared" si="121"/>
        <v>54</v>
      </c>
      <c r="AQ289" s="984"/>
      <c r="AR289" s="985"/>
      <c r="AS289" s="986"/>
      <c r="AT289" s="988"/>
      <c r="AU289" s="990"/>
    </row>
    <row r="290" spans="3:47" ht="26.25" hidden="1" customHeight="1" x14ac:dyDescent="0.25">
      <c r="C290" s="1042">
        <v>143</v>
      </c>
      <c r="D290" s="979"/>
      <c r="E290" s="980" t="s">
        <v>46</v>
      </c>
      <c r="F290" s="981" t="s">
        <v>565</v>
      </c>
      <c r="G290" s="982" t="s">
        <v>102</v>
      </c>
      <c r="H290" s="983" t="s">
        <v>27</v>
      </c>
      <c r="I290" s="145" t="s">
        <v>29</v>
      </c>
      <c r="J290" s="144">
        <v>20</v>
      </c>
      <c r="K290" s="145" t="s">
        <v>32</v>
      </c>
      <c r="L290" s="117">
        <v>6</v>
      </c>
      <c r="M290" s="118"/>
      <c r="N290" s="118"/>
      <c r="O290" s="118">
        <v>6</v>
      </c>
      <c r="P290" s="118">
        <v>6</v>
      </c>
      <c r="Q290" s="118">
        <v>6</v>
      </c>
      <c r="R290" s="118">
        <v>6</v>
      </c>
      <c r="S290" s="118">
        <v>6</v>
      </c>
      <c r="T290" s="118"/>
      <c r="U290" s="118"/>
      <c r="V290" s="118">
        <v>6</v>
      </c>
      <c r="W290" s="118">
        <v>6</v>
      </c>
      <c r="X290" s="118">
        <v>6</v>
      </c>
      <c r="Y290" s="118">
        <v>6</v>
      </c>
      <c r="Z290" s="118">
        <v>6</v>
      </c>
      <c r="AA290" s="118"/>
      <c r="AB290" s="118"/>
      <c r="AC290" s="118">
        <v>6</v>
      </c>
      <c r="AD290" s="118">
        <v>6</v>
      </c>
      <c r="AE290" s="118">
        <v>6</v>
      </c>
      <c r="AF290" s="118">
        <v>6</v>
      </c>
      <c r="AG290" s="118">
        <v>6</v>
      </c>
      <c r="AH290" s="118"/>
      <c r="AI290" s="118"/>
      <c r="AJ290" s="118">
        <v>6</v>
      </c>
      <c r="AK290" s="118">
        <v>6</v>
      </c>
      <c r="AL290" s="118">
        <v>6</v>
      </c>
      <c r="AM290" s="118">
        <v>6</v>
      </c>
      <c r="AN290" s="118">
        <v>6</v>
      </c>
      <c r="AO290" s="119"/>
      <c r="AP290" s="120">
        <f t="shared" si="121"/>
        <v>126</v>
      </c>
      <c r="AQ290" s="984">
        <v>10</v>
      </c>
      <c r="AR290" s="985">
        <f>1-(AS290/AQ290)</f>
        <v>0.30000000000000004</v>
      </c>
      <c r="AS290" s="986">
        <v>7</v>
      </c>
      <c r="AT290" s="987">
        <f t="shared" ref="AT290" si="148">+AQ290*AP290</f>
        <v>1260</v>
      </c>
      <c r="AU290" s="989">
        <f t="shared" ref="AU290" si="149">+AS290*AP290</f>
        <v>882</v>
      </c>
    </row>
    <row r="291" spans="3:47" ht="26.25" hidden="1" customHeight="1" x14ac:dyDescent="0.25">
      <c r="C291" s="1043"/>
      <c r="D291" s="979"/>
      <c r="E291" s="980"/>
      <c r="F291" s="981"/>
      <c r="G291" s="982"/>
      <c r="H291" s="983"/>
      <c r="I291" s="145" t="s">
        <v>36</v>
      </c>
      <c r="J291" s="144">
        <v>20</v>
      </c>
      <c r="K291" s="145" t="s">
        <v>32</v>
      </c>
      <c r="L291" s="117"/>
      <c r="M291" s="118">
        <v>3</v>
      </c>
      <c r="N291" s="118">
        <v>3</v>
      </c>
      <c r="O291" s="118"/>
      <c r="P291" s="118"/>
      <c r="Q291" s="118"/>
      <c r="R291" s="118"/>
      <c r="S291" s="118"/>
      <c r="T291" s="118">
        <v>3</v>
      </c>
      <c r="U291" s="118">
        <v>3</v>
      </c>
      <c r="V291" s="118"/>
      <c r="W291" s="118"/>
      <c r="X291" s="118"/>
      <c r="Y291" s="118"/>
      <c r="Z291" s="118"/>
      <c r="AA291" s="118">
        <v>3</v>
      </c>
      <c r="AB291" s="118">
        <v>3</v>
      </c>
      <c r="AC291" s="118"/>
      <c r="AD291" s="118"/>
      <c r="AE291" s="118"/>
      <c r="AF291" s="118"/>
      <c r="AG291" s="118"/>
      <c r="AH291" s="118">
        <v>3</v>
      </c>
      <c r="AI291" s="118">
        <v>3</v>
      </c>
      <c r="AJ291" s="118"/>
      <c r="AK291" s="118"/>
      <c r="AL291" s="118"/>
      <c r="AM291" s="118"/>
      <c r="AN291" s="118"/>
      <c r="AO291" s="119">
        <v>3</v>
      </c>
      <c r="AP291" s="120">
        <f t="shared" si="121"/>
        <v>27</v>
      </c>
      <c r="AQ291" s="984"/>
      <c r="AR291" s="985"/>
      <c r="AS291" s="986"/>
      <c r="AT291" s="988"/>
      <c r="AU291" s="990"/>
    </row>
    <row r="292" spans="3:47" ht="26.25" hidden="1" customHeight="1" x14ac:dyDescent="0.25">
      <c r="C292" s="1041">
        <v>144</v>
      </c>
      <c r="D292" s="979"/>
      <c r="E292" s="980" t="s">
        <v>190</v>
      </c>
      <c r="F292" s="981" t="s">
        <v>566</v>
      </c>
      <c r="G292" s="982" t="s">
        <v>300</v>
      </c>
      <c r="H292" s="983" t="s">
        <v>27</v>
      </c>
      <c r="I292" s="145" t="s">
        <v>29</v>
      </c>
      <c r="J292" s="144">
        <v>20</v>
      </c>
      <c r="K292" s="145" t="s">
        <v>32</v>
      </c>
      <c r="L292" s="117">
        <v>6</v>
      </c>
      <c r="M292" s="118"/>
      <c r="N292" s="118"/>
      <c r="O292" s="118">
        <v>6</v>
      </c>
      <c r="P292" s="118">
        <v>6</v>
      </c>
      <c r="Q292" s="118">
        <v>6</v>
      </c>
      <c r="R292" s="118">
        <v>6</v>
      </c>
      <c r="S292" s="118">
        <v>6</v>
      </c>
      <c r="T292" s="118"/>
      <c r="U292" s="118"/>
      <c r="V292" s="118">
        <v>6</v>
      </c>
      <c r="W292" s="118">
        <v>6</v>
      </c>
      <c r="X292" s="118">
        <v>6</v>
      </c>
      <c r="Y292" s="118">
        <v>6</v>
      </c>
      <c r="Z292" s="118">
        <v>6</v>
      </c>
      <c r="AA292" s="118"/>
      <c r="AB292" s="118"/>
      <c r="AC292" s="118">
        <v>6</v>
      </c>
      <c r="AD292" s="118">
        <v>6</v>
      </c>
      <c r="AE292" s="118">
        <v>6</v>
      </c>
      <c r="AF292" s="118">
        <v>6</v>
      </c>
      <c r="AG292" s="118">
        <v>6</v>
      </c>
      <c r="AH292" s="118"/>
      <c r="AI292" s="118"/>
      <c r="AJ292" s="118">
        <v>6</v>
      </c>
      <c r="AK292" s="118">
        <v>6</v>
      </c>
      <c r="AL292" s="118">
        <v>6</v>
      </c>
      <c r="AM292" s="118">
        <v>6</v>
      </c>
      <c r="AN292" s="118">
        <v>6</v>
      </c>
      <c r="AO292" s="119"/>
      <c r="AP292" s="120">
        <f t="shared" si="121"/>
        <v>126</v>
      </c>
      <c r="AQ292" s="984">
        <v>4.8</v>
      </c>
      <c r="AR292" s="985">
        <f>1-(AS292/AQ292)</f>
        <v>0.30000000000000004</v>
      </c>
      <c r="AS292" s="986">
        <v>3.36</v>
      </c>
      <c r="AT292" s="987">
        <f t="shared" ref="AT292" si="150">+AQ292*AP292</f>
        <v>604.79999999999995</v>
      </c>
      <c r="AU292" s="989">
        <f t="shared" ref="AU292" si="151">+AS292*AP292</f>
        <v>423.35999999999996</v>
      </c>
    </row>
    <row r="293" spans="3:47" ht="26.25" hidden="1" customHeight="1" x14ac:dyDescent="0.25">
      <c r="C293" s="1041"/>
      <c r="D293" s="979"/>
      <c r="E293" s="980"/>
      <c r="F293" s="981"/>
      <c r="G293" s="982"/>
      <c r="H293" s="983"/>
      <c r="I293" s="145" t="s">
        <v>36</v>
      </c>
      <c r="J293" s="144">
        <v>20</v>
      </c>
      <c r="K293" s="145" t="s">
        <v>32</v>
      </c>
      <c r="L293" s="117"/>
      <c r="M293" s="118">
        <v>6</v>
      </c>
      <c r="N293" s="118">
        <v>6</v>
      </c>
      <c r="O293" s="118"/>
      <c r="P293" s="118"/>
      <c r="Q293" s="118"/>
      <c r="R293" s="118"/>
      <c r="S293" s="118"/>
      <c r="T293" s="118">
        <v>6</v>
      </c>
      <c r="U293" s="118">
        <v>6</v>
      </c>
      <c r="V293" s="118"/>
      <c r="W293" s="118"/>
      <c r="X293" s="118"/>
      <c r="Y293" s="118"/>
      <c r="Z293" s="118"/>
      <c r="AA293" s="118">
        <v>6</v>
      </c>
      <c r="AB293" s="118">
        <v>6</v>
      </c>
      <c r="AC293" s="118"/>
      <c r="AD293" s="118"/>
      <c r="AE293" s="118"/>
      <c r="AF293" s="118"/>
      <c r="AG293" s="118"/>
      <c r="AH293" s="118">
        <v>6</v>
      </c>
      <c r="AI293" s="118">
        <v>6</v>
      </c>
      <c r="AJ293" s="118"/>
      <c r="AK293" s="118"/>
      <c r="AL293" s="118"/>
      <c r="AM293" s="118"/>
      <c r="AN293" s="118"/>
      <c r="AO293" s="119">
        <v>6</v>
      </c>
      <c r="AP293" s="120">
        <f t="shared" si="121"/>
        <v>54</v>
      </c>
      <c r="AQ293" s="984"/>
      <c r="AR293" s="985"/>
      <c r="AS293" s="986"/>
      <c r="AT293" s="988"/>
      <c r="AU293" s="990"/>
    </row>
    <row r="294" spans="3:47" ht="26.25" hidden="1" customHeight="1" x14ac:dyDescent="0.25">
      <c r="C294" s="1041">
        <v>145</v>
      </c>
      <c r="D294" s="979"/>
      <c r="E294" s="980" t="s">
        <v>44</v>
      </c>
      <c r="F294" s="981" t="s">
        <v>567</v>
      </c>
      <c r="G294" s="982" t="s">
        <v>301</v>
      </c>
      <c r="H294" s="983" t="s">
        <v>27</v>
      </c>
      <c r="I294" s="116" t="s">
        <v>29</v>
      </c>
      <c r="J294" s="115">
        <v>20</v>
      </c>
      <c r="K294" s="116" t="s">
        <v>32</v>
      </c>
      <c r="L294" s="117">
        <v>6</v>
      </c>
      <c r="M294" s="118"/>
      <c r="N294" s="118"/>
      <c r="O294" s="118">
        <v>6</v>
      </c>
      <c r="P294" s="118">
        <v>6</v>
      </c>
      <c r="Q294" s="118">
        <v>6</v>
      </c>
      <c r="R294" s="118">
        <v>6</v>
      </c>
      <c r="S294" s="118">
        <v>6</v>
      </c>
      <c r="T294" s="118"/>
      <c r="U294" s="118"/>
      <c r="V294" s="118">
        <v>6</v>
      </c>
      <c r="W294" s="118">
        <v>6</v>
      </c>
      <c r="X294" s="118">
        <v>6</v>
      </c>
      <c r="Y294" s="118">
        <v>6</v>
      </c>
      <c r="Z294" s="118">
        <v>6</v>
      </c>
      <c r="AA294" s="118"/>
      <c r="AB294" s="118"/>
      <c r="AC294" s="118">
        <v>6</v>
      </c>
      <c r="AD294" s="118">
        <v>6</v>
      </c>
      <c r="AE294" s="118">
        <v>6</v>
      </c>
      <c r="AF294" s="118">
        <v>6</v>
      </c>
      <c r="AG294" s="118">
        <v>6</v>
      </c>
      <c r="AH294" s="118"/>
      <c r="AI294" s="118"/>
      <c r="AJ294" s="118">
        <v>6</v>
      </c>
      <c r="AK294" s="118">
        <v>6</v>
      </c>
      <c r="AL294" s="118">
        <v>6</v>
      </c>
      <c r="AM294" s="118">
        <v>6</v>
      </c>
      <c r="AN294" s="118">
        <v>6</v>
      </c>
      <c r="AO294" s="119"/>
      <c r="AP294" s="120">
        <f t="shared" si="121"/>
        <v>126</v>
      </c>
      <c r="AQ294" s="984">
        <v>10</v>
      </c>
      <c r="AR294" s="985">
        <f>1-(AS294/AQ294)</f>
        <v>9.9999999999999978E-2</v>
      </c>
      <c r="AS294" s="986">
        <v>9</v>
      </c>
      <c r="AT294" s="987">
        <f t="shared" ref="AT294" si="152">+AQ294*AP294</f>
        <v>1260</v>
      </c>
      <c r="AU294" s="989">
        <f t="shared" ref="AU294" si="153">+AS294*AP294</f>
        <v>1134</v>
      </c>
    </row>
    <row r="295" spans="3:47" ht="26.25" hidden="1" customHeight="1" x14ac:dyDescent="0.25">
      <c r="C295" s="1041"/>
      <c r="D295" s="979"/>
      <c r="E295" s="980"/>
      <c r="F295" s="981"/>
      <c r="G295" s="982"/>
      <c r="H295" s="983"/>
      <c r="I295" s="116" t="s">
        <v>36</v>
      </c>
      <c r="J295" s="115">
        <v>20</v>
      </c>
      <c r="K295" s="116" t="s">
        <v>32</v>
      </c>
      <c r="L295" s="117"/>
      <c r="M295" s="118">
        <v>3</v>
      </c>
      <c r="N295" s="118">
        <v>3</v>
      </c>
      <c r="O295" s="118"/>
      <c r="P295" s="118"/>
      <c r="Q295" s="118"/>
      <c r="R295" s="118"/>
      <c r="S295" s="118"/>
      <c r="T295" s="118">
        <v>3</v>
      </c>
      <c r="U295" s="118">
        <v>3</v>
      </c>
      <c r="V295" s="118"/>
      <c r="W295" s="118"/>
      <c r="X295" s="118"/>
      <c r="Y295" s="118"/>
      <c r="Z295" s="118"/>
      <c r="AA295" s="118">
        <v>3</v>
      </c>
      <c r="AB295" s="118">
        <v>3</v>
      </c>
      <c r="AC295" s="118"/>
      <c r="AD295" s="118"/>
      <c r="AE295" s="118"/>
      <c r="AF295" s="118"/>
      <c r="AG295" s="118"/>
      <c r="AH295" s="118">
        <v>3</v>
      </c>
      <c r="AI295" s="118">
        <v>3</v>
      </c>
      <c r="AJ295" s="118"/>
      <c r="AK295" s="118"/>
      <c r="AL295" s="118"/>
      <c r="AM295" s="118"/>
      <c r="AN295" s="118"/>
      <c r="AO295" s="119">
        <v>3</v>
      </c>
      <c r="AP295" s="120">
        <f t="shared" si="121"/>
        <v>27</v>
      </c>
      <c r="AQ295" s="984"/>
      <c r="AR295" s="985"/>
      <c r="AS295" s="986"/>
      <c r="AT295" s="988"/>
      <c r="AU295" s="990"/>
    </row>
    <row r="296" spans="3:47" ht="37.5" hidden="1" customHeight="1" x14ac:dyDescent="0.25">
      <c r="C296" s="1041">
        <v>146</v>
      </c>
      <c r="D296" s="979"/>
      <c r="E296" s="980" t="s">
        <v>47</v>
      </c>
      <c r="F296" s="981" t="s">
        <v>568</v>
      </c>
      <c r="G296" s="982" t="s">
        <v>302</v>
      </c>
      <c r="H296" s="983" t="s">
        <v>27</v>
      </c>
      <c r="I296" s="116" t="s">
        <v>29</v>
      </c>
      <c r="J296" s="115">
        <v>20</v>
      </c>
      <c r="K296" s="116" t="s">
        <v>32</v>
      </c>
      <c r="L296" s="117">
        <v>6</v>
      </c>
      <c r="M296" s="118"/>
      <c r="N296" s="118"/>
      <c r="O296" s="118">
        <v>6</v>
      </c>
      <c r="P296" s="118">
        <v>6</v>
      </c>
      <c r="Q296" s="118">
        <v>6</v>
      </c>
      <c r="R296" s="118">
        <v>6</v>
      </c>
      <c r="S296" s="118">
        <v>6</v>
      </c>
      <c r="T296" s="118"/>
      <c r="U296" s="118"/>
      <c r="V296" s="118">
        <v>6</v>
      </c>
      <c r="W296" s="118">
        <v>6</v>
      </c>
      <c r="X296" s="118">
        <v>6</v>
      </c>
      <c r="Y296" s="118">
        <v>6</v>
      </c>
      <c r="Z296" s="118">
        <v>6</v>
      </c>
      <c r="AA296" s="118"/>
      <c r="AB296" s="118"/>
      <c r="AC296" s="118">
        <v>6</v>
      </c>
      <c r="AD296" s="118">
        <v>6</v>
      </c>
      <c r="AE296" s="118">
        <v>6</v>
      </c>
      <c r="AF296" s="118">
        <v>6</v>
      </c>
      <c r="AG296" s="118">
        <v>6</v>
      </c>
      <c r="AH296" s="118"/>
      <c r="AI296" s="118"/>
      <c r="AJ296" s="118">
        <v>6</v>
      </c>
      <c r="AK296" s="118">
        <v>6</v>
      </c>
      <c r="AL296" s="118">
        <v>6</v>
      </c>
      <c r="AM296" s="118">
        <v>6</v>
      </c>
      <c r="AN296" s="118">
        <v>6</v>
      </c>
      <c r="AO296" s="119"/>
      <c r="AP296" s="120">
        <f t="shared" si="121"/>
        <v>126</v>
      </c>
      <c r="AQ296" s="984">
        <v>12</v>
      </c>
      <c r="AR296" s="985">
        <f>1-(AS296/AQ296)</f>
        <v>0.25</v>
      </c>
      <c r="AS296" s="986">
        <v>9</v>
      </c>
      <c r="AT296" s="987">
        <f t="shared" ref="AT296" si="154">+AQ296*AP296</f>
        <v>1512</v>
      </c>
      <c r="AU296" s="989">
        <f t="shared" ref="AU296" si="155">+AS296*AP296</f>
        <v>1134</v>
      </c>
    </row>
    <row r="297" spans="3:47" ht="37.5" hidden="1" customHeight="1" x14ac:dyDescent="0.25">
      <c r="C297" s="1041"/>
      <c r="D297" s="979"/>
      <c r="E297" s="980"/>
      <c r="F297" s="981"/>
      <c r="G297" s="982"/>
      <c r="H297" s="983"/>
      <c r="I297" s="116" t="s">
        <v>36</v>
      </c>
      <c r="J297" s="115">
        <v>20</v>
      </c>
      <c r="K297" s="116" t="s">
        <v>32</v>
      </c>
      <c r="L297" s="117"/>
      <c r="M297" s="118">
        <v>3</v>
      </c>
      <c r="N297" s="118">
        <v>3</v>
      </c>
      <c r="O297" s="118"/>
      <c r="P297" s="118"/>
      <c r="Q297" s="118"/>
      <c r="R297" s="118"/>
      <c r="S297" s="118"/>
      <c r="T297" s="118">
        <v>3</v>
      </c>
      <c r="U297" s="118">
        <v>3</v>
      </c>
      <c r="V297" s="118"/>
      <c r="W297" s="118"/>
      <c r="X297" s="118"/>
      <c r="Y297" s="118"/>
      <c r="Z297" s="118"/>
      <c r="AA297" s="118">
        <v>3</v>
      </c>
      <c r="AB297" s="118">
        <v>3</v>
      </c>
      <c r="AC297" s="118"/>
      <c r="AD297" s="118"/>
      <c r="AE297" s="118"/>
      <c r="AF297" s="118"/>
      <c r="AG297" s="118"/>
      <c r="AH297" s="118">
        <v>3</v>
      </c>
      <c r="AI297" s="118">
        <v>3</v>
      </c>
      <c r="AJ297" s="118"/>
      <c r="AK297" s="118"/>
      <c r="AL297" s="118"/>
      <c r="AM297" s="118"/>
      <c r="AN297" s="118"/>
      <c r="AO297" s="119">
        <v>3</v>
      </c>
      <c r="AP297" s="120">
        <f t="shared" si="121"/>
        <v>27</v>
      </c>
      <c r="AQ297" s="984"/>
      <c r="AR297" s="985"/>
      <c r="AS297" s="986"/>
      <c r="AT297" s="988"/>
      <c r="AU297" s="990"/>
    </row>
    <row r="298" spans="3:47" ht="26.25" hidden="1" customHeight="1" x14ac:dyDescent="0.25">
      <c r="C298" s="1042">
        <v>147</v>
      </c>
      <c r="D298" s="979"/>
      <c r="E298" s="980" t="s">
        <v>46</v>
      </c>
      <c r="F298" s="981" t="s">
        <v>566</v>
      </c>
      <c r="G298" s="982" t="s">
        <v>303</v>
      </c>
      <c r="H298" s="983" t="s">
        <v>27</v>
      </c>
      <c r="I298" s="145" t="s">
        <v>29</v>
      </c>
      <c r="J298" s="144">
        <v>20</v>
      </c>
      <c r="K298" s="145" t="s">
        <v>32</v>
      </c>
      <c r="L298" s="117">
        <v>6</v>
      </c>
      <c r="M298" s="118"/>
      <c r="N298" s="118"/>
      <c r="O298" s="118">
        <v>6</v>
      </c>
      <c r="P298" s="118">
        <v>6</v>
      </c>
      <c r="Q298" s="118">
        <v>6</v>
      </c>
      <c r="R298" s="118">
        <v>6</v>
      </c>
      <c r="S298" s="118">
        <v>6</v>
      </c>
      <c r="T298" s="118"/>
      <c r="U298" s="118"/>
      <c r="V298" s="118">
        <v>6</v>
      </c>
      <c r="W298" s="118">
        <v>6</v>
      </c>
      <c r="X298" s="118">
        <v>6</v>
      </c>
      <c r="Y298" s="118">
        <v>6</v>
      </c>
      <c r="Z298" s="118">
        <v>6</v>
      </c>
      <c r="AA298" s="118"/>
      <c r="AB298" s="118"/>
      <c r="AC298" s="118">
        <v>6</v>
      </c>
      <c r="AD298" s="118">
        <v>6</v>
      </c>
      <c r="AE298" s="118">
        <v>6</v>
      </c>
      <c r="AF298" s="118">
        <v>6</v>
      </c>
      <c r="AG298" s="118">
        <v>6</v>
      </c>
      <c r="AH298" s="118"/>
      <c r="AI298" s="118"/>
      <c r="AJ298" s="118">
        <v>6</v>
      </c>
      <c r="AK298" s="118">
        <v>6</v>
      </c>
      <c r="AL298" s="118">
        <v>6</v>
      </c>
      <c r="AM298" s="118">
        <v>6</v>
      </c>
      <c r="AN298" s="118">
        <v>6</v>
      </c>
      <c r="AO298" s="119"/>
      <c r="AP298" s="120">
        <f t="shared" si="121"/>
        <v>126</v>
      </c>
      <c r="AQ298" s="984">
        <v>10</v>
      </c>
      <c r="AR298" s="985">
        <f>1-(AS298/AQ298)</f>
        <v>0.30000000000000004</v>
      </c>
      <c r="AS298" s="986">
        <v>7</v>
      </c>
      <c r="AT298" s="987">
        <f t="shared" ref="AT298" si="156">+AQ298*AP298</f>
        <v>1260</v>
      </c>
      <c r="AU298" s="989">
        <f t="shared" ref="AU298" si="157">+AS298*AP298</f>
        <v>882</v>
      </c>
    </row>
    <row r="299" spans="3:47" ht="26.25" hidden="1" customHeight="1" x14ac:dyDescent="0.25">
      <c r="C299" s="1043"/>
      <c r="D299" s="979"/>
      <c r="E299" s="980"/>
      <c r="F299" s="981"/>
      <c r="G299" s="982"/>
      <c r="H299" s="983"/>
      <c r="I299" s="145" t="s">
        <v>36</v>
      </c>
      <c r="J299" s="144">
        <v>20</v>
      </c>
      <c r="K299" s="145" t="s">
        <v>32</v>
      </c>
      <c r="L299" s="117"/>
      <c r="M299" s="118">
        <v>3</v>
      </c>
      <c r="N299" s="118">
        <v>3</v>
      </c>
      <c r="O299" s="118"/>
      <c r="P299" s="118"/>
      <c r="Q299" s="118"/>
      <c r="R299" s="118"/>
      <c r="S299" s="118"/>
      <c r="T299" s="118">
        <v>3</v>
      </c>
      <c r="U299" s="118">
        <v>3</v>
      </c>
      <c r="V299" s="118"/>
      <c r="W299" s="118"/>
      <c r="X299" s="118"/>
      <c r="Y299" s="118"/>
      <c r="Z299" s="118"/>
      <c r="AA299" s="118">
        <v>3</v>
      </c>
      <c r="AB299" s="118">
        <v>3</v>
      </c>
      <c r="AC299" s="118"/>
      <c r="AD299" s="118"/>
      <c r="AE299" s="118"/>
      <c r="AF299" s="118"/>
      <c r="AG299" s="118"/>
      <c r="AH299" s="118">
        <v>3</v>
      </c>
      <c r="AI299" s="118">
        <v>3</v>
      </c>
      <c r="AJ299" s="118"/>
      <c r="AK299" s="118"/>
      <c r="AL299" s="118"/>
      <c r="AM299" s="118"/>
      <c r="AN299" s="118"/>
      <c r="AO299" s="119">
        <v>3</v>
      </c>
      <c r="AP299" s="120">
        <f t="shared" si="121"/>
        <v>27</v>
      </c>
      <c r="AQ299" s="984"/>
      <c r="AR299" s="985"/>
      <c r="AS299" s="986"/>
      <c r="AT299" s="988"/>
      <c r="AU299" s="990"/>
    </row>
    <row r="300" spans="3:47" ht="26.25" hidden="1" customHeight="1" x14ac:dyDescent="0.25">
      <c r="C300" s="1041">
        <v>148</v>
      </c>
      <c r="D300" s="979"/>
      <c r="E300" s="980" t="s">
        <v>117</v>
      </c>
      <c r="F300" s="981" t="s">
        <v>569</v>
      </c>
      <c r="G300" s="982" t="s">
        <v>85</v>
      </c>
      <c r="H300" s="983" t="s">
        <v>27</v>
      </c>
      <c r="I300" s="116" t="s">
        <v>29</v>
      </c>
      <c r="J300" s="115">
        <v>20</v>
      </c>
      <c r="K300" s="116" t="s">
        <v>32</v>
      </c>
      <c r="L300" s="117">
        <v>6</v>
      </c>
      <c r="M300" s="118"/>
      <c r="N300" s="118"/>
      <c r="O300" s="118">
        <v>6</v>
      </c>
      <c r="P300" s="118">
        <v>6</v>
      </c>
      <c r="Q300" s="118">
        <v>6</v>
      </c>
      <c r="R300" s="118">
        <v>6</v>
      </c>
      <c r="S300" s="118">
        <v>6</v>
      </c>
      <c r="T300" s="118"/>
      <c r="U300" s="118"/>
      <c r="V300" s="118">
        <v>6</v>
      </c>
      <c r="W300" s="118">
        <v>6</v>
      </c>
      <c r="X300" s="118">
        <v>6</v>
      </c>
      <c r="Y300" s="118">
        <v>6</v>
      </c>
      <c r="Z300" s="118">
        <v>6</v>
      </c>
      <c r="AA300" s="118"/>
      <c r="AB300" s="118"/>
      <c r="AC300" s="118">
        <v>6</v>
      </c>
      <c r="AD300" s="118">
        <v>6</v>
      </c>
      <c r="AE300" s="118">
        <v>6</v>
      </c>
      <c r="AF300" s="118">
        <v>6</v>
      </c>
      <c r="AG300" s="118">
        <v>6</v>
      </c>
      <c r="AH300" s="118"/>
      <c r="AI300" s="118"/>
      <c r="AJ300" s="118">
        <v>6</v>
      </c>
      <c r="AK300" s="118">
        <v>6</v>
      </c>
      <c r="AL300" s="118">
        <v>6</v>
      </c>
      <c r="AM300" s="118">
        <v>6</v>
      </c>
      <c r="AN300" s="118">
        <v>6</v>
      </c>
      <c r="AO300" s="119"/>
      <c r="AP300" s="120">
        <f t="shared" si="121"/>
        <v>126</v>
      </c>
      <c r="AQ300" s="984">
        <v>12</v>
      </c>
      <c r="AR300" s="985">
        <f>1-(AS300/AQ300)</f>
        <v>0.5</v>
      </c>
      <c r="AS300" s="986">
        <v>6</v>
      </c>
      <c r="AT300" s="987">
        <f t="shared" ref="AT300" si="158">+AQ300*AP300</f>
        <v>1512</v>
      </c>
      <c r="AU300" s="989">
        <f t="shared" ref="AU300" si="159">+AS300*AP300</f>
        <v>756</v>
      </c>
    </row>
    <row r="301" spans="3:47" ht="26.25" hidden="1" customHeight="1" x14ac:dyDescent="0.25">
      <c r="C301" s="1041"/>
      <c r="D301" s="979"/>
      <c r="E301" s="980"/>
      <c r="F301" s="981"/>
      <c r="G301" s="982"/>
      <c r="H301" s="983"/>
      <c r="I301" s="116" t="s">
        <v>36</v>
      </c>
      <c r="J301" s="115">
        <v>20</v>
      </c>
      <c r="K301" s="116" t="s">
        <v>32</v>
      </c>
      <c r="L301" s="117"/>
      <c r="M301" s="118">
        <v>3</v>
      </c>
      <c r="N301" s="118">
        <v>3</v>
      </c>
      <c r="O301" s="118"/>
      <c r="P301" s="118"/>
      <c r="Q301" s="118"/>
      <c r="R301" s="118"/>
      <c r="S301" s="118"/>
      <c r="T301" s="118">
        <v>3</v>
      </c>
      <c r="U301" s="118">
        <v>3</v>
      </c>
      <c r="V301" s="118"/>
      <c r="W301" s="118"/>
      <c r="X301" s="118"/>
      <c r="Y301" s="118"/>
      <c r="Z301" s="118"/>
      <c r="AA301" s="118">
        <v>3</v>
      </c>
      <c r="AB301" s="118">
        <v>3</v>
      </c>
      <c r="AC301" s="118"/>
      <c r="AD301" s="118"/>
      <c r="AE301" s="118"/>
      <c r="AF301" s="118"/>
      <c r="AG301" s="118"/>
      <c r="AH301" s="118">
        <v>3</v>
      </c>
      <c r="AI301" s="118">
        <v>3</v>
      </c>
      <c r="AJ301" s="118"/>
      <c r="AK301" s="118"/>
      <c r="AL301" s="118"/>
      <c r="AM301" s="118"/>
      <c r="AN301" s="118"/>
      <c r="AO301" s="119">
        <v>3</v>
      </c>
      <c r="AP301" s="120">
        <f t="shared" si="121"/>
        <v>27</v>
      </c>
      <c r="AQ301" s="984"/>
      <c r="AR301" s="985"/>
      <c r="AS301" s="986"/>
      <c r="AT301" s="988"/>
      <c r="AU301" s="990"/>
    </row>
    <row r="302" spans="3:47" ht="26.25" hidden="1" customHeight="1" x14ac:dyDescent="0.25">
      <c r="C302" s="1041">
        <v>149</v>
      </c>
      <c r="D302" s="979"/>
      <c r="E302" s="980" t="s">
        <v>117</v>
      </c>
      <c r="F302" s="981" t="s">
        <v>570</v>
      </c>
      <c r="G302" s="982" t="s">
        <v>304</v>
      </c>
      <c r="H302" s="983" t="s">
        <v>27</v>
      </c>
      <c r="I302" s="116" t="s">
        <v>29</v>
      </c>
      <c r="J302" s="115">
        <v>20</v>
      </c>
      <c r="K302" s="116" t="s">
        <v>32</v>
      </c>
      <c r="L302" s="117">
        <v>6</v>
      </c>
      <c r="M302" s="118"/>
      <c r="N302" s="118"/>
      <c r="O302" s="118">
        <v>6</v>
      </c>
      <c r="P302" s="118">
        <v>6</v>
      </c>
      <c r="Q302" s="118">
        <v>6</v>
      </c>
      <c r="R302" s="118">
        <v>6</v>
      </c>
      <c r="S302" s="118">
        <v>6</v>
      </c>
      <c r="T302" s="118"/>
      <c r="U302" s="118"/>
      <c r="V302" s="118">
        <v>6</v>
      </c>
      <c r="W302" s="118">
        <v>6</v>
      </c>
      <c r="X302" s="118">
        <v>6</v>
      </c>
      <c r="Y302" s="118">
        <v>6</v>
      </c>
      <c r="Z302" s="118">
        <v>6</v>
      </c>
      <c r="AA302" s="118"/>
      <c r="AB302" s="118"/>
      <c r="AC302" s="118">
        <v>6</v>
      </c>
      <c r="AD302" s="118">
        <v>6</v>
      </c>
      <c r="AE302" s="118">
        <v>6</v>
      </c>
      <c r="AF302" s="118">
        <v>6</v>
      </c>
      <c r="AG302" s="118">
        <v>6</v>
      </c>
      <c r="AH302" s="118"/>
      <c r="AI302" s="118"/>
      <c r="AJ302" s="118">
        <v>6</v>
      </c>
      <c r="AK302" s="118">
        <v>6</v>
      </c>
      <c r="AL302" s="118">
        <v>6</v>
      </c>
      <c r="AM302" s="118">
        <v>6</v>
      </c>
      <c r="AN302" s="118">
        <v>6</v>
      </c>
      <c r="AO302" s="119"/>
      <c r="AP302" s="120">
        <f t="shared" ref="AP302:AP340" si="160">SUM(L302:AO302)</f>
        <v>126</v>
      </c>
      <c r="AQ302" s="984">
        <v>12</v>
      </c>
      <c r="AR302" s="985">
        <f>1-(AS302/AQ302)</f>
        <v>0.5</v>
      </c>
      <c r="AS302" s="986">
        <v>6</v>
      </c>
      <c r="AT302" s="987">
        <f t="shared" ref="AT302" si="161">+AQ302*AP302</f>
        <v>1512</v>
      </c>
      <c r="AU302" s="989">
        <f t="shared" ref="AU302" si="162">+AS302*AP302</f>
        <v>756</v>
      </c>
    </row>
    <row r="303" spans="3:47" ht="26.25" hidden="1" customHeight="1" x14ac:dyDescent="0.25">
      <c r="C303" s="1041"/>
      <c r="D303" s="979"/>
      <c r="E303" s="980"/>
      <c r="F303" s="981"/>
      <c r="G303" s="982"/>
      <c r="H303" s="983"/>
      <c r="I303" s="116" t="s">
        <v>36</v>
      </c>
      <c r="J303" s="115">
        <v>20</v>
      </c>
      <c r="K303" s="116" t="s">
        <v>32</v>
      </c>
      <c r="L303" s="117"/>
      <c r="M303" s="118">
        <v>6</v>
      </c>
      <c r="N303" s="118">
        <v>6</v>
      </c>
      <c r="O303" s="118"/>
      <c r="P303" s="118"/>
      <c r="Q303" s="118"/>
      <c r="R303" s="118"/>
      <c r="S303" s="118"/>
      <c r="T303" s="118">
        <v>6</v>
      </c>
      <c r="U303" s="118">
        <v>6</v>
      </c>
      <c r="V303" s="118"/>
      <c r="W303" s="118"/>
      <c r="X303" s="118"/>
      <c r="Y303" s="118"/>
      <c r="Z303" s="118"/>
      <c r="AA303" s="118">
        <v>6</v>
      </c>
      <c r="AB303" s="118">
        <v>6</v>
      </c>
      <c r="AC303" s="118"/>
      <c r="AD303" s="118"/>
      <c r="AE303" s="118"/>
      <c r="AF303" s="118"/>
      <c r="AG303" s="118"/>
      <c r="AH303" s="118">
        <v>6</v>
      </c>
      <c r="AI303" s="118">
        <v>6</v>
      </c>
      <c r="AJ303" s="118"/>
      <c r="AK303" s="118"/>
      <c r="AL303" s="118"/>
      <c r="AM303" s="118"/>
      <c r="AN303" s="118"/>
      <c r="AO303" s="119">
        <v>6</v>
      </c>
      <c r="AP303" s="120">
        <f t="shared" si="160"/>
        <v>54</v>
      </c>
      <c r="AQ303" s="984"/>
      <c r="AR303" s="985"/>
      <c r="AS303" s="986"/>
      <c r="AT303" s="988"/>
      <c r="AU303" s="990"/>
    </row>
    <row r="304" spans="3:47" ht="26.25" hidden="1" customHeight="1" x14ac:dyDescent="0.25">
      <c r="C304" s="1041">
        <v>150</v>
      </c>
      <c r="D304" s="979"/>
      <c r="E304" s="980" t="s">
        <v>117</v>
      </c>
      <c r="F304" s="981" t="s">
        <v>565</v>
      </c>
      <c r="G304" s="980" t="s">
        <v>305</v>
      </c>
      <c r="H304" s="983" t="s">
        <v>27</v>
      </c>
      <c r="I304" s="116" t="s">
        <v>29</v>
      </c>
      <c r="J304" s="115">
        <v>20</v>
      </c>
      <c r="K304" s="116" t="s">
        <v>32</v>
      </c>
      <c r="L304" s="117">
        <v>8</v>
      </c>
      <c r="M304" s="118"/>
      <c r="N304" s="118"/>
      <c r="O304" s="118">
        <v>8</v>
      </c>
      <c r="P304" s="118">
        <v>8</v>
      </c>
      <c r="Q304" s="118">
        <v>8</v>
      </c>
      <c r="R304" s="118">
        <v>8</v>
      </c>
      <c r="S304" s="118">
        <v>8</v>
      </c>
      <c r="T304" s="118"/>
      <c r="U304" s="118"/>
      <c r="V304" s="118">
        <v>8</v>
      </c>
      <c r="W304" s="118">
        <v>8</v>
      </c>
      <c r="X304" s="118">
        <v>8</v>
      </c>
      <c r="Y304" s="118">
        <v>8</v>
      </c>
      <c r="Z304" s="118">
        <v>8</v>
      </c>
      <c r="AA304" s="118"/>
      <c r="AB304" s="118"/>
      <c r="AC304" s="118">
        <v>8</v>
      </c>
      <c r="AD304" s="118">
        <v>8</v>
      </c>
      <c r="AE304" s="118">
        <v>8</v>
      </c>
      <c r="AF304" s="118">
        <v>8</v>
      </c>
      <c r="AG304" s="118">
        <v>8</v>
      </c>
      <c r="AH304" s="118"/>
      <c r="AI304" s="118"/>
      <c r="AJ304" s="118">
        <v>8</v>
      </c>
      <c r="AK304" s="118">
        <v>8</v>
      </c>
      <c r="AL304" s="118">
        <v>8</v>
      </c>
      <c r="AM304" s="118">
        <v>8</v>
      </c>
      <c r="AN304" s="118">
        <v>8</v>
      </c>
      <c r="AO304" s="119"/>
      <c r="AP304" s="120">
        <f t="shared" si="160"/>
        <v>168</v>
      </c>
      <c r="AQ304" s="984">
        <v>10</v>
      </c>
      <c r="AR304" s="985">
        <f>1-(AS304/AQ304)</f>
        <v>0.5</v>
      </c>
      <c r="AS304" s="986">
        <v>5</v>
      </c>
      <c r="AT304" s="987">
        <f t="shared" ref="AT304" si="163">+AQ304*AP304</f>
        <v>1680</v>
      </c>
      <c r="AU304" s="989">
        <f t="shared" ref="AU304" si="164">+AS304*AP304</f>
        <v>840</v>
      </c>
    </row>
    <row r="305" spans="1:47" ht="26.25" hidden="1" customHeight="1" x14ac:dyDescent="0.25">
      <c r="C305" s="1041"/>
      <c r="D305" s="979"/>
      <c r="E305" s="980"/>
      <c r="F305" s="981"/>
      <c r="G305" s="982"/>
      <c r="H305" s="983"/>
      <c r="I305" s="116" t="s">
        <v>36</v>
      </c>
      <c r="J305" s="115">
        <v>20</v>
      </c>
      <c r="K305" s="116" t="s">
        <v>32</v>
      </c>
      <c r="L305" s="117"/>
      <c r="M305" s="118">
        <v>8</v>
      </c>
      <c r="N305" s="118">
        <v>8</v>
      </c>
      <c r="O305" s="118"/>
      <c r="P305" s="118"/>
      <c r="Q305" s="118"/>
      <c r="R305" s="118"/>
      <c r="S305" s="118"/>
      <c r="T305" s="118">
        <v>8</v>
      </c>
      <c r="U305" s="118">
        <v>8</v>
      </c>
      <c r="V305" s="118"/>
      <c r="W305" s="118"/>
      <c r="X305" s="118"/>
      <c r="Y305" s="118"/>
      <c r="Z305" s="118"/>
      <c r="AA305" s="118">
        <v>8</v>
      </c>
      <c r="AB305" s="118">
        <v>8</v>
      </c>
      <c r="AC305" s="118"/>
      <c r="AD305" s="118"/>
      <c r="AE305" s="118"/>
      <c r="AF305" s="118"/>
      <c r="AG305" s="118"/>
      <c r="AH305" s="118">
        <v>8</v>
      </c>
      <c r="AI305" s="118">
        <v>8</v>
      </c>
      <c r="AJ305" s="118"/>
      <c r="AK305" s="118"/>
      <c r="AL305" s="118"/>
      <c r="AM305" s="118"/>
      <c r="AN305" s="118"/>
      <c r="AO305" s="119">
        <v>8</v>
      </c>
      <c r="AP305" s="120">
        <f t="shared" si="160"/>
        <v>72</v>
      </c>
      <c r="AQ305" s="984"/>
      <c r="AR305" s="985"/>
      <c r="AS305" s="986"/>
      <c r="AT305" s="988"/>
      <c r="AU305" s="990"/>
    </row>
    <row r="306" spans="1:47" ht="26.25" customHeight="1" x14ac:dyDescent="0.25">
      <c r="A306" s="74"/>
      <c r="B306" s="74"/>
      <c r="C306" s="1041">
        <v>151</v>
      </c>
      <c r="D306" s="979"/>
      <c r="E306" s="997" t="s">
        <v>306</v>
      </c>
      <c r="F306" s="979" t="s">
        <v>571</v>
      </c>
      <c r="G306" s="998" t="s">
        <v>307</v>
      </c>
      <c r="H306" s="1020" t="s">
        <v>27</v>
      </c>
      <c r="I306" s="94" t="s">
        <v>29</v>
      </c>
      <c r="J306" s="97">
        <v>20</v>
      </c>
      <c r="K306" s="94" t="s">
        <v>32</v>
      </c>
      <c r="L306" s="100">
        <v>6</v>
      </c>
      <c r="M306" s="51"/>
      <c r="N306" s="51"/>
      <c r="O306" s="73">
        <v>6</v>
      </c>
      <c r="P306" s="73">
        <v>6</v>
      </c>
      <c r="Q306" s="73">
        <v>6</v>
      </c>
      <c r="R306" s="73">
        <v>6</v>
      </c>
      <c r="S306" s="73">
        <v>6</v>
      </c>
      <c r="T306" s="51"/>
      <c r="U306" s="51"/>
      <c r="V306" s="73">
        <v>6</v>
      </c>
      <c r="W306" s="73">
        <v>6</v>
      </c>
      <c r="X306" s="73">
        <v>6</v>
      </c>
      <c r="Y306" s="73">
        <v>6</v>
      </c>
      <c r="Z306" s="73">
        <v>6</v>
      </c>
      <c r="AA306" s="51"/>
      <c r="AB306" s="51"/>
      <c r="AC306" s="73">
        <v>6</v>
      </c>
      <c r="AD306" s="73">
        <v>6</v>
      </c>
      <c r="AE306" s="73">
        <v>6</v>
      </c>
      <c r="AF306" s="73">
        <v>6</v>
      </c>
      <c r="AG306" s="73">
        <v>6</v>
      </c>
      <c r="AH306" s="51"/>
      <c r="AI306" s="51"/>
      <c r="AJ306" s="73">
        <v>6</v>
      </c>
      <c r="AK306" s="73">
        <v>6</v>
      </c>
      <c r="AL306" s="73">
        <v>6</v>
      </c>
      <c r="AM306" s="73">
        <v>6</v>
      </c>
      <c r="AN306" s="73">
        <v>6</v>
      </c>
      <c r="AO306" s="101"/>
      <c r="AP306" s="98">
        <f t="shared" si="160"/>
        <v>126</v>
      </c>
      <c r="AQ306" s="1037"/>
      <c r="AR306" s="1038" t="e">
        <f>1-(AS306/AQ306)</f>
        <v>#DIV/0!</v>
      </c>
      <c r="AS306" s="1035"/>
      <c r="AT306" s="987">
        <f t="shared" ref="AT306" si="165">+AQ306*AP306</f>
        <v>0</v>
      </c>
      <c r="AU306" s="989">
        <f t="shared" ref="AU306" si="166">+AS306*AP306</f>
        <v>0</v>
      </c>
    </row>
    <row r="307" spans="1:47" ht="26.25" customHeight="1" x14ac:dyDescent="0.25">
      <c r="A307" s="74"/>
      <c r="B307" s="74"/>
      <c r="C307" s="1041"/>
      <c r="D307" s="979"/>
      <c r="E307" s="997"/>
      <c r="F307" s="979"/>
      <c r="G307" s="998"/>
      <c r="H307" s="1020"/>
      <c r="I307" s="94" t="s">
        <v>36</v>
      </c>
      <c r="J307" s="97">
        <v>20</v>
      </c>
      <c r="K307" s="94" t="s">
        <v>32</v>
      </c>
      <c r="L307" s="100"/>
      <c r="M307" s="51">
        <v>6</v>
      </c>
      <c r="N307" s="51">
        <v>6</v>
      </c>
      <c r="O307" s="73"/>
      <c r="P307" s="73"/>
      <c r="Q307" s="73"/>
      <c r="R307" s="73"/>
      <c r="S307" s="73"/>
      <c r="T307" s="51">
        <v>6</v>
      </c>
      <c r="U307" s="51">
        <v>6</v>
      </c>
      <c r="V307" s="73"/>
      <c r="W307" s="73"/>
      <c r="X307" s="73"/>
      <c r="Y307" s="73"/>
      <c r="Z307" s="73"/>
      <c r="AA307" s="51">
        <v>6</v>
      </c>
      <c r="AB307" s="51">
        <v>6</v>
      </c>
      <c r="AC307" s="73"/>
      <c r="AD307" s="73"/>
      <c r="AE307" s="73"/>
      <c r="AF307" s="73"/>
      <c r="AG307" s="73"/>
      <c r="AH307" s="51">
        <v>6</v>
      </c>
      <c r="AI307" s="51">
        <v>6</v>
      </c>
      <c r="AJ307" s="73"/>
      <c r="AK307" s="73"/>
      <c r="AL307" s="73"/>
      <c r="AM307" s="73"/>
      <c r="AN307" s="73"/>
      <c r="AO307" s="101">
        <v>6</v>
      </c>
      <c r="AP307" s="98">
        <f t="shared" si="160"/>
        <v>54</v>
      </c>
      <c r="AQ307" s="1037"/>
      <c r="AR307" s="1038"/>
      <c r="AS307" s="1035"/>
      <c r="AT307" s="988"/>
      <c r="AU307" s="990"/>
    </row>
    <row r="308" spans="1:47" ht="26.25" hidden="1" customHeight="1" x14ac:dyDescent="0.25">
      <c r="C308" s="1041">
        <v>152</v>
      </c>
      <c r="D308" s="979"/>
      <c r="E308" s="980" t="s">
        <v>190</v>
      </c>
      <c r="F308" s="981" t="s">
        <v>565</v>
      </c>
      <c r="G308" s="982" t="s">
        <v>308</v>
      </c>
      <c r="H308" s="983" t="s">
        <v>27</v>
      </c>
      <c r="I308" s="145" t="s">
        <v>29</v>
      </c>
      <c r="J308" s="144">
        <v>20</v>
      </c>
      <c r="K308" s="145" t="s">
        <v>32</v>
      </c>
      <c r="L308" s="117">
        <v>6</v>
      </c>
      <c r="M308" s="118"/>
      <c r="N308" s="118"/>
      <c r="O308" s="118">
        <v>6</v>
      </c>
      <c r="P308" s="118">
        <v>6</v>
      </c>
      <c r="Q308" s="118">
        <v>6</v>
      </c>
      <c r="R308" s="118">
        <v>6</v>
      </c>
      <c r="S308" s="118">
        <v>6</v>
      </c>
      <c r="T308" s="118"/>
      <c r="U308" s="118"/>
      <c r="V308" s="118">
        <v>6</v>
      </c>
      <c r="W308" s="118">
        <v>6</v>
      </c>
      <c r="X308" s="118">
        <v>6</v>
      </c>
      <c r="Y308" s="118">
        <v>6</v>
      </c>
      <c r="Z308" s="118">
        <v>6</v>
      </c>
      <c r="AA308" s="118"/>
      <c r="AB308" s="118"/>
      <c r="AC308" s="118">
        <v>6</v>
      </c>
      <c r="AD308" s="118">
        <v>6</v>
      </c>
      <c r="AE308" s="118">
        <v>6</v>
      </c>
      <c r="AF308" s="118">
        <v>6</v>
      </c>
      <c r="AG308" s="118">
        <v>6</v>
      </c>
      <c r="AH308" s="118"/>
      <c r="AI308" s="118"/>
      <c r="AJ308" s="118">
        <v>6</v>
      </c>
      <c r="AK308" s="118">
        <v>6</v>
      </c>
      <c r="AL308" s="118">
        <v>6</v>
      </c>
      <c r="AM308" s="118">
        <v>6</v>
      </c>
      <c r="AN308" s="118">
        <v>6</v>
      </c>
      <c r="AO308" s="119"/>
      <c r="AP308" s="120">
        <f t="shared" si="160"/>
        <v>126</v>
      </c>
      <c r="AQ308" s="984">
        <v>4</v>
      </c>
      <c r="AR308" s="985">
        <f>1-(AS308/AQ308)</f>
        <v>0.30000000000000004</v>
      </c>
      <c r="AS308" s="986">
        <v>2.8</v>
      </c>
      <c r="AT308" s="987">
        <f t="shared" ref="AT308" si="167">+AQ308*AP308</f>
        <v>504</v>
      </c>
      <c r="AU308" s="989">
        <f t="shared" ref="AU308" si="168">+AS308*AP308</f>
        <v>352.79999999999995</v>
      </c>
    </row>
    <row r="309" spans="1:47" ht="26.25" hidden="1" customHeight="1" x14ac:dyDescent="0.25">
      <c r="C309" s="1041"/>
      <c r="D309" s="979"/>
      <c r="E309" s="980"/>
      <c r="F309" s="981"/>
      <c r="G309" s="982"/>
      <c r="H309" s="983"/>
      <c r="I309" s="145" t="s">
        <v>36</v>
      </c>
      <c r="J309" s="144">
        <v>20</v>
      </c>
      <c r="K309" s="145" t="s">
        <v>32</v>
      </c>
      <c r="L309" s="117"/>
      <c r="M309" s="118">
        <v>6</v>
      </c>
      <c r="N309" s="118">
        <v>6</v>
      </c>
      <c r="O309" s="118"/>
      <c r="P309" s="118"/>
      <c r="Q309" s="118"/>
      <c r="R309" s="118"/>
      <c r="S309" s="118"/>
      <c r="T309" s="118">
        <v>6</v>
      </c>
      <c r="U309" s="118">
        <v>6</v>
      </c>
      <c r="V309" s="118"/>
      <c r="W309" s="118"/>
      <c r="X309" s="118"/>
      <c r="Y309" s="118"/>
      <c r="Z309" s="118"/>
      <c r="AA309" s="118">
        <v>6</v>
      </c>
      <c r="AB309" s="118">
        <v>6</v>
      </c>
      <c r="AC309" s="118"/>
      <c r="AD309" s="118"/>
      <c r="AE309" s="118"/>
      <c r="AF309" s="118"/>
      <c r="AG309" s="118"/>
      <c r="AH309" s="118">
        <v>6</v>
      </c>
      <c r="AI309" s="118">
        <v>6</v>
      </c>
      <c r="AJ309" s="118"/>
      <c r="AK309" s="118"/>
      <c r="AL309" s="118"/>
      <c r="AM309" s="118"/>
      <c r="AN309" s="118"/>
      <c r="AO309" s="119">
        <v>6</v>
      </c>
      <c r="AP309" s="120">
        <f t="shared" si="160"/>
        <v>54</v>
      </c>
      <c r="AQ309" s="984"/>
      <c r="AR309" s="985"/>
      <c r="AS309" s="986"/>
      <c r="AT309" s="988"/>
      <c r="AU309" s="990"/>
    </row>
    <row r="310" spans="1:47" ht="36.75" customHeight="1" x14ac:dyDescent="0.25">
      <c r="C310" s="1041">
        <v>153</v>
      </c>
      <c r="D310" s="979" t="s">
        <v>75</v>
      </c>
      <c r="E310" s="997" t="s">
        <v>309</v>
      </c>
      <c r="F310" s="979" t="s">
        <v>572</v>
      </c>
      <c r="G310" s="998" t="s">
        <v>98</v>
      </c>
      <c r="H310" s="1020" t="s">
        <v>27</v>
      </c>
      <c r="I310" s="94" t="s">
        <v>29</v>
      </c>
      <c r="J310" s="97">
        <v>20</v>
      </c>
      <c r="K310" s="94" t="s">
        <v>32</v>
      </c>
      <c r="L310" s="100">
        <v>6</v>
      </c>
      <c r="M310" s="51"/>
      <c r="N310" s="51"/>
      <c r="O310" s="73">
        <v>6</v>
      </c>
      <c r="P310" s="73">
        <v>6</v>
      </c>
      <c r="Q310" s="73">
        <v>6</v>
      </c>
      <c r="R310" s="73">
        <v>6</v>
      </c>
      <c r="S310" s="73">
        <v>6</v>
      </c>
      <c r="T310" s="51"/>
      <c r="U310" s="51"/>
      <c r="V310" s="73">
        <v>6</v>
      </c>
      <c r="W310" s="73">
        <v>6</v>
      </c>
      <c r="X310" s="73">
        <v>6</v>
      </c>
      <c r="Y310" s="73">
        <v>6</v>
      </c>
      <c r="Z310" s="73">
        <v>6</v>
      </c>
      <c r="AA310" s="51"/>
      <c r="AB310" s="51"/>
      <c r="AC310" s="73">
        <v>6</v>
      </c>
      <c r="AD310" s="73">
        <v>6</v>
      </c>
      <c r="AE310" s="73">
        <v>6</v>
      </c>
      <c r="AF310" s="73">
        <v>6</v>
      </c>
      <c r="AG310" s="73">
        <v>6</v>
      </c>
      <c r="AH310" s="51"/>
      <c r="AI310" s="51"/>
      <c r="AJ310" s="73">
        <v>6</v>
      </c>
      <c r="AK310" s="73">
        <v>6</v>
      </c>
      <c r="AL310" s="73">
        <v>6</v>
      </c>
      <c r="AM310" s="73">
        <v>6</v>
      </c>
      <c r="AN310" s="73">
        <v>6</v>
      </c>
      <c r="AO310" s="101"/>
      <c r="AP310" s="98">
        <f t="shared" si="160"/>
        <v>126</v>
      </c>
      <c r="AQ310" s="1037"/>
      <c r="AR310" s="1038" t="e">
        <f>1-(AS310/AQ310)</f>
        <v>#DIV/0!</v>
      </c>
      <c r="AS310" s="1035"/>
      <c r="AT310" s="987">
        <f t="shared" ref="AT310" si="169">+AQ310*AP310</f>
        <v>0</v>
      </c>
      <c r="AU310" s="989">
        <f t="shared" ref="AU310" si="170">+AS310*AP310</f>
        <v>0</v>
      </c>
    </row>
    <row r="311" spans="1:47" ht="36.75" customHeight="1" x14ac:dyDescent="0.25">
      <c r="C311" s="1041"/>
      <c r="D311" s="979"/>
      <c r="E311" s="997"/>
      <c r="F311" s="979"/>
      <c r="G311" s="998"/>
      <c r="H311" s="1020"/>
      <c r="I311" s="94" t="s">
        <v>36</v>
      </c>
      <c r="J311" s="97">
        <v>20</v>
      </c>
      <c r="K311" s="94" t="s">
        <v>32</v>
      </c>
      <c r="L311" s="100"/>
      <c r="M311" s="51">
        <v>3</v>
      </c>
      <c r="N311" s="51">
        <v>3</v>
      </c>
      <c r="O311" s="73"/>
      <c r="P311" s="73"/>
      <c r="Q311" s="73"/>
      <c r="R311" s="73"/>
      <c r="S311" s="73"/>
      <c r="T311" s="51">
        <v>3</v>
      </c>
      <c r="U311" s="51">
        <v>3</v>
      </c>
      <c r="V311" s="73"/>
      <c r="W311" s="73"/>
      <c r="X311" s="73"/>
      <c r="Y311" s="73"/>
      <c r="Z311" s="73"/>
      <c r="AA311" s="51">
        <v>3</v>
      </c>
      <c r="AB311" s="51">
        <v>3</v>
      </c>
      <c r="AC311" s="73"/>
      <c r="AD311" s="73"/>
      <c r="AE311" s="73"/>
      <c r="AF311" s="73"/>
      <c r="AG311" s="73"/>
      <c r="AH311" s="51">
        <v>3</v>
      </c>
      <c r="AI311" s="51">
        <v>3</v>
      </c>
      <c r="AJ311" s="73"/>
      <c r="AK311" s="73"/>
      <c r="AL311" s="73"/>
      <c r="AM311" s="73"/>
      <c r="AN311" s="73"/>
      <c r="AO311" s="101">
        <v>3</v>
      </c>
      <c r="AP311" s="98">
        <f t="shared" si="160"/>
        <v>27</v>
      </c>
      <c r="AQ311" s="1037"/>
      <c r="AR311" s="1038"/>
      <c r="AS311" s="1035"/>
      <c r="AT311" s="988"/>
      <c r="AU311" s="990"/>
    </row>
    <row r="312" spans="1:47" ht="26.25" hidden="1" customHeight="1" x14ac:dyDescent="0.25">
      <c r="C312" s="1042">
        <v>154</v>
      </c>
      <c r="D312" s="979"/>
      <c r="E312" s="980" t="s">
        <v>46</v>
      </c>
      <c r="F312" s="981" t="s">
        <v>573</v>
      </c>
      <c r="G312" s="982" t="s">
        <v>200</v>
      </c>
      <c r="H312" s="983" t="s">
        <v>27</v>
      </c>
      <c r="I312" s="145" t="s">
        <v>29</v>
      </c>
      <c r="J312" s="144">
        <v>20</v>
      </c>
      <c r="K312" s="145" t="s">
        <v>32</v>
      </c>
      <c r="L312" s="117">
        <v>6</v>
      </c>
      <c r="M312" s="118"/>
      <c r="N312" s="118"/>
      <c r="O312" s="118">
        <v>6</v>
      </c>
      <c r="P312" s="118">
        <v>6</v>
      </c>
      <c r="Q312" s="118">
        <v>6</v>
      </c>
      <c r="R312" s="118">
        <v>6</v>
      </c>
      <c r="S312" s="118">
        <v>6</v>
      </c>
      <c r="T312" s="118"/>
      <c r="U312" s="118"/>
      <c r="V312" s="118">
        <v>6</v>
      </c>
      <c r="W312" s="118">
        <v>6</v>
      </c>
      <c r="X312" s="118">
        <v>6</v>
      </c>
      <c r="Y312" s="118">
        <v>6</v>
      </c>
      <c r="Z312" s="118">
        <v>6</v>
      </c>
      <c r="AA312" s="118"/>
      <c r="AB312" s="118"/>
      <c r="AC312" s="118">
        <v>6</v>
      </c>
      <c r="AD312" s="118">
        <v>6</v>
      </c>
      <c r="AE312" s="118">
        <v>6</v>
      </c>
      <c r="AF312" s="118">
        <v>6</v>
      </c>
      <c r="AG312" s="118">
        <v>6</v>
      </c>
      <c r="AH312" s="118"/>
      <c r="AI312" s="118"/>
      <c r="AJ312" s="118">
        <v>6</v>
      </c>
      <c r="AK312" s="118">
        <v>6</v>
      </c>
      <c r="AL312" s="118">
        <v>6</v>
      </c>
      <c r="AM312" s="118">
        <v>6</v>
      </c>
      <c r="AN312" s="118">
        <v>6</v>
      </c>
      <c r="AO312" s="119"/>
      <c r="AP312" s="120">
        <f t="shared" si="160"/>
        <v>126</v>
      </c>
      <c r="AQ312" s="984">
        <v>10</v>
      </c>
      <c r="AR312" s="985">
        <f>1-(AS312/AQ312)</f>
        <v>0.30000000000000004</v>
      </c>
      <c r="AS312" s="986">
        <v>7</v>
      </c>
      <c r="AT312" s="987">
        <f t="shared" ref="AT312" si="171">+AQ312*AP312</f>
        <v>1260</v>
      </c>
      <c r="AU312" s="989">
        <f t="shared" ref="AU312" si="172">+AS312*AP312</f>
        <v>882</v>
      </c>
    </row>
    <row r="313" spans="1:47" ht="26.25" hidden="1" customHeight="1" x14ac:dyDescent="0.25">
      <c r="C313" s="1043"/>
      <c r="D313" s="979"/>
      <c r="E313" s="980"/>
      <c r="F313" s="981"/>
      <c r="G313" s="982"/>
      <c r="H313" s="983"/>
      <c r="I313" s="145" t="s">
        <v>36</v>
      </c>
      <c r="J313" s="144">
        <v>20</v>
      </c>
      <c r="K313" s="145" t="s">
        <v>32</v>
      </c>
      <c r="L313" s="117"/>
      <c r="M313" s="118">
        <v>3</v>
      </c>
      <c r="N313" s="118">
        <v>3</v>
      </c>
      <c r="O313" s="118"/>
      <c r="P313" s="118"/>
      <c r="Q313" s="118"/>
      <c r="R313" s="118"/>
      <c r="S313" s="118"/>
      <c r="T313" s="118">
        <v>3</v>
      </c>
      <c r="U313" s="118">
        <v>3</v>
      </c>
      <c r="V313" s="118"/>
      <c r="W313" s="118"/>
      <c r="X313" s="118"/>
      <c r="Y313" s="118"/>
      <c r="Z313" s="118"/>
      <c r="AA313" s="118">
        <v>3</v>
      </c>
      <c r="AB313" s="118">
        <v>3</v>
      </c>
      <c r="AC313" s="118"/>
      <c r="AD313" s="118"/>
      <c r="AE313" s="118"/>
      <c r="AF313" s="118"/>
      <c r="AG313" s="118"/>
      <c r="AH313" s="118">
        <v>3</v>
      </c>
      <c r="AI313" s="118">
        <v>3</v>
      </c>
      <c r="AJ313" s="118"/>
      <c r="AK313" s="118"/>
      <c r="AL313" s="118"/>
      <c r="AM313" s="118"/>
      <c r="AN313" s="118"/>
      <c r="AO313" s="119">
        <v>3</v>
      </c>
      <c r="AP313" s="120">
        <f t="shared" si="160"/>
        <v>27</v>
      </c>
      <c r="AQ313" s="984"/>
      <c r="AR313" s="985"/>
      <c r="AS313" s="986"/>
      <c r="AT313" s="988"/>
      <c r="AU313" s="990"/>
    </row>
    <row r="314" spans="1:47" ht="37.5" hidden="1" customHeight="1" x14ac:dyDescent="0.25">
      <c r="C314" s="1041">
        <v>155</v>
      </c>
      <c r="D314" s="979"/>
      <c r="E314" s="980" t="s">
        <v>95</v>
      </c>
      <c r="F314" s="981" t="s">
        <v>574</v>
      </c>
      <c r="G314" s="982" t="s">
        <v>310</v>
      </c>
      <c r="H314" s="983" t="s">
        <v>27</v>
      </c>
      <c r="I314" s="145" t="s">
        <v>29</v>
      </c>
      <c r="J314" s="144">
        <v>20</v>
      </c>
      <c r="K314" s="145" t="s">
        <v>32</v>
      </c>
      <c r="L314" s="117">
        <v>6</v>
      </c>
      <c r="M314" s="118"/>
      <c r="N314" s="118"/>
      <c r="O314" s="118">
        <v>6</v>
      </c>
      <c r="P314" s="118">
        <v>6</v>
      </c>
      <c r="Q314" s="118">
        <v>6</v>
      </c>
      <c r="R314" s="118">
        <v>6</v>
      </c>
      <c r="S314" s="118">
        <v>6</v>
      </c>
      <c r="T314" s="118"/>
      <c r="U314" s="118"/>
      <c r="V314" s="118">
        <v>6</v>
      </c>
      <c r="W314" s="118">
        <v>6</v>
      </c>
      <c r="X314" s="118">
        <v>6</v>
      </c>
      <c r="Y314" s="118">
        <v>6</v>
      </c>
      <c r="Z314" s="118">
        <v>6</v>
      </c>
      <c r="AA314" s="118"/>
      <c r="AB314" s="118"/>
      <c r="AC314" s="118">
        <v>6</v>
      </c>
      <c r="AD314" s="118">
        <v>6</v>
      </c>
      <c r="AE314" s="118">
        <v>6</v>
      </c>
      <c r="AF314" s="118">
        <v>6</v>
      </c>
      <c r="AG314" s="118">
        <v>6</v>
      </c>
      <c r="AH314" s="118"/>
      <c r="AI314" s="118"/>
      <c r="AJ314" s="118">
        <v>6</v>
      </c>
      <c r="AK314" s="118">
        <v>6</v>
      </c>
      <c r="AL314" s="118">
        <v>6</v>
      </c>
      <c r="AM314" s="118">
        <v>6</v>
      </c>
      <c r="AN314" s="118">
        <v>6</v>
      </c>
      <c r="AO314" s="119"/>
      <c r="AP314" s="120">
        <f t="shared" si="160"/>
        <v>126</v>
      </c>
      <c r="AQ314" s="984">
        <v>9</v>
      </c>
      <c r="AR314" s="985">
        <f>1-(AS314/AQ314)</f>
        <v>0.33333333333333337</v>
      </c>
      <c r="AS314" s="986">
        <v>6</v>
      </c>
      <c r="AT314" s="987">
        <f t="shared" ref="AT314" si="173">+AQ314*AP314</f>
        <v>1134</v>
      </c>
      <c r="AU314" s="989">
        <f t="shared" ref="AU314" si="174">+AS314*AP314</f>
        <v>756</v>
      </c>
    </row>
    <row r="315" spans="1:47" ht="37.5" hidden="1" customHeight="1" x14ac:dyDescent="0.25">
      <c r="C315" s="1041"/>
      <c r="D315" s="979"/>
      <c r="E315" s="980"/>
      <c r="F315" s="981"/>
      <c r="G315" s="982"/>
      <c r="H315" s="983"/>
      <c r="I315" s="145" t="s">
        <v>36</v>
      </c>
      <c r="J315" s="144">
        <v>20</v>
      </c>
      <c r="K315" s="145" t="s">
        <v>32</v>
      </c>
      <c r="L315" s="117"/>
      <c r="M315" s="118">
        <v>6</v>
      </c>
      <c r="N315" s="118">
        <v>6</v>
      </c>
      <c r="O315" s="118"/>
      <c r="P315" s="118"/>
      <c r="Q315" s="118"/>
      <c r="R315" s="118"/>
      <c r="S315" s="118"/>
      <c r="T315" s="118">
        <v>6</v>
      </c>
      <c r="U315" s="118">
        <v>6</v>
      </c>
      <c r="V315" s="118"/>
      <c r="W315" s="118"/>
      <c r="X315" s="118"/>
      <c r="Y315" s="118"/>
      <c r="Z315" s="118"/>
      <c r="AA315" s="118">
        <v>6</v>
      </c>
      <c r="AB315" s="118">
        <v>6</v>
      </c>
      <c r="AC315" s="118"/>
      <c r="AD315" s="118"/>
      <c r="AE315" s="118"/>
      <c r="AF315" s="118"/>
      <c r="AG315" s="118"/>
      <c r="AH315" s="118">
        <v>6</v>
      </c>
      <c r="AI315" s="118">
        <v>6</v>
      </c>
      <c r="AJ315" s="118"/>
      <c r="AK315" s="118"/>
      <c r="AL315" s="118"/>
      <c r="AM315" s="118"/>
      <c r="AN315" s="118"/>
      <c r="AO315" s="119">
        <v>6</v>
      </c>
      <c r="AP315" s="120">
        <f t="shared" si="160"/>
        <v>54</v>
      </c>
      <c r="AQ315" s="984"/>
      <c r="AR315" s="985"/>
      <c r="AS315" s="986"/>
      <c r="AT315" s="988"/>
      <c r="AU315" s="990"/>
    </row>
    <row r="316" spans="1:47" ht="26.25" hidden="1" customHeight="1" x14ac:dyDescent="0.25">
      <c r="C316" s="92">
        <v>156</v>
      </c>
      <c r="D316" s="979"/>
      <c r="E316" s="140" t="s">
        <v>41</v>
      </c>
      <c r="F316" s="147" t="s">
        <v>575</v>
      </c>
      <c r="G316" s="140" t="s">
        <v>587</v>
      </c>
      <c r="H316" s="145" t="s">
        <v>27</v>
      </c>
      <c r="I316" s="145" t="s">
        <v>29</v>
      </c>
      <c r="J316" s="144">
        <v>20</v>
      </c>
      <c r="K316" s="145" t="s">
        <v>32</v>
      </c>
      <c r="L316" s="117">
        <v>6</v>
      </c>
      <c r="M316" s="118"/>
      <c r="N316" s="118"/>
      <c r="O316" s="118">
        <v>6</v>
      </c>
      <c r="P316" s="118">
        <v>6</v>
      </c>
      <c r="Q316" s="118">
        <v>6</v>
      </c>
      <c r="R316" s="118">
        <v>6</v>
      </c>
      <c r="S316" s="118">
        <v>6</v>
      </c>
      <c r="T316" s="118"/>
      <c r="U316" s="118"/>
      <c r="V316" s="118">
        <v>6</v>
      </c>
      <c r="W316" s="118">
        <v>6</v>
      </c>
      <c r="X316" s="118">
        <v>6</v>
      </c>
      <c r="Y316" s="118">
        <v>6</v>
      </c>
      <c r="Z316" s="118">
        <v>6</v>
      </c>
      <c r="AA316" s="118"/>
      <c r="AB316" s="118"/>
      <c r="AC316" s="118">
        <v>6</v>
      </c>
      <c r="AD316" s="118">
        <v>6</v>
      </c>
      <c r="AE316" s="118">
        <v>6</v>
      </c>
      <c r="AF316" s="118">
        <v>6</v>
      </c>
      <c r="AG316" s="118">
        <v>6</v>
      </c>
      <c r="AH316" s="118"/>
      <c r="AI316" s="118"/>
      <c r="AJ316" s="118">
        <v>6</v>
      </c>
      <c r="AK316" s="118">
        <v>6</v>
      </c>
      <c r="AL316" s="118">
        <v>6</v>
      </c>
      <c r="AM316" s="118">
        <v>6</v>
      </c>
      <c r="AN316" s="118">
        <v>6</v>
      </c>
      <c r="AO316" s="119"/>
      <c r="AP316" s="120">
        <f t="shared" si="160"/>
        <v>126</v>
      </c>
      <c r="AQ316" s="148">
        <v>12</v>
      </c>
      <c r="AR316" s="149">
        <f>1-(AS316/AQ316)</f>
        <v>0.64166666666666661</v>
      </c>
      <c r="AS316" s="150">
        <v>4.3</v>
      </c>
      <c r="AT316" s="112">
        <f>+AQ316*AP316</f>
        <v>1512</v>
      </c>
      <c r="AU316" s="89">
        <f>+AS316*AP316</f>
        <v>541.79999999999995</v>
      </c>
    </row>
    <row r="317" spans="1:47" ht="26.25" hidden="1" customHeight="1" x14ac:dyDescent="0.25">
      <c r="C317" s="1042">
        <v>157</v>
      </c>
      <c r="D317" s="979"/>
      <c r="E317" s="980" t="s">
        <v>46</v>
      </c>
      <c r="F317" s="981" t="s">
        <v>573</v>
      </c>
      <c r="G317" s="982" t="s">
        <v>99</v>
      </c>
      <c r="H317" s="983" t="s">
        <v>27</v>
      </c>
      <c r="I317" s="145" t="s">
        <v>29</v>
      </c>
      <c r="J317" s="144">
        <v>20</v>
      </c>
      <c r="K317" s="145" t="s">
        <v>32</v>
      </c>
      <c r="L317" s="117">
        <v>6</v>
      </c>
      <c r="M317" s="118"/>
      <c r="N317" s="118"/>
      <c r="O317" s="118">
        <v>6</v>
      </c>
      <c r="P317" s="118">
        <v>6</v>
      </c>
      <c r="Q317" s="118">
        <v>6</v>
      </c>
      <c r="R317" s="118">
        <v>6</v>
      </c>
      <c r="S317" s="118">
        <v>6</v>
      </c>
      <c r="T317" s="118"/>
      <c r="U317" s="118"/>
      <c r="V317" s="118">
        <v>6</v>
      </c>
      <c r="W317" s="118">
        <v>6</v>
      </c>
      <c r="X317" s="118">
        <v>6</v>
      </c>
      <c r="Y317" s="118">
        <v>6</v>
      </c>
      <c r="Z317" s="118">
        <v>6</v>
      </c>
      <c r="AA317" s="118"/>
      <c r="AB317" s="118"/>
      <c r="AC317" s="118">
        <v>6</v>
      </c>
      <c r="AD317" s="118">
        <v>6</v>
      </c>
      <c r="AE317" s="118">
        <v>6</v>
      </c>
      <c r="AF317" s="118">
        <v>6</v>
      </c>
      <c r="AG317" s="118">
        <v>6</v>
      </c>
      <c r="AH317" s="118"/>
      <c r="AI317" s="118"/>
      <c r="AJ317" s="118">
        <v>6</v>
      </c>
      <c r="AK317" s="118">
        <v>6</v>
      </c>
      <c r="AL317" s="118">
        <v>6</v>
      </c>
      <c r="AM317" s="118">
        <v>6</v>
      </c>
      <c r="AN317" s="118">
        <v>6</v>
      </c>
      <c r="AO317" s="119"/>
      <c r="AP317" s="120">
        <f t="shared" si="160"/>
        <v>126</v>
      </c>
      <c r="AQ317" s="984">
        <v>10</v>
      </c>
      <c r="AR317" s="985">
        <f>1-(AS317/AQ317)</f>
        <v>0.19999999999999996</v>
      </c>
      <c r="AS317" s="986">
        <v>8</v>
      </c>
      <c r="AT317" s="987">
        <f t="shared" ref="AT317" si="175">+AQ317*AP317</f>
        <v>1260</v>
      </c>
      <c r="AU317" s="989">
        <f t="shared" ref="AU317" si="176">+AS317*AP317</f>
        <v>1008</v>
      </c>
    </row>
    <row r="318" spans="1:47" ht="26.25" hidden="1" customHeight="1" x14ac:dyDescent="0.25">
      <c r="C318" s="1043"/>
      <c r="D318" s="979"/>
      <c r="E318" s="980"/>
      <c r="F318" s="981"/>
      <c r="G318" s="982"/>
      <c r="H318" s="983"/>
      <c r="I318" s="145" t="s">
        <v>36</v>
      </c>
      <c r="J318" s="144">
        <v>20</v>
      </c>
      <c r="K318" s="145" t="s">
        <v>32</v>
      </c>
      <c r="L318" s="117"/>
      <c r="M318" s="118">
        <v>3</v>
      </c>
      <c r="N318" s="118">
        <v>3</v>
      </c>
      <c r="O318" s="118"/>
      <c r="P318" s="118"/>
      <c r="Q318" s="118"/>
      <c r="R318" s="118"/>
      <c r="S318" s="118"/>
      <c r="T318" s="118">
        <v>3</v>
      </c>
      <c r="U318" s="118">
        <v>3</v>
      </c>
      <c r="V318" s="118"/>
      <c r="W318" s="118"/>
      <c r="X318" s="118"/>
      <c r="Y318" s="118"/>
      <c r="Z318" s="118"/>
      <c r="AA318" s="118">
        <v>3</v>
      </c>
      <c r="AB318" s="118">
        <v>3</v>
      </c>
      <c r="AC318" s="118"/>
      <c r="AD318" s="118"/>
      <c r="AE318" s="118"/>
      <c r="AF318" s="118"/>
      <c r="AG318" s="118"/>
      <c r="AH318" s="118">
        <v>3</v>
      </c>
      <c r="AI318" s="118">
        <v>3</v>
      </c>
      <c r="AJ318" s="118"/>
      <c r="AK318" s="118"/>
      <c r="AL318" s="118"/>
      <c r="AM318" s="118"/>
      <c r="AN318" s="118"/>
      <c r="AO318" s="119">
        <v>3</v>
      </c>
      <c r="AP318" s="120">
        <f t="shared" si="160"/>
        <v>27</v>
      </c>
      <c r="AQ318" s="984"/>
      <c r="AR318" s="985"/>
      <c r="AS318" s="986"/>
      <c r="AT318" s="988"/>
      <c r="AU318" s="990"/>
    </row>
    <row r="319" spans="1:47" ht="26.25" customHeight="1" x14ac:dyDescent="0.25">
      <c r="C319" s="1041">
        <v>158</v>
      </c>
      <c r="D319" s="979"/>
      <c r="E319" s="997" t="s">
        <v>311</v>
      </c>
      <c r="F319" s="979" t="s">
        <v>573</v>
      </c>
      <c r="G319" s="998" t="s">
        <v>312</v>
      </c>
      <c r="H319" s="1020" t="s">
        <v>27</v>
      </c>
      <c r="I319" s="94" t="s">
        <v>29</v>
      </c>
      <c r="J319" s="97">
        <v>20</v>
      </c>
      <c r="K319" s="94" t="s">
        <v>32</v>
      </c>
      <c r="L319" s="100">
        <v>6</v>
      </c>
      <c r="M319" s="51"/>
      <c r="N319" s="51"/>
      <c r="O319" s="73">
        <v>6</v>
      </c>
      <c r="P319" s="73">
        <v>6</v>
      </c>
      <c r="Q319" s="73">
        <v>6</v>
      </c>
      <c r="R319" s="73">
        <v>6</v>
      </c>
      <c r="S319" s="73">
        <v>6</v>
      </c>
      <c r="T319" s="51"/>
      <c r="U319" s="51"/>
      <c r="V319" s="73">
        <v>6</v>
      </c>
      <c r="W319" s="73">
        <v>6</v>
      </c>
      <c r="X319" s="73">
        <v>6</v>
      </c>
      <c r="Y319" s="73">
        <v>6</v>
      </c>
      <c r="Z319" s="73">
        <v>6</v>
      </c>
      <c r="AA319" s="51"/>
      <c r="AB319" s="51"/>
      <c r="AC319" s="73">
        <v>6</v>
      </c>
      <c r="AD319" s="73">
        <v>6</v>
      </c>
      <c r="AE319" s="73">
        <v>6</v>
      </c>
      <c r="AF319" s="73">
        <v>6</v>
      </c>
      <c r="AG319" s="73">
        <v>6</v>
      </c>
      <c r="AH319" s="51"/>
      <c r="AI319" s="51"/>
      <c r="AJ319" s="73">
        <v>6</v>
      </c>
      <c r="AK319" s="73">
        <v>6</v>
      </c>
      <c r="AL319" s="73">
        <v>6</v>
      </c>
      <c r="AM319" s="73">
        <v>6</v>
      </c>
      <c r="AN319" s="73">
        <v>6</v>
      </c>
      <c r="AO319" s="101"/>
      <c r="AP319" s="98">
        <f t="shared" si="160"/>
        <v>126</v>
      </c>
      <c r="AQ319" s="1037"/>
      <c r="AR319" s="1038" t="e">
        <f>1-(AS319/AQ319)</f>
        <v>#DIV/0!</v>
      </c>
      <c r="AS319" s="1035"/>
      <c r="AT319" s="987">
        <f t="shared" ref="AT319" si="177">+AQ319*AP319</f>
        <v>0</v>
      </c>
      <c r="AU319" s="989">
        <f t="shared" ref="AU319" si="178">+AS319*AP319</f>
        <v>0</v>
      </c>
    </row>
    <row r="320" spans="1:47" ht="26.25" customHeight="1" x14ac:dyDescent="0.25">
      <c r="C320" s="1041"/>
      <c r="D320" s="979"/>
      <c r="E320" s="997"/>
      <c r="F320" s="979"/>
      <c r="G320" s="998"/>
      <c r="H320" s="1020"/>
      <c r="I320" s="94" t="s">
        <v>36</v>
      </c>
      <c r="J320" s="97">
        <v>20</v>
      </c>
      <c r="K320" s="94" t="s">
        <v>32</v>
      </c>
      <c r="L320" s="100"/>
      <c r="M320" s="51">
        <v>6</v>
      </c>
      <c r="N320" s="51">
        <v>6</v>
      </c>
      <c r="O320" s="73"/>
      <c r="P320" s="73"/>
      <c r="Q320" s="73"/>
      <c r="R320" s="73"/>
      <c r="S320" s="73"/>
      <c r="T320" s="51">
        <v>6</v>
      </c>
      <c r="U320" s="51">
        <v>6</v>
      </c>
      <c r="V320" s="73"/>
      <c r="W320" s="73"/>
      <c r="X320" s="73"/>
      <c r="Y320" s="73"/>
      <c r="Z320" s="73"/>
      <c r="AA320" s="51">
        <v>6</v>
      </c>
      <c r="AB320" s="51">
        <v>6</v>
      </c>
      <c r="AC320" s="73"/>
      <c r="AD320" s="73"/>
      <c r="AE320" s="73"/>
      <c r="AF320" s="73"/>
      <c r="AG320" s="73"/>
      <c r="AH320" s="51">
        <v>6</v>
      </c>
      <c r="AI320" s="51">
        <v>6</v>
      </c>
      <c r="AJ320" s="73"/>
      <c r="AK320" s="73"/>
      <c r="AL320" s="73"/>
      <c r="AM320" s="73"/>
      <c r="AN320" s="73"/>
      <c r="AO320" s="101">
        <v>6</v>
      </c>
      <c r="AP320" s="98">
        <f t="shared" si="160"/>
        <v>54</v>
      </c>
      <c r="AQ320" s="1037"/>
      <c r="AR320" s="1038"/>
      <c r="AS320" s="1035"/>
      <c r="AT320" s="988"/>
      <c r="AU320" s="990"/>
    </row>
    <row r="321" spans="3:47" ht="26.25" hidden="1" customHeight="1" x14ac:dyDescent="0.25">
      <c r="C321" s="1042">
        <v>159</v>
      </c>
      <c r="D321" s="979"/>
      <c r="E321" s="980" t="s">
        <v>46</v>
      </c>
      <c r="F321" s="981" t="s">
        <v>575</v>
      </c>
      <c r="G321" s="980" t="s">
        <v>313</v>
      </c>
      <c r="H321" s="983" t="s">
        <v>27</v>
      </c>
      <c r="I321" s="145" t="s">
        <v>29</v>
      </c>
      <c r="J321" s="144">
        <v>20</v>
      </c>
      <c r="K321" s="145" t="s">
        <v>32</v>
      </c>
      <c r="L321" s="117">
        <v>6</v>
      </c>
      <c r="M321" s="118"/>
      <c r="N321" s="118"/>
      <c r="O321" s="118">
        <v>6</v>
      </c>
      <c r="P321" s="118">
        <v>6</v>
      </c>
      <c r="Q321" s="118">
        <v>6</v>
      </c>
      <c r="R321" s="118">
        <v>6</v>
      </c>
      <c r="S321" s="118">
        <v>6</v>
      </c>
      <c r="T321" s="118"/>
      <c r="U321" s="118"/>
      <c r="V321" s="118">
        <v>6</v>
      </c>
      <c r="W321" s="118">
        <v>6</v>
      </c>
      <c r="X321" s="118">
        <v>6</v>
      </c>
      <c r="Y321" s="118">
        <v>6</v>
      </c>
      <c r="Z321" s="118">
        <v>6</v>
      </c>
      <c r="AA321" s="118"/>
      <c r="AB321" s="118"/>
      <c r="AC321" s="118">
        <v>6</v>
      </c>
      <c r="AD321" s="118">
        <v>6</v>
      </c>
      <c r="AE321" s="118">
        <v>6</v>
      </c>
      <c r="AF321" s="118">
        <v>6</v>
      </c>
      <c r="AG321" s="118">
        <v>6</v>
      </c>
      <c r="AH321" s="118"/>
      <c r="AI321" s="118"/>
      <c r="AJ321" s="118">
        <v>6</v>
      </c>
      <c r="AK321" s="118">
        <v>6</v>
      </c>
      <c r="AL321" s="118">
        <v>6</v>
      </c>
      <c r="AM321" s="118">
        <v>6</v>
      </c>
      <c r="AN321" s="118">
        <v>6</v>
      </c>
      <c r="AO321" s="119"/>
      <c r="AP321" s="120">
        <f t="shared" si="160"/>
        <v>126</v>
      </c>
      <c r="AQ321" s="984">
        <v>10</v>
      </c>
      <c r="AR321" s="985">
        <f>1-(AS321/AQ321)</f>
        <v>0.30000000000000004</v>
      </c>
      <c r="AS321" s="986">
        <v>7</v>
      </c>
      <c r="AT321" s="987">
        <f t="shared" ref="AT321" si="179">+AQ321*AP321</f>
        <v>1260</v>
      </c>
      <c r="AU321" s="989">
        <f t="shared" ref="AU321" si="180">+AS321*AP321</f>
        <v>882</v>
      </c>
    </row>
    <row r="322" spans="3:47" ht="26.25" hidden="1" customHeight="1" x14ac:dyDescent="0.25">
      <c r="C322" s="1043"/>
      <c r="D322" s="979"/>
      <c r="E322" s="980"/>
      <c r="F322" s="981"/>
      <c r="G322" s="980"/>
      <c r="H322" s="983"/>
      <c r="I322" s="145" t="s">
        <v>36</v>
      </c>
      <c r="J322" s="144">
        <v>20</v>
      </c>
      <c r="K322" s="145" t="s">
        <v>32</v>
      </c>
      <c r="L322" s="117"/>
      <c r="M322" s="118">
        <v>3</v>
      </c>
      <c r="N322" s="118">
        <v>3</v>
      </c>
      <c r="O322" s="118"/>
      <c r="P322" s="118"/>
      <c r="Q322" s="118"/>
      <c r="R322" s="118"/>
      <c r="S322" s="118"/>
      <c r="T322" s="118">
        <v>3</v>
      </c>
      <c r="U322" s="118">
        <v>3</v>
      </c>
      <c r="V322" s="118"/>
      <c r="W322" s="118"/>
      <c r="X322" s="118"/>
      <c r="Y322" s="118"/>
      <c r="Z322" s="118"/>
      <c r="AA322" s="118">
        <v>3</v>
      </c>
      <c r="AB322" s="118">
        <v>3</v>
      </c>
      <c r="AC322" s="118"/>
      <c r="AD322" s="118"/>
      <c r="AE322" s="118"/>
      <c r="AF322" s="118"/>
      <c r="AG322" s="118"/>
      <c r="AH322" s="118">
        <v>3</v>
      </c>
      <c r="AI322" s="118">
        <v>3</v>
      </c>
      <c r="AJ322" s="118"/>
      <c r="AK322" s="118"/>
      <c r="AL322" s="118"/>
      <c r="AM322" s="118"/>
      <c r="AN322" s="118"/>
      <c r="AO322" s="119">
        <v>3</v>
      </c>
      <c r="AP322" s="120">
        <f t="shared" si="160"/>
        <v>27</v>
      </c>
      <c r="AQ322" s="984"/>
      <c r="AR322" s="985"/>
      <c r="AS322" s="986"/>
      <c r="AT322" s="988"/>
      <c r="AU322" s="990"/>
    </row>
    <row r="323" spans="3:47" ht="26.25" hidden="1" customHeight="1" x14ac:dyDescent="0.25">
      <c r="C323" s="1041">
        <v>160</v>
      </c>
      <c r="D323" s="979"/>
      <c r="E323" s="980" t="s">
        <v>253</v>
      </c>
      <c r="F323" s="981" t="s">
        <v>575</v>
      </c>
      <c r="G323" s="980" t="s">
        <v>314</v>
      </c>
      <c r="H323" s="983" t="s">
        <v>27</v>
      </c>
      <c r="I323" s="145" t="s">
        <v>29</v>
      </c>
      <c r="J323" s="144">
        <v>20</v>
      </c>
      <c r="K323" s="145" t="s">
        <v>32</v>
      </c>
      <c r="L323" s="117">
        <v>6</v>
      </c>
      <c r="M323" s="118"/>
      <c r="N323" s="118"/>
      <c r="O323" s="118">
        <v>6</v>
      </c>
      <c r="P323" s="118">
        <v>6</v>
      </c>
      <c r="Q323" s="118">
        <v>6</v>
      </c>
      <c r="R323" s="118">
        <v>6</v>
      </c>
      <c r="S323" s="118">
        <v>6</v>
      </c>
      <c r="T323" s="118"/>
      <c r="U323" s="118"/>
      <c r="V323" s="118">
        <v>6</v>
      </c>
      <c r="W323" s="118">
        <v>6</v>
      </c>
      <c r="X323" s="118">
        <v>6</v>
      </c>
      <c r="Y323" s="118">
        <v>6</v>
      </c>
      <c r="Z323" s="118">
        <v>6</v>
      </c>
      <c r="AA323" s="118"/>
      <c r="AB323" s="118"/>
      <c r="AC323" s="118">
        <v>6</v>
      </c>
      <c r="AD323" s="118">
        <v>6</v>
      </c>
      <c r="AE323" s="118">
        <v>6</v>
      </c>
      <c r="AF323" s="118">
        <v>6</v>
      </c>
      <c r="AG323" s="118">
        <v>6</v>
      </c>
      <c r="AH323" s="118"/>
      <c r="AI323" s="118"/>
      <c r="AJ323" s="118">
        <v>6</v>
      </c>
      <c r="AK323" s="118">
        <v>6</v>
      </c>
      <c r="AL323" s="118">
        <v>6</v>
      </c>
      <c r="AM323" s="118">
        <v>6</v>
      </c>
      <c r="AN323" s="118">
        <v>6</v>
      </c>
      <c r="AO323" s="119"/>
      <c r="AP323" s="120">
        <f t="shared" si="160"/>
        <v>126</v>
      </c>
      <c r="AQ323" s="984">
        <v>8</v>
      </c>
      <c r="AR323" s="985">
        <f>1-(AS323/AQ323)</f>
        <v>0.375</v>
      </c>
      <c r="AS323" s="986">
        <v>5</v>
      </c>
      <c r="AT323" s="987">
        <f t="shared" ref="AT323" si="181">+AQ323*AP323</f>
        <v>1008</v>
      </c>
      <c r="AU323" s="989">
        <f t="shared" ref="AU323" si="182">+AS323*AP323</f>
        <v>630</v>
      </c>
    </row>
    <row r="324" spans="3:47" ht="26.25" hidden="1" customHeight="1" x14ac:dyDescent="0.25">
      <c r="C324" s="1041"/>
      <c r="D324" s="979"/>
      <c r="E324" s="980"/>
      <c r="F324" s="981"/>
      <c r="G324" s="982"/>
      <c r="H324" s="983"/>
      <c r="I324" s="145" t="s">
        <v>36</v>
      </c>
      <c r="J324" s="144">
        <v>20</v>
      </c>
      <c r="K324" s="145" t="s">
        <v>32</v>
      </c>
      <c r="L324" s="117"/>
      <c r="M324" s="118">
        <v>3</v>
      </c>
      <c r="N324" s="118">
        <v>3</v>
      </c>
      <c r="O324" s="118"/>
      <c r="P324" s="118"/>
      <c r="Q324" s="118"/>
      <c r="R324" s="118"/>
      <c r="S324" s="118"/>
      <c r="T324" s="118">
        <v>3</v>
      </c>
      <c r="U324" s="118">
        <v>3</v>
      </c>
      <c r="V324" s="118"/>
      <c r="W324" s="118"/>
      <c r="X324" s="118"/>
      <c r="Y324" s="118"/>
      <c r="Z324" s="118"/>
      <c r="AA324" s="118">
        <v>3</v>
      </c>
      <c r="AB324" s="118">
        <v>3</v>
      </c>
      <c r="AC324" s="118"/>
      <c r="AD324" s="118"/>
      <c r="AE324" s="118"/>
      <c r="AF324" s="118"/>
      <c r="AG324" s="118"/>
      <c r="AH324" s="118">
        <v>3</v>
      </c>
      <c r="AI324" s="118">
        <v>3</v>
      </c>
      <c r="AJ324" s="118"/>
      <c r="AK324" s="118"/>
      <c r="AL324" s="118"/>
      <c r="AM324" s="118"/>
      <c r="AN324" s="118"/>
      <c r="AO324" s="119">
        <v>3</v>
      </c>
      <c r="AP324" s="120">
        <f t="shared" si="160"/>
        <v>27</v>
      </c>
      <c r="AQ324" s="984"/>
      <c r="AR324" s="985"/>
      <c r="AS324" s="986"/>
      <c r="AT324" s="988"/>
      <c r="AU324" s="990"/>
    </row>
    <row r="325" spans="3:47" ht="26.25" customHeight="1" x14ac:dyDescent="0.25">
      <c r="C325" s="1041">
        <v>161</v>
      </c>
      <c r="D325" s="979"/>
      <c r="E325" s="997" t="s">
        <v>315</v>
      </c>
      <c r="F325" s="979" t="s">
        <v>576</v>
      </c>
      <c r="G325" s="998" t="s">
        <v>316</v>
      </c>
      <c r="H325" s="1020" t="s">
        <v>27</v>
      </c>
      <c r="I325" s="94" t="s">
        <v>29</v>
      </c>
      <c r="J325" s="97">
        <v>20</v>
      </c>
      <c r="K325" s="94" t="s">
        <v>32</v>
      </c>
      <c r="L325" s="100">
        <v>6</v>
      </c>
      <c r="M325" s="51"/>
      <c r="N325" s="51"/>
      <c r="O325" s="73">
        <v>6</v>
      </c>
      <c r="P325" s="73">
        <v>6</v>
      </c>
      <c r="Q325" s="73">
        <v>6</v>
      </c>
      <c r="R325" s="73">
        <v>6</v>
      </c>
      <c r="S325" s="73">
        <v>6</v>
      </c>
      <c r="T325" s="51"/>
      <c r="U325" s="51"/>
      <c r="V325" s="73">
        <v>6</v>
      </c>
      <c r="W325" s="73">
        <v>6</v>
      </c>
      <c r="X325" s="73">
        <v>6</v>
      </c>
      <c r="Y325" s="73">
        <v>6</v>
      </c>
      <c r="Z325" s="73">
        <v>6</v>
      </c>
      <c r="AA325" s="51"/>
      <c r="AB325" s="51"/>
      <c r="AC325" s="73">
        <v>6</v>
      </c>
      <c r="AD325" s="73">
        <v>6</v>
      </c>
      <c r="AE325" s="73">
        <v>6</v>
      </c>
      <c r="AF325" s="73">
        <v>6</v>
      </c>
      <c r="AG325" s="73">
        <v>6</v>
      </c>
      <c r="AH325" s="51"/>
      <c r="AI325" s="51"/>
      <c r="AJ325" s="73">
        <v>6</v>
      </c>
      <c r="AK325" s="73">
        <v>6</v>
      </c>
      <c r="AL325" s="73">
        <v>6</v>
      </c>
      <c r="AM325" s="73">
        <v>6</v>
      </c>
      <c r="AN325" s="73">
        <v>6</v>
      </c>
      <c r="AO325" s="101"/>
      <c r="AP325" s="98">
        <f t="shared" si="160"/>
        <v>126</v>
      </c>
      <c r="AQ325" s="1037"/>
      <c r="AR325" s="1038" t="e">
        <f>1-(AS325/AQ325)</f>
        <v>#DIV/0!</v>
      </c>
      <c r="AS325" s="1035"/>
      <c r="AT325" s="987">
        <f t="shared" ref="AT325" si="183">+AQ325*AP325</f>
        <v>0</v>
      </c>
      <c r="AU325" s="989">
        <f t="shared" ref="AU325" si="184">+AS325*AP325</f>
        <v>0</v>
      </c>
    </row>
    <row r="326" spans="3:47" ht="26.25" customHeight="1" x14ac:dyDescent="0.25">
      <c r="C326" s="1041"/>
      <c r="D326" s="979"/>
      <c r="E326" s="997"/>
      <c r="F326" s="979"/>
      <c r="G326" s="998"/>
      <c r="H326" s="1020"/>
      <c r="I326" s="94" t="s">
        <v>36</v>
      </c>
      <c r="J326" s="97">
        <v>20</v>
      </c>
      <c r="K326" s="94" t="s">
        <v>32</v>
      </c>
      <c r="L326" s="100"/>
      <c r="M326" s="51">
        <v>6</v>
      </c>
      <c r="N326" s="51">
        <v>6</v>
      </c>
      <c r="O326" s="73"/>
      <c r="P326" s="73"/>
      <c r="Q326" s="73"/>
      <c r="R326" s="73"/>
      <c r="S326" s="73"/>
      <c r="T326" s="51">
        <v>6</v>
      </c>
      <c r="U326" s="51">
        <v>6</v>
      </c>
      <c r="V326" s="73"/>
      <c r="W326" s="73"/>
      <c r="X326" s="73"/>
      <c r="Y326" s="73"/>
      <c r="Z326" s="73"/>
      <c r="AA326" s="51">
        <v>6</v>
      </c>
      <c r="AB326" s="51">
        <v>6</v>
      </c>
      <c r="AC326" s="73"/>
      <c r="AD326" s="73"/>
      <c r="AE326" s="73"/>
      <c r="AF326" s="73"/>
      <c r="AG326" s="73"/>
      <c r="AH326" s="51">
        <v>6</v>
      </c>
      <c r="AI326" s="51">
        <v>6</v>
      </c>
      <c r="AJ326" s="73"/>
      <c r="AK326" s="73"/>
      <c r="AL326" s="73"/>
      <c r="AM326" s="73"/>
      <c r="AN326" s="73"/>
      <c r="AO326" s="101">
        <v>6</v>
      </c>
      <c r="AP326" s="98">
        <f t="shared" si="160"/>
        <v>54</v>
      </c>
      <c r="AQ326" s="1037"/>
      <c r="AR326" s="1038"/>
      <c r="AS326" s="1035"/>
      <c r="AT326" s="988"/>
      <c r="AU326" s="990"/>
    </row>
    <row r="327" spans="3:47" ht="26.25" hidden="1" customHeight="1" x14ac:dyDescent="0.25">
      <c r="C327" s="1042">
        <v>162</v>
      </c>
      <c r="D327" s="979"/>
      <c r="E327" s="980" t="s">
        <v>46</v>
      </c>
      <c r="F327" s="981" t="s">
        <v>573</v>
      </c>
      <c r="G327" s="982" t="s">
        <v>317</v>
      </c>
      <c r="H327" s="983" t="s">
        <v>27</v>
      </c>
      <c r="I327" s="145" t="s">
        <v>29</v>
      </c>
      <c r="J327" s="144">
        <v>20</v>
      </c>
      <c r="K327" s="145" t="s">
        <v>32</v>
      </c>
      <c r="L327" s="117">
        <v>6</v>
      </c>
      <c r="M327" s="118"/>
      <c r="N327" s="118"/>
      <c r="O327" s="118">
        <v>6</v>
      </c>
      <c r="P327" s="118">
        <v>6</v>
      </c>
      <c r="Q327" s="118">
        <v>6</v>
      </c>
      <c r="R327" s="118">
        <v>6</v>
      </c>
      <c r="S327" s="118">
        <v>6</v>
      </c>
      <c r="T327" s="118"/>
      <c r="U327" s="118"/>
      <c r="V327" s="118">
        <v>6</v>
      </c>
      <c r="W327" s="118">
        <v>6</v>
      </c>
      <c r="X327" s="118">
        <v>6</v>
      </c>
      <c r="Y327" s="118">
        <v>6</v>
      </c>
      <c r="Z327" s="118">
        <v>6</v>
      </c>
      <c r="AA327" s="118"/>
      <c r="AB327" s="118"/>
      <c r="AC327" s="118">
        <v>6</v>
      </c>
      <c r="AD327" s="118">
        <v>6</v>
      </c>
      <c r="AE327" s="118">
        <v>6</v>
      </c>
      <c r="AF327" s="118">
        <v>6</v>
      </c>
      <c r="AG327" s="118">
        <v>6</v>
      </c>
      <c r="AH327" s="118"/>
      <c r="AI327" s="118"/>
      <c r="AJ327" s="118">
        <v>6</v>
      </c>
      <c r="AK327" s="118">
        <v>6</v>
      </c>
      <c r="AL327" s="118">
        <v>6</v>
      </c>
      <c r="AM327" s="118">
        <v>6</v>
      </c>
      <c r="AN327" s="118">
        <v>6</v>
      </c>
      <c r="AO327" s="119"/>
      <c r="AP327" s="120">
        <f t="shared" si="160"/>
        <v>126</v>
      </c>
      <c r="AQ327" s="984">
        <v>8</v>
      </c>
      <c r="AR327" s="985">
        <f>1-(AS327/AQ327)</f>
        <v>0.25</v>
      </c>
      <c r="AS327" s="986">
        <v>6</v>
      </c>
      <c r="AT327" s="987">
        <f t="shared" ref="AT327" si="185">+AQ327*AP327</f>
        <v>1008</v>
      </c>
      <c r="AU327" s="989">
        <f t="shared" ref="AU327" si="186">+AS327*AP327</f>
        <v>756</v>
      </c>
    </row>
    <row r="328" spans="3:47" ht="26.25" hidden="1" customHeight="1" x14ac:dyDescent="0.25">
      <c r="C328" s="1043"/>
      <c r="D328" s="979"/>
      <c r="E328" s="980"/>
      <c r="F328" s="981"/>
      <c r="G328" s="982"/>
      <c r="H328" s="983"/>
      <c r="I328" s="145" t="s">
        <v>36</v>
      </c>
      <c r="J328" s="144">
        <v>20</v>
      </c>
      <c r="K328" s="145" t="s">
        <v>32</v>
      </c>
      <c r="L328" s="117"/>
      <c r="M328" s="118">
        <v>3</v>
      </c>
      <c r="N328" s="118">
        <v>3</v>
      </c>
      <c r="O328" s="118"/>
      <c r="P328" s="118"/>
      <c r="Q328" s="118"/>
      <c r="R328" s="118"/>
      <c r="S328" s="118"/>
      <c r="T328" s="118">
        <v>3</v>
      </c>
      <c r="U328" s="118">
        <v>3</v>
      </c>
      <c r="V328" s="118"/>
      <c r="W328" s="118"/>
      <c r="X328" s="118"/>
      <c r="Y328" s="118"/>
      <c r="Z328" s="118"/>
      <c r="AA328" s="118">
        <v>3</v>
      </c>
      <c r="AB328" s="118">
        <v>3</v>
      </c>
      <c r="AC328" s="118"/>
      <c r="AD328" s="118"/>
      <c r="AE328" s="118"/>
      <c r="AF328" s="118"/>
      <c r="AG328" s="118"/>
      <c r="AH328" s="118">
        <v>3</v>
      </c>
      <c r="AI328" s="118">
        <v>3</v>
      </c>
      <c r="AJ328" s="118"/>
      <c r="AK328" s="118"/>
      <c r="AL328" s="118"/>
      <c r="AM328" s="118"/>
      <c r="AN328" s="118"/>
      <c r="AO328" s="119">
        <v>3</v>
      </c>
      <c r="AP328" s="120">
        <f t="shared" si="160"/>
        <v>27</v>
      </c>
      <c r="AQ328" s="984"/>
      <c r="AR328" s="985"/>
      <c r="AS328" s="986"/>
      <c r="AT328" s="988"/>
      <c r="AU328" s="990"/>
    </row>
    <row r="329" spans="3:47" ht="26.25" hidden="1" customHeight="1" x14ac:dyDescent="0.25">
      <c r="C329" s="1041">
        <v>163</v>
      </c>
      <c r="D329" s="979"/>
      <c r="E329" s="980" t="s">
        <v>253</v>
      </c>
      <c r="F329" s="981" t="s">
        <v>573</v>
      </c>
      <c r="G329" s="980" t="s">
        <v>318</v>
      </c>
      <c r="H329" s="983" t="s">
        <v>27</v>
      </c>
      <c r="I329" s="145" t="s">
        <v>29</v>
      </c>
      <c r="J329" s="144">
        <v>20</v>
      </c>
      <c r="K329" s="145" t="s">
        <v>32</v>
      </c>
      <c r="L329" s="117">
        <v>6</v>
      </c>
      <c r="M329" s="118"/>
      <c r="N329" s="118"/>
      <c r="O329" s="118">
        <v>6</v>
      </c>
      <c r="P329" s="118">
        <v>6</v>
      </c>
      <c r="Q329" s="118">
        <v>6</v>
      </c>
      <c r="R329" s="118">
        <v>6</v>
      </c>
      <c r="S329" s="118">
        <v>6</v>
      </c>
      <c r="T329" s="118"/>
      <c r="U329" s="118"/>
      <c r="V329" s="118">
        <v>6</v>
      </c>
      <c r="W329" s="118">
        <v>6</v>
      </c>
      <c r="X329" s="118">
        <v>6</v>
      </c>
      <c r="Y329" s="118">
        <v>6</v>
      </c>
      <c r="Z329" s="118">
        <v>6</v>
      </c>
      <c r="AA329" s="118"/>
      <c r="AB329" s="118"/>
      <c r="AC329" s="118">
        <v>6</v>
      </c>
      <c r="AD329" s="118">
        <v>6</v>
      </c>
      <c r="AE329" s="118">
        <v>6</v>
      </c>
      <c r="AF329" s="118">
        <v>6</v>
      </c>
      <c r="AG329" s="118">
        <v>6</v>
      </c>
      <c r="AH329" s="118"/>
      <c r="AI329" s="118"/>
      <c r="AJ329" s="118">
        <v>6</v>
      </c>
      <c r="AK329" s="118">
        <v>6</v>
      </c>
      <c r="AL329" s="118">
        <v>6</v>
      </c>
      <c r="AM329" s="118">
        <v>6</v>
      </c>
      <c r="AN329" s="118">
        <v>6</v>
      </c>
      <c r="AO329" s="119"/>
      <c r="AP329" s="120">
        <f t="shared" si="160"/>
        <v>126</v>
      </c>
      <c r="AQ329" s="984">
        <v>8</v>
      </c>
      <c r="AR329" s="985">
        <f>1-(AS329/AQ329)</f>
        <v>0.375</v>
      </c>
      <c r="AS329" s="986">
        <v>5</v>
      </c>
      <c r="AT329" s="987">
        <f t="shared" ref="AT329" si="187">+AQ329*AP329</f>
        <v>1008</v>
      </c>
      <c r="AU329" s="989">
        <f t="shared" ref="AU329" si="188">+AS329*AP329</f>
        <v>630</v>
      </c>
    </row>
    <row r="330" spans="3:47" ht="26.25" hidden="1" customHeight="1" x14ac:dyDescent="0.25">
      <c r="C330" s="1041"/>
      <c r="D330" s="979"/>
      <c r="E330" s="980"/>
      <c r="F330" s="981"/>
      <c r="G330" s="982"/>
      <c r="H330" s="983"/>
      <c r="I330" s="145" t="s">
        <v>36</v>
      </c>
      <c r="J330" s="144">
        <v>20</v>
      </c>
      <c r="K330" s="145" t="s">
        <v>32</v>
      </c>
      <c r="L330" s="117"/>
      <c r="M330" s="118">
        <v>3</v>
      </c>
      <c r="N330" s="118">
        <v>3</v>
      </c>
      <c r="O330" s="118"/>
      <c r="P330" s="118"/>
      <c r="Q330" s="118"/>
      <c r="R330" s="118"/>
      <c r="S330" s="118"/>
      <c r="T330" s="118">
        <v>3</v>
      </c>
      <c r="U330" s="118">
        <v>3</v>
      </c>
      <c r="V330" s="118"/>
      <c r="W330" s="118"/>
      <c r="X330" s="118"/>
      <c r="Y330" s="118"/>
      <c r="Z330" s="118"/>
      <c r="AA330" s="118">
        <v>3</v>
      </c>
      <c r="AB330" s="118">
        <v>3</v>
      </c>
      <c r="AC330" s="118"/>
      <c r="AD330" s="118"/>
      <c r="AE330" s="118"/>
      <c r="AF330" s="118"/>
      <c r="AG330" s="118"/>
      <c r="AH330" s="118">
        <v>3</v>
      </c>
      <c r="AI330" s="118">
        <v>3</v>
      </c>
      <c r="AJ330" s="118"/>
      <c r="AK330" s="118"/>
      <c r="AL330" s="118"/>
      <c r="AM330" s="118"/>
      <c r="AN330" s="118"/>
      <c r="AO330" s="119">
        <v>3</v>
      </c>
      <c r="AP330" s="120">
        <f t="shared" si="160"/>
        <v>27</v>
      </c>
      <c r="AQ330" s="984"/>
      <c r="AR330" s="985"/>
      <c r="AS330" s="986"/>
      <c r="AT330" s="988"/>
      <c r="AU330" s="990"/>
    </row>
    <row r="331" spans="3:47" ht="26.25" customHeight="1" x14ac:dyDescent="0.25">
      <c r="C331" s="1041">
        <v>164</v>
      </c>
      <c r="D331" s="979"/>
      <c r="E331" s="997" t="s">
        <v>319</v>
      </c>
      <c r="F331" s="979" t="s">
        <v>577</v>
      </c>
      <c r="G331" s="998" t="s">
        <v>320</v>
      </c>
      <c r="H331" s="1020" t="s">
        <v>27</v>
      </c>
      <c r="I331" s="94" t="s">
        <v>29</v>
      </c>
      <c r="J331" s="97">
        <v>20</v>
      </c>
      <c r="K331" s="94" t="s">
        <v>32</v>
      </c>
      <c r="L331" s="100">
        <v>6</v>
      </c>
      <c r="M331" s="51"/>
      <c r="N331" s="51"/>
      <c r="O331" s="73">
        <v>6</v>
      </c>
      <c r="P331" s="73">
        <v>6</v>
      </c>
      <c r="Q331" s="73">
        <v>6</v>
      </c>
      <c r="R331" s="73">
        <v>6</v>
      </c>
      <c r="S331" s="73">
        <v>6</v>
      </c>
      <c r="T331" s="51"/>
      <c r="U331" s="51"/>
      <c r="V331" s="73">
        <v>6</v>
      </c>
      <c r="W331" s="73">
        <v>6</v>
      </c>
      <c r="X331" s="73">
        <v>6</v>
      </c>
      <c r="Y331" s="73">
        <v>6</v>
      </c>
      <c r="Z331" s="73">
        <v>6</v>
      </c>
      <c r="AA331" s="51"/>
      <c r="AB331" s="51"/>
      <c r="AC331" s="73">
        <v>6</v>
      </c>
      <c r="AD331" s="73">
        <v>6</v>
      </c>
      <c r="AE331" s="73">
        <v>6</v>
      </c>
      <c r="AF331" s="73">
        <v>6</v>
      </c>
      <c r="AG331" s="73">
        <v>6</v>
      </c>
      <c r="AH331" s="51"/>
      <c r="AI331" s="51"/>
      <c r="AJ331" s="73">
        <v>6</v>
      </c>
      <c r="AK331" s="73">
        <v>6</v>
      </c>
      <c r="AL331" s="73">
        <v>6</v>
      </c>
      <c r="AM331" s="73">
        <v>6</v>
      </c>
      <c r="AN331" s="73">
        <v>6</v>
      </c>
      <c r="AO331" s="101"/>
      <c r="AP331" s="98">
        <f t="shared" si="160"/>
        <v>126</v>
      </c>
      <c r="AQ331" s="1037"/>
      <c r="AR331" s="1038" t="e">
        <f>1-(AS331/AQ331)</f>
        <v>#DIV/0!</v>
      </c>
      <c r="AS331" s="1035"/>
      <c r="AT331" s="987">
        <f t="shared" ref="AT331" si="189">+AQ331*AP331</f>
        <v>0</v>
      </c>
      <c r="AU331" s="989">
        <f t="shared" ref="AU331" si="190">+AS331*AP331</f>
        <v>0</v>
      </c>
    </row>
    <row r="332" spans="3:47" ht="26.25" customHeight="1" x14ac:dyDescent="0.25">
      <c r="C332" s="1041"/>
      <c r="D332" s="979"/>
      <c r="E332" s="997"/>
      <c r="F332" s="979"/>
      <c r="G332" s="998"/>
      <c r="H332" s="1020"/>
      <c r="I332" s="94" t="s">
        <v>36</v>
      </c>
      <c r="J332" s="97">
        <v>20</v>
      </c>
      <c r="K332" s="94" t="s">
        <v>32</v>
      </c>
      <c r="L332" s="100"/>
      <c r="M332" s="51">
        <v>3</v>
      </c>
      <c r="N332" s="51">
        <v>3</v>
      </c>
      <c r="O332" s="73"/>
      <c r="P332" s="73"/>
      <c r="Q332" s="73"/>
      <c r="R332" s="73"/>
      <c r="S332" s="73"/>
      <c r="T332" s="51">
        <v>3</v>
      </c>
      <c r="U332" s="51">
        <v>3</v>
      </c>
      <c r="V332" s="73"/>
      <c r="W332" s="73"/>
      <c r="X332" s="73"/>
      <c r="Y332" s="73"/>
      <c r="Z332" s="73"/>
      <c r="AA332" s="51">
        <v>3</v>
      </c>
      <c r="AB332" s="51">
        <v>3</v>
      </c>
      <c r="AC332" s="73"/>
      <c r="AD332" s="73"/>
      <c r="AE332" s="73"/>
      <c r="AF332" s="73"/>
      <c r="AG332" s="73"/>
      <c r="AH332" s="51">
        <v>3</v>
      </c>
      <c r="AI332" s="51">
        <v>3</v>
      </c>
      <c r="AJ332" s="73"/>
      <c r="AK332" s="73"/>
      <c r="AL332" s="73"/>
      <c r="AM332" s="73"/>
      <c r="AN332" s="73"/>
      <c r="AO332" s="101">
        <v>3</v>
      </c>
      <c r="AP332" s="98">
        <f t="shared" si="160"/>
        <v>27</v>
      </c>
      <c r="AQ332" s="1037"/>
      <c r="AR332" s="1038"/>
      <c r="AS332" s="1035"/>
      <c r="AT332" s="988"/>
      <c r="AU332" s="990"/>
    </row>
    <row r="333" spans="3:47" ht="37.5" hidden="1" customHeight="1" x14ac:dyDescent="0.25">
      <c r="C333" s="1041">
        <v>165</v>
      </c>
      <c r="D333" s="979"/>
      <c r="E333" s="980" t="s">
        <v>125</v>
      </c>
      <c r="F333" s="981" t="s">
        <v>578</v>
      </c>
      <c r="G333" s="980" t="s">
        <v>321</v>
      </c>
      <c r="H333" s="983" t="s">
        <v>27</v>
      </c>
      <c r="I333" s="145" t="s">
        <v>29</v>
      </c>
      <c r="J333" s="144">
        <v>20</v>
      </c>
      <c r="K333" s="145" t="s">
        <v>32</v>
      </c>
      <c r="L333" s="117">
        <v>6</v>
      </c>
      <c r="M333" s="118"/>
      <c r="N333" s="118"/>
      <c r="O333" s="118">
        <v>6</v>
      </c>
      <c r="P333" s="118">
        <v>6</v>
      </c>
      <c r="Q333" s="118">
        <v>6</v>
      </c>
      <c r="R333" s="118">
        <v>6</v>
      </c>
      <c r="S333" s="118">
        <v>6</v>
      </c>
      <c r="T333" s="118"/>
      <c r="U333" s="118"/>
      <c r="V333" s="118">
        <v>6</v>
      </c>
      <c r="W333" s="118">
        <v>6</v>
      </c>
      <c r="X333" s="118">
        <v>6</v>
      </c>
      <c r="Y333" s="118">
        <v>6</v>
      </c>
      <c r="Z333" s="118">
        <v>6</v>
      </c>
      <c r="AA333" s="118"/>
      <c r="AB333" s="118"/>
      <c r="AC333" s="118">
        <v>6</v>
      </c>
      <c r="AD333" s="118">
        <v>6</v>
      </c>
      <c r="AE333" s="118">
        <v>6</v>
      </c>
      <c r="AF333" s="118">
        <v>6</v>
      </c>
      <c r="AG333" s="118">
        <v>6</v>
      </c>
      <c r="AH333" s="118"/>
      <c r="AI333" s="118"/>
      <c r="AJ333" s="118">
        <v>6</v>
      </c>
      <c r="AK333" s="118">
        <v>6</v>
      </c>
      <c r="AL333" s="118">
        <v>6</v>
      </c>
      <c r="AM333" s="118">
        <v>6</v>
      </c>
      <c r="AN333" s="118">
        <v>6</v>
      </c>
      <c r="AO333" s="119"/>
      <c r="AP333" s="120">
        <f t="shared" si="160"/>
        <v>126</v>
      </c>
      <c r="AQ333" s="984">
        <v>10</v>
      </c>
      <c r="AR333" s="985">
        <f>1-(AS333/AQ333)</f>
        <v>0.30000000000000004</v>
      </c>
      <c r="AS333" s="986">
        <v>7</v>
      </c>
      <c r="AT333" s="987">
        <f t="shared" ref="AT333" si="191">+AQ333*AP333</f>
        <v>1260</v>
      </c>
      <c r="AU333" s="989">
        <f t="shared" ref="AU333" si="192">+AS333*AP333</f>
        <v>882</v>
      </c>
    </row>
    <row r="334" spans="3:47" ht="37.5" hidden="1" customHeight="1" x14ac:dyDescent="0.25">
      <c r="C334" s="1041"/>
      <c r="D334" s="979"/>
      <c r="E334" s="980"/>
      <c r="F334" s="981"/>
      <c r="G334" s="982"/>
      <c r="H334" s="983"/>
      <c r="I334" s="145" t="s">
        <v>36</v>
      </c>
      <c r="J334" s="144">
        <v>20</v>
      </c>
      <c r="K334" s="145" t="s">
        <v>32</v>
      </c>
      <c r="L334" s="117"/>
      <c r="M334" s="118">
        <v>3</v>
      </c>
      <c r="N334" s="118">
        <v>3</v>
      </c>
      <c r="O334" s="118"/>
      <c r="P334" s="118"/>
      <c r="Q334" s="118"/>
      <c r="R334" s="118"/>
      <c r="S334" s="118"/>
      <c r="T334" s="118">
        <v>3</v>
      </c>
      <c r="U334" s="118">
        <v>3</v>
      </c>
      <c r="V334" s="118"/>
      <c r="W334" s="118"/>
      <c r="X334" s="118"/>
      <c r="Y334" s="118"/>
      <c r="Z334" s="118"/>
      <c r="AA334" s="118">
        <v>3</v>
      </c>
      <c r="AB334" s="118">
        <v>3</v>
      </c>
      <c r="AC334" s="118"/>
      <c r="AD334" s="118"/>
      <c r="AE334" s="118"/>
      <c r="AF334" s="118"/>
      <c r="AG334" s="118"/>
      <c r="AH334" s="118">
        <v>3</v>
      </c>
      <c r="AI334" s="118">
        <v>3</v>
      </c>
      <c r="AJ334" s="118"/>
      <c r="AK334" s="118"/>
      <c r="AL334" s="118"/>
      <c r="AM334" s="118"/>
      <c r="AN334" s="118"/>
      <c r="AO334" s="119">
        <v>3</v>
      </c>
      <c r="AP334" s="120">
        <f t="shared" si="160"/>
        <v>27</v>
      </c>
      <c r="AQ334" s="984"/>
      <c r="AR334" s="985"/>
      <c r="AS334" s="986"/>
      <c r="AT334" s="988"/>
      <c r="AU334" s="990"/>
    </row>
    <row r="335" spans="3:47" ht="26.25" hidden="1" customHeight="1" x14ac:dyDescent="0.25">
      <c r="C335" s="1041">
        <v>166</v>
      </c>
      <c r="D335" s="979"/>
      <c r="E335" s="980" t="s">
        <v>47</v>
      </c>
      <c r="F335" s="981" t="s">
        <v>575</v>
      </c>
      <c r="G335" s="982" t="s">
        <v>103</v>
      </c>
      <c r="H335" s="983" t="s">
        <v>27</v>
      </c>
      <c r="I335" s="116" t="s">
        <v>29</v>
      </c>
      <c r="J335" s="115">
        <v>20</v>
      </c>
      <c r="K335" s="116" t="s">
        <v>32</v>
      </c>
      <c r="L335" s="117">
        <v>6</v>
      </c>
      <c r="M335" s="118"/>
      <c r="N335" s="118"/>
      <c r="O335" s="118">
        <v>6</v>
      </c>
      <c r="P335" s="118">
        <v>6</v>
      </c>
      <c r="Q335" s="118">
        <v>6</v>
      </c>
      <c r="R335" s="118">
        <v>6</v>
      </c>
      <c r="S335" s="118">
        <v>6</v>
      </c>
      <c r="T335" s="118"/>
      <c r="U335" s="118"/>
      <c r="V335" s="118">
        <v>6</v>
      </c>
      <c r="W335" s="118">
        <v>6</v>
      </c>
      <c r="X335" s="118">
        <v>6</v>
      </c>
      <c r="Y335" s="118">
        <v>6</v>
      </c>
      <c r="Z335" s="118">
        <v>6</v>
      </c>
      <c r="AA335" s="118"/>
      <c r="AB335" s="118"/>
      <c r="AC335" s="118">
        <v>6</v>
      </c>
      <c r="AD335" s="118">
        <v>6</v>
      </c>
      <c r="AE335" s="118">
        <v>6</v>
      </c>
      <c r="AF335" s="118">
        <v>6</v>
      </c>
      <c r="AG335" s="118">
        <v>6</v>
      </c>
      <c r="AH335" s="118"/>
      <c r="AI335" s="118"/>
      <c r="AJ335" s="118">
        <v>6</v>
      </c>
      <c r="AK335" s="118">
        <v>6</v>
      </c>
      <c r="AL335" s="118">
        <v>6</v>
      </c>
      <c r="AM335" s="118">
        <v>6</v>
      </c>
      <c r="AN335" s="118">
        <v>6</v>
      </c>
      <c r="AO335" s="119"/>
      <c r="AP335" s="120">
        <f t="shared" si="160"/>
        <v>126</v>
      </c>
      <c r="AQ335" s="984">
        <v>12</v>
      </c>
      <c r="AR335" s="985">
        <f>1-(AS335/AQ335)</f>
        <v>0.25</v>
      </c>
      <c r="AS335" s="986">
        <v>9</v>
      </c>
      <c r="AT335" s="987">
        <f t="shared" ref="AT335" si="193">+AQ335*AP335</f>
        <v>1512</v>
      </c>
      <c r="AU335" s="989">
        <f t="shared" ref="AU335" si="194">+AS335*AP335</f>
        <v>1134</v>
      </c>
    </row>
    <row r="336" spans="3:47" ht="26.25" hidden="1" customHeight="1" x14ac:dyDescent="0.25">
      <c r="C336" s="1041"/>
      <c r="D336" s="979"/>
      <c r="E336" s="980"/>
      <c r="F336" s="981"/>
      <c r="G336" s="982"/>
      <c r="H336" s="983"/>
      <c r="I336" s="116" t="s">
        <v>36</v>
      </c>
      <c r="J336" s="115">
        <v>20</v>
      </c>
      <c r="K336" s="116" t="s">
        <v>32</v>
      </c>
      <c r="L336" s="117"/>
      <c r="M336" s="118">
        <v>3</v>
      </c>
      <c r="N336" s="118">
        <v>3</v>
      </c>
      <c r="O336" s="118"/>
      <c r="P336" s="118"/>
      <c r="Q336" s="118"/>
      <c r="R336" s="118"/>
      <c r="S336" s="118"/>
      <c r="T336" s="118">
        <v>3</v>
      </c>
      <c r="U336" s="118">
        <v>3</v>
      </c>
      <c r="V336" s="118"/>
      <c r="W336" s="118"/>
      <c r="X336" s="118"/>
      <c r="Y336" s="118"/>
      <c r="Z336" s="118"/>
      <c r="AA336" s="118">
        <v>3</v>
      </c>
      <c r="AB336" s="118">
        <v>3</v>
      </c>
      <c r="AC336" s="118"/>
      <c r="AD336" s="118"/>
      <c r="AE336" s="118"/>
      <c r="AF336" s="118"/>
      <c r="AG336" s="118"/>
      <c r="AH336" s="118">
        <v>3</v>
      </c>
      <c r="AI336" s="118">
        <v>3</v>
      </c>
      <c r="AJ336" s="118"/>
      <c r="AK336" s="118"/>
      <c r="AL336" s="118"/>
      <c r="AM336" s="118"/>
      <c r="AN336" s="118"/>
      <c r="AO336" s="119">
        <v>3</v>
      </c>
      <c r="AP336" s="120">
        <f t="shared" si="160"/>
        <v>27</v>
      </c>
      <c r="AQ336" s="984"/>
      <c r="AR336" s="985"/>
      <c r="AS336" s="986"/>
      <c r="AT336" s="988"/>
      <c r="AU336" s="990"/>
    </row>
    <row r="337" spans="3:47" ht="26.25" hidden="1" customHeight="1" x14ac:dyDescent="0.25">
      <c r="C337" s="977">
        <v>167</v>
      </c>
      <c r="D337" s="979" t="s">
        <v>322</v>
      </c>
      <c r="E337" s="980" t="s">
        <v>47</v>
      </c>
      <c r="F337" s="981" t="s">
        <v>579</v>
      </c>
      <c r="G337" s="982" t="s">
        <v>224</v>
      </c>
      <c r="H337" s="983" t="s">
        <v>27</v>
      </c>
      <c r="I337" s="116" t="s">
        <v>29</v>
      </c>
      <c r="J337" s="115">
        <v>20</v>
      </c>
      <c r="K337" s="116" t="s">
        <v>32</v>
      </c>
      <c r="L337" s="117">
        <v>6</v>
      </c>
      <c r="M337" s="118"/>
      <c r="N337" s="118"/>
      <c r="O337" s="118">
        <v>6</v>
      </c>
      <c r="P337" s="118">
        <v>6</v>
      </c>
      <c r="Q337" s="118">
        <v>6</v>
      </c>
      <c r="R337" s="118">
        <v>6</v>
      </c>
      <c r="S337" s="118">
        <v>6</v>
      </c>
      <c r="T337" s="118"/>
      <c r="U337" s="118"/>
      <c r="V337" s="118">
        <v>6</v>
      </c>
      <c r="W337" s="118">
        <v>6</v>
      </c>
      <c r="X337" s="118">
        <v>6</v>
      </c>
      <c r="Y337" s="118">
        <v>6</v>
      </c>
      <c r="Z337" s="118">
        <v>6</v>
      </c>
      <c r="AA337" s="118"/>
      <c r="AB337" s="118"/>
      <c r="AC337" s="118">
        <v>6</v>
      </c>
      <c r="AD337" s="118">
        <v>6</v>
      </c>
      <c r="AE337" s="118">
        <v>6</v>
      </c>
      <c r="AF337" s="118">
        <v>6</v>
      </c>
      <c r="AG337" s="118">
        <v>6</v>
      </c>
      <c r="AH337" s="118"/>
      <c r="AI337" s="118"/>
      <c r="AJ337" s="118">
        <v>6</v>
      </c>
      <c r="AK337" s="118">
        <v>6</v>
      </c>
      <c r="AL337" s="118">
        <v>6</v>
      </c>
      <c r="AM337" s="118">
        <v>6</v>
      </c>
      <c r="AN337" s="118">
        <v>6</v>
      </c>
      <c r="AO337" s="119"/>
      <c r="AP337" s="120">
        <f t="shared" si="160"/>
        <v>126</v>
      </c>
      <c r="AQ337" s="984">
        <v>12</v>
      </c>
      <c r="AR337" s="985">
        <f>1-(AS337/AQ337)</f>
        <v>0.25</v>
      </c>
      <c r="AS337" s="986">
        <v>9</v>
      </c>
      <c r="AT337" s="987">
        <f t="shared" ref="AT337" si="195">+AQ337*AP337</f>
        <v>1512</v>
      </c>
      <c r="AU337" s="989">
        <f t="shared" ref="AU337" si="196">+AS337*AP337</f>
        <v>1134</v>
      </c>
    </row>
    <row r="338" spans="3:47" ht="26.25" hidden="1" customHeight="1" x14ac:dyDescent="0.25">
      <c r="C338" s="978"/>
      <c r="D338" s="979"/>
      <c r="E338" s="980"/>
      <c r="F338" s="981"/>
      <c r="G338" s="982"/>
      <c r="H338" s="983"/>
      <c r="I338" s="116" t="s">
        <v>36</v>
      </c>
      <c r="J338" s="115">
        <v>20</v>
      </c>
      <c r="K338" s="116" t="s">
        <v>32</v>
      </c>
      <c r="L338" s="117"/>
      <c r="M338" s="118">
        <v>3</v>
      </c>
      <c r="N338" s="118">
        <v>3</v>
      </c>
      <c r="O338" s="118"/>
      <c r="P338" s="118"/>
      <c r="Q338" s="118"/>
      <c r="R338" s="118"/>
      <c r="S338" s="118"/>
      <c r="T338" s="118">
        <v>3</v>
      </c>
      <c r="U338" s="118">
        <v>3</v>
      </c>
      <c r="V338" s="118"/>
      <c r="W338" s="118"/>
      <c r="X338" s="118"/>
      <c r="Y338" s="118"/>
      <c r="Z338" s="118"/>
      <c r="AA338" s="118">
        <v>3</v>
      </c>
      <c r="AB338" s="118">
        <v>3</v>
      </c>
      <c r="AC338" s="118"/>
      <c r="AD338" s="118"/>
      <c r="AE338" s="118"/>
      <c r="AF338" s="118"/>
      <c r="AG338" s="118"/>
      <c r="AH338" s="118">
        <v>3</v>
      </c>
      <c r="AI338" s="118">
        <v>3</v>
      </c>
      <c r="AJ338" s="118"/>
      <c r="AK338" s="118"/>
      <c r="AL338" s="118"/>
      <c r="AM338" s="118"/>
      <c r="AN338" s="118"/>
      <c r="AO338" s="119">
        <v>3</v>
      </c>
      <c r="AP338" s="120">
        <f t="shared" si="160"/>
        <v>27</v>
      </c>
      <c r="AQ338" s="984"/>
      <c r="AR338" s="985"/>
      <c r="AS338" s="986"/>
      <c r="AT338" s="988"/>
      <c r="AU338" s="990"/>
    </row>
    <row r="339" spans="3:47" ht="26.25" hidden="1" customHeight="1" x14ac:dyDescent="0.25">
      <c r="C339" s="977">
        <v>168</v>
      </c>
      <c r="D339" s="979"/>
      <c r="E339" s="994" t="s">
        <v>96</v>
      </c>
      <c r="F339" s="994" t="s">
        <v>580</v>
      </c>
      <c r="G339" s="1039" t="s">
        <v>323</v>
      </c>
      <c r="H339" s="983" t="s">
        <v>27</v>
      </c>
      <c r="I339" s="145" t="s">
        <v>29</v>
      </c>
      <c r="J339" s="144">
        <v>20</v>
      </c>
      <c r="K339" s="145" t="s">
        <v>32</v>
      </c>
      <c r="L339" s="117">
        <v>6</v>
      </c>
      <c r="M339" s="118"/>
      <c r="N339" s="118"/>
      <c r="O339" s="118">
        <v>6</v>
      </c>
      <c r="P339" s="118">
        <v>6</v>
      </c>
      <c r="Q339" s="118">
        <v>6</v>
      </c>
      <c r="R339" s="118">
        <v>6</v>
      </c>
      <c r="S339" s="118">
        <v>6</v>
      </c>
      <c r="T339" s="118"/>
      <c r="U339" s="118"/>
      <c r="V339" s="118">
        <v>6</v>
      </c>
      <c r="W339" s="118">
        <v>6</v>
      </c>
      <c r="X339" s="118">
        <v>6</v>
      </c>
      <c r="Y339" s="118">
        <v>6</v>
      </c>
      <c r="Z339" s="118">
        <v>6</v>
      </c>
      <c r="AA339" s="118"/>
      <c r="AB339" s="118"/>
      <c r="AC339" s="118">
        <v>6</v>
      </c>
      <c r="AD339" s="118">
        <v>6</v>
      </c>
      <c r="AE339" s="118">
        <v>6</v>
      </c>
      <c r="AF339" s="118">
        <v>6</v>
      </c>
      <c r="AG339" s="118">
        <v>6</v>
      </c>
      <c r="AH339" s="118"/>
      <c r="AI339" s="118"/>
      <c r="AJ339" s="118">
        <v>6</v>
      </c>
      <c r="AK339" s="118">
        <v>6</v>
      </c>
      <c r="AL339" s="118">
        <v>6</v>
      </c>
      <c r="AM339" s="118">
        <v>6</v>
      </c>
      <c r="AN339" s="118">
        <v>6</v>
      </c>
      <c r="AO339" s="119"/>
      <c r="AP339" s="120">
        <f t="shared" si="160"/>
        <v>126</v>
      </c>
      <c r="AQ339" s="984">
        <v>10</v>
      </c>
      <c r="AR339" s="985">
        <f>1-(AS339/AQ339)</f>
        <v>0.55000000000000004</v>
      </c>
      <c r="AS339" s="986">
        <v>4.5</v>
      </c>
      <c r="AT339" s="987">
        <f t="shared" ref="AT339" si="197">+AQ339*AP339</f>
        <v>1260</v>
      </c>
      <c r="AU339" s="989">
        <f t="shared" ref="AU339" si="198">+AS339*AP339</f>
        <v>567</v>
      </c>
    </row>
    <row r="340" spans="3:47" ht="26.25" hidden="1" customHeight="1" x14ac:dyDescent="0.25">
      <c r="C340" s="978"/>
      <c r="D340" s="979"/>
      <c r="E340" s="995"/>
      <c r="F340" s="995"/>
      <c r="G340" s="1040"/>
      <c r="H340" s="983"/>
      <c r="I340" s="145" t="s">
        <v>36</v>
      </c>
      <c r="J340" s="144">
        <v>20</v>
      </c>
      <c r="K340" s="145" t="s">
        <v>32</v>
      </c>
      <c r="L340" s="117"/>
      <c r="M340" s="118">
        <v>3</v>
      </c>
      <c r="N340" s="118">
        <v>3</v>
      </c>
      <c r="O340" s="118"/>
      <c r="P340" s="118"/>
      <c r="Q340" s="118"/>
      <c r="R340" s="118"/>
      <c r="S340" s="118"/>
      <c r="T340" s="118">
        <v>3</v>
      </c>
      <c r="U340" s="118">
        <v>3</v>
      </c>
      <c r="V340" s="118"/>
      <c r="W340" s="118"/>
      <c r="X340" s="118"/>
      <c r="Y340" s="118"/>
      <c r="Z340" s="118"/>
      <c r="AA340" s="118">
        <v>3</v>
      </c>
      <c r="AB340" s="118">
        <v>3</v>
      </c>
      <c r="AC340" s="118"/>
      <c r="AD340" s="118"/>
      <c r="AE340" s="118"/>
      <c r="AF340" s="118"/>
      <c r="AG340" s="118"/>
      <c r="AH340" s="118">
        <v>3</v>
      </c>
      <c r="AI340" s="118">
        <v>3</v>
      </c>
      <c r="AJ340" s="118"/>
      <c r="AK340" s="118"/>
      <c r="AL340" s="118"/>
      <c r="AM340" s="118"/>
      <c r="AN340" s="118"/>
      <c r="AO340" s="119">
        <v>3</v>
      </c>
      <c r="AP340" s="120">
        <f t="shared" si="160"/>
        <v>27</v>
      </c>
      <c r="AQ340" s="984"/>
      <c r="AR340" s="985"/>
      <c r="AS340" s="986"/>
      <c r="AT340" s="988"/>
      <c r="AU340" s="990"/>
    </row>
    <row r="341" spans="3:47" ht="26.25" hidden="1" customHeight="1" x14ac:dyDescent="0.25">
      <c r="C341" s="977">
        <v>170</v>
      </c>
      <c r="D341" s="979"/>
      <c r="E341" s="980" t="s">
        <v>46</v>
      </c>
      <c r="F341" s="981" t="s">
        <v>581</v>
      </c>
      <c r="G341" s="982" t="s">
        <v>324</v>
      </c>
      <c r="H341" s="983" t="s">
        <v>27</v>
      </c>
      <c r="I341" s="145" t="s">
        <v>29</v>
      </c>
      <c r="J341" s="144">
        <v>20</v>
      </c>
      <c r="K341" s="145" t="s">
        <v>32</v>
      </c>
      <c r="L341" s="117">
        <v>6</v>
      </c>
      <c r="M341" s="118"/>
      <c r="N341" s="118"/>
      <c r="O341" s="118">
        <v>6</v>
      </c>
      <c r="P341" s="118">
        <v>6</v>
      </c>
      <c r="Q341" s="118">
        <v>6</v>
      </c>
      <c r="R341" s="118">
        <v>6</v>
      </c>
      <c r="S341" s="118">
        <v>6</v>
      </c>
      <c r="T341" s="118"/>
      <c r="U341" s="118"/>
      <c r="V341" s="118">
        <v>6</v>
      </c>
      <c r="W341" s="118">
        <v>6</v>
      </c>
      <c r="X341" s="118">
        <v>6</v>
      </c>
      <c r="Y341" s="118">
        <v>6</v>
      </c>
      <c r="Z341" s="118">
        <v>6</v>
      </c>
      <c r="AA341" s="118"/>
      <c r="AB341" s="118"/>
      <c r="AC341" s="118">
        <v>6</v>
      </c>
      <c r="AD341" s="118">
        <v>6</v>
      </c>
      <c r="AE341" s="118">
        <v>6</v>
      </c>
      <c r="AF341" s="118">
        <v>6</v>
      </c>
      <c r="AG341" s="118">
        <v>6</v>
      </c>
      <c r="AH341" s="118"/>
      <c r="AI341" s="118"/>
      <c r="AJ341" s="118">
        <v>6</v>
      </c>
      <c r="AK341" s="118">
        <v>6</v>
      </c>
      <c r="AL341" s="118">
        <v>6</v>
      </c>
      <c r="AM341" s="118">
        <v>6</v>
      </c>
      <c r="AN341" s="118">
        <v>6</v>
      </c>
      <c r="AO341" s="119"/>
      <c r="AP341" s="120">
        <f t="shared" ref="AP341:AP381" si="199">SUM(L341:AO341)</f>
        <v>126</v>
      </c>
      <c r="AQ341" s="984">
        <v>10</v>
      </c>
      <c r="AR341" s="985">
        <f>1-(AS341/AQ341)</f>
        <v>0.30000000000000004</v>
      </c>
      <c r="AS341" s="986">
        <v>7</v>
      </c>
      <c r="AT341" s="987">
        <f t="shared" ref="AT341" si="200">+AQ341*AP341</f>
        <v>1260</v>
      </c>
      <c r="AU341" s="989">
        <f t="shared" ref="AU341" si="201">+AS341*AP341</f>
        <v>882</v>
      </c>
    </row>
    <row r="342" spans="3:47" ht="26.25" hidden="1" customHeight="1" x14ac:dyDescent="0.25">
      <c r="C342" s="978"/>
      <c r="D342" s="979"/>
      <c r="E342" s="980"/>
      <c r="F342" s="981"/>
      <c r="G342" s="982"/>
      <c r="H342" s="983"/>
      <c r="I342" s="145" t="s">
        <v>36</v>
      </c>
      <c r="J342" s="144">
        <v>20</v>
      </c>
      <c r="K342" s="145" t="s">
        <v>32</v>
      </c>
      <c r="L342" s="117"/>
      <c r="M342" s="118">
        <v>3</v>
      </c>
      <c r="N342" s="118">
        <v>3</v>
      </c>
      <c r="O342" s="118"/>
      <c r="P342" s="118"/>
      <c r="Q342" s="118"/>
      <c r="R342" s="118"/>
      <c r="S342" s="118"/>
      <c r="T342" s="118">
        <v>3</v>
      </c>
      <c r="U342" s="118">
        <v>3</v>
      </c>
      <c r="V342" s="118"/>
      <c r="W342" s="118"/>
      <c r="X342" s="118"/>
      <c r="Y342" s="118"/>
      <c r="Z342" s="118"/>
      <c r="AA342" s="118">
        <v>3</v>
      </c>
      <c r="AB342" s="118">
        <v>3</v>
      </c>
      <c r="AC342" s="118"/>
      <c r="AD342" s="118"/>
      <c r="AE342" s="118"/>
      <c r="AF342" s="118"/>
      <c r="AG342" s="118"/>
      <c r="AH342" s="118">
        <v>3</v>
      </c>
      <c r="AI342" s="118">
        <v>3</v>
      </c>
      <c r="AJ342" s="118"/>
      <c r="AK342" s="118"/>
      <c r="AL342" s="118"/>
      <c r="AM342" s="118"/>
      <c r="AN342" s="118"/>
      <c r="AO342" s="119">
        <v>3</v>
      </c>
      <c r="AP342" s="120">
        <f t="shared" si="199"/>
        <v>27</v>
      </c>
      <c r="AQ342" s="984"/>
      <c r="AR342" s="985"/>
      <c r="AS342" s="986"/>
      <c r="AT342" s="988"/>
      <c r="AU342" s="990"/>
    </row>
    <row r="343" spans="3:47" ht="26.25" hidden="1" customHeight="1" x14ac:dyDescent="0.25">
      <c r="C343" s="991">
        <v>171</v>
      </c>
      <c r="D343" s="979"/>
      <c r="E343" s="980" t="s">
        <v>47</v>
      </c>
      <c r="F343" s="981" t="s">
        <v>506</v>
      </c>
      <c r="G343" s="982" t="s">
        <v>325</v>
      </c>
      <c r="H343" s="983" t="s">
        <v>27</v>
      </c>
      <c r="I343" s="145" t="s">
        <v>29</v>
      </c>
      <c r="J343" s="144">
        <v>20</v>
      </c>
      <c r="K343" s="145" t="s">
        <v>32</v>
      </c>
      <c r="L343" s="117">
        <v>6</v>
      </c>
      <c r="M343" s="118"/>
      <c r="N343" s="118"/>
      <c r="O343" s="118">
        <v>6</v>
      </c>
      <c r="P343" s="118">
        <v>6</v>
      </c>
      <c r="Q343" s="118">
        <v>6</v>
      </c>
      <c r="R343" s="118">
        <v>6</v>
      </c>
      <c r="S343" s="118">
        <v>6</v>
      </c>
      <c r="T343" s="118"/>
      <c r="U343" s="118"/>
      <c r="V343" s="118">
        <v>6</v>
      </c>
      <c r="W343" s="118">
        <v>6</v>
      </c>
      <c r="X343" s="118">
        <v>6</v>
      </c>
      <c r="Y343" s="118">
        <v>6</v>
      </c>
      <c r="Z343" s="118">
        <v>6</v>
      </c>
      <c r="AA343" s="118"/>
      <c r="AB343" s="118"/>
      <c r="AC343" s="118">
        <v>6</v>
      </c>
      <c r="AD343" s="118">
        <v>6</v>
      </c>
      <c r="AE343" s="118">
        <v>6</v>
      </c>
      <c r="AF343" s="118">
        <v>6</v>
      </c>
      <c r="AG343" s="118">
        <v>6</v>
      </c>
      <c r="AH343" s="118"/>
      <c r="AI343" s="118"/>
      <c r="AJ343" s="118">
        <v>6</v>
      </c>
      <c r="AK343" s="118">
        <v>6</v>
      </c>
      <c r="AL343" s="118">
        <v>6</v>
      </c>
      <c r="AM343" s="118">
        <v>6</v>
      </c>
      <c r="AN343" s="118">
        <v>6</v>
      </c>
      <c r="AO343" s="119"/>
      <c r="AP343" s="120">
        <f t="shared" si="199"/>
        <v>126</v>
      </c>
      <c r="AQ343" s="984">
        <v>12</v>
      </c>
      <c r="AR343" s="985">
        <f>1-(AS343/AQ343)</f>
        <v>0.25</v>
      </c>
      <c r="AS343" s="986">
        <v>9</v>
      </c>
      <c r="AT343" s="987">
        <f t="shared" ref="AT343" si="202">+AQ343*AP343</f>
        <v>1512</v>
      </c>
      <c r="AU343" s="989">
        <f t="shared" ref="AU343" si="203">+AS343*AP343</f>
        <v>1134</v>
      </c>
    </row>
    <row r="344" spans="3:47" ht="26.25" hidden="1" customHeight="1" x14ac:dyDescent="0.25">
      <c r="C344" s="991"/>
      <c r="D344" s="979"/>
      <c r="E344" s="980"/>
      <c r="F344" s="981"/>
      <c r="G344" s="982"/>
      <c r="H344" s="983"/>
      <c r="I344" s="145" t="s">
        <v>36</v>
      </c>
      <c r="J344" s="144">
        <v>20</v>
      </c>
      <c r="K344" s="145" t="s">
        <v>32</v>
      </c>
      <c r="L344" s="117"/>
      <c r="M344" s="118">
        <v>6</v>
      </c>
      <c r="N344" s="118">
        <v>6</v>
      </c>
      <c r="O344" s="118"/>
      <c r="P344" s="118"/>
      <c r="Q344" s="118"/>
      <c r="R344" s="118"/>
      <c r="S344" s="118"/>
      <c r="T344" s="118">
        <v>6</v>
      </c>
      <c r="U344" s="118">
        <v>6</v>
      </c>
      <c r="V344" s="118"/>
      <c r="W344" s="118"/>
      <c r="X344" s="118"/>
      <c r="Y344" s="118"/>
      <c r="Z344" s="118"/>
      <c r="AA344" s="118">
        <v>6</v>
      </c>
      <c r="AB344" s="118">
        <v>6</v>
      </c>
      <c r="AC344" s="118"/>
      <c r="AD344" s="118"/>
      <c r="AE344" s="118"/>
      <c r="AF344" s="118"/>
      <c r="AG344" s="118"/>
      <c r="AH344" s="118">
        <v>6</v>
      </c>
      <c r="AI344" s="118">
        <v>6</v>
      </c>
      <c r="AJ344" s="118"/>
      <c r="AK344" s="118"/>
      <c r="AL344" s="118"/>
      <c r="AM344" s="118"/>
      <c r="AN344" s="118"/>
      <c r="AO344" s="119">
        <v>6</v>
      </c>
      <c r="AP344" s="120">
        <f t="shared" si="199"/>
        <v>54</v>
      </c>
      <c r="AQ344" s="984"/>
      <c r="AR344" s="985"/>
      <c r="AS344" s="986"/>
      <c r="AT344" s="988"/>
      <c r="AU344" s="990"/>
    </row>
    <row r="345" spans="3:47" ht="26.25" hidden="1" customHeight="1" x14ac:dyDescent="0.25">
      <c r="C345" s="991">
        <v>172</v>
      </c>
      <c r="D345" s="979"/>
      <c r="E345" s="980" t="s">
        <v>117</v>
      </c>
      <c r="F345" s="981" t="s">
        <v>506</v>
      </c>
      <c r="G345" s="982" t="s">
        <v>326</v>
      </c>
      <c r="H345" s="983" t="s">
        <v>27</v>
      </c>
      <c r="I345" s="145" t="s">
        <v>29</v>
      </c>
      <c r="J345" s="144">
        <v>20</v>
      </c>
      <c r="K345" s="145" t="s">
        <v>32</v>
      </c>
      <c r="L345" s="117">
        <v>6</v>
      </c>
      <c r="M345" s="118"/>
      <c r="N345" s="118"/>
      <c r="O345" s="118">
        <v>6</v>
      </c>
      <c r="P345" s="118">
        <v>6</v>
      </c>
      <c r="Q345" s="118">
        <v>6</v>
      </c>
      <c r="R345" s="118">
        <v>6</v>
      </c>
      <c r="S345" s="118">
        <v>6</v>
      </c>
      <c r="T345" s="118"/>
      <c r="U345" s="118"/>
      <c r="V345" s="118">
        <v>6</v>
      </c>
      <c r="W345" s="118">
        <v>6</v>
      </c>
      <c r="X345" s="118">
        <v>6</v>
      </c>
      <c r="Y345" s="118">
        <v>6</v>
      </c>
      <c r="Z345" s="118">
        <v>6</v>
      </c>
      <c r="AA345" s="118"/>
      <c r="AB345" s="118"/>
      <c r="AC345" s="118">
        <v>6</v>
      </c>
      <c r="AD345" s="118">
        <v>6</v>
      </c>
      <c r="AE345" s="118">
        <v>6</v>
      </c>
      <c r="AF345" s="118">
        <v>6</v>
      </c>
      <c r="AG345" s="118">
        <v>6</v>
      </c>
      <c r="AH345" s="118"/>
      <c r="AI345" s="118"/>
      <c r="AJ345" s="118">
        <v>6</v>
      </c>
      <c r="AK345" s="118">
        <v>6</v>
      </c>
      <c r="AL345" s="118">
        <v>6</v>
      </c>
      <c r="AM345" s="118">
        <v>6</v>
      </c>
      <c r="AN345" s="118">
        <v>6</v>
      </c>
      <c r="AO345" s="119"/>
      <c r="AP345" s="120">
        <f t="shared" si="199"/>
        <v>126</v>
      </c>
      <c r="AQ345" s="984">
        <v>15</v>
      </c>
      <c r="AR345" s="985">
        <f>1-(AS345/AQ345)</f>
        <v>0.46666666666666667</v>
      </c>
      <c r="AS345" s="986">
        <v>8</v>
      </c>
      <c r="AT345" s="987">
        <f t="shared" ref="AT345" si="204">+AQ345*AP345</f>
        <v>1890</v>
      </c>
      <c r="AU345" s="989">
        <f t="shared" ref="AU345" si="205">+AS345*AP345</f>
        <v>1008</v>
      </c>
    </row>
    <row r="346" spans="3:47" ht="26.25" hidden="1" customHeight="1" x14ac:dyDescent="0.25">
      <c r="C346" s="991"/>
      <c r="D346" s="979"/>
      <c r="E346" s="980"/>
      <c r="F346" s="981"/>
      <c r="G346" s="982"/>
      <c r="H346" s="983"/>
      <c r="I346" s="145" t="s">
        <v>36</v>
      </c>
      <c r="J346" s="144">
        <v>20</v>
      </c>
      <c r="K346" s="145" t="s">
        <v>32</v>
      </c>
      <c r="L346" s="117"/>
      <c r="M346" s="118">
        <v>3</v>
      </c>
      <c r="N346" s="118">
        <v>3</v>
      </c>
      <c r="O346" s="118"/>
      <c r="P346" s="118"/>
      <c r="Q346" s="118"/>
      <c r="R346" s="118"/>
      <c r="S346" s="118"/>
      <c r="T346" s="118">
        <v>3</v>
      </c>
      <c r="U346" s="118">
        <v>3</v>
      </c>
      <c r="V346" s="118"/>
      <c r="W346" s="118"/>
      <c r="X346" s="118"/>
      <c r="Y346" s="118"/>
      <c r="Z346" s="118"/>
      <c r="AA346" s="118">
        <v>3</v>
      </c>
      <c r="AB346" s="118">
        <v>3</v>
      </c>
      <c r="AC346" s="118"/>
      <c r="AD346" s="118"/>
      <c r="AE346" s="118"/>
      <c r="AF346" s="118"/>
      <c r="AG346" s="118"/>
      <c r="AH346" s="118">
        <v>3</v>
      </c>
      <c r="AI346" s="118">
        <v>3</v>
      </c>
      <c r="AJ346" s="118"/>
      <c r="AK346" s="118"/>
      <c r="AL346" s="118"/>
      <c r="AM346" s="118"/>
      <c r="AN346" s="118"/>
      <c r="AO346" s="119">
        <v>3</v>
      </c>
      <c r="AP346" s="120">
        <f t="shared" si="199"/>
        <v>27</v>
      </c>
      <c r="AQ346" s="984"/>
      <c r="AR346" s="985"/>
      <c r="AS346" s="986"/>
      <c r="AT346" s="988"/>
      <c r="AU346" s="990"/>
    </row>
    <row r="347" spans="3:47" ht="57" hidden="1" customHeight="1" x14ac:dyDescent="0.25">
      <c r="C347" s="991">
        <v>173</v>
      </c>
      <c r="D347" s="979"/>
      <c r="E347" s="980" t="s">
        <v>132</v>
      </c>
      <c r="F347" s="981" t="s">
        <v>507</v>
      </c>
      <c r="G347" s="982" t="s">
        <v>327</v>
      </c>
      <c r="H347" s="983" t="s">
        <v>27</v>
      </c>
      <c r="I347" s="145" t="s">
        <v>29</v>
      </c>
      <c r="J347" s="144">
        <v>20</v>
      </c>
      <c r="K347" s="145" t="s">
        <v>32</v>
      </c>
      <c r="L347" s="117">
        <v>6</v>
      </c>
      <c r="M347" s="118"/>
      <c r="N347" s="118"/>
      <c r="O347" s="118">
        <v>6</v>
      </c>
      <c r="P347" s="118">
        <v>6</v>
      </c>
      <c r="Q347" s="118">
        <v>6</v>
      </c>
      <c r="R347" s="118">
        <v>6</v>
      </c>
      <c r="S347" s="118">
        <v>6</v>
      </c>
      <c r="T347" s="118"/>
      <c r="U347" s="118"/>
      <c r="V347" s="118">
        <v>6</v>
      </c>
      <c r="W347" s="118">
        <v>6</v>
      </c>
      <c r="X347" s="118">
        <v>6</v>
      </c>
      <c r="Y347" s="118">
        <v>6</v>
      </c>
      <c r="Z347" s="118">
        <v>6</v>
      </c>
      <c r="AA347" s="118"/>
      <c r="AB347" s="118"/>
      <c r="AC347" s="118">
        <v>6</v>
      </c>
      <c r="AD347" s="118">
        <v>6</v>
      </c>
      <c r="AE347" s="118">
        <v>6</v>
      </c>
      <c r="AF347" s="118">
        <v>6</v>
      </c>
      <c r="AG347" s="118">
        <v>6</v>
      </c>
      <c r="AH347" s="118"/>
      <c r="AI347" s="118"/>
      <c r="AJ347" s="118">
        <v>6</v>
      </c>
      <c r="AK347" s="118">
        <v>6</v>
      </c>
      <c r="AL347" s="118">
        <v>6</v>
      </c>
      <c r="AM347" s="118">
        <v>6</v>
      </c>
      <c r="AN347" s="118">
        <v>6</v>
      </c>
      <c r="AO347" s="119"/>
      <c r="AP347" s="120">
        <f t="shared" si="199"/>
        <v>126</v>
      </c>
      <c r="AQ347" s="984">
        <v>15</v>
      </c>
      <c r="AR347" s="985">
        <f>1-(AS347/AQ347)</f>
        <v>0.53333333333333333</v>
      </c>
      <c r="AS347" s="986">
        <v>7</v>
      </c>
      <c r="AT347" s="987">
        <f t="shared" ref="AT347" si="206">+AQ347*AP347</f>
        <v>1890</v>
      </c>
      <c r="AU347" s="989">
        <f t="shared" ref="AU347" si="207">+AS347*AP347</f>
        <v>882</v>
      </c>
    </row>
    <row r="348" spans="3:47" ht="57" hidden="1" customHeight="1" x14ac:dyDescent="0.25">
      <c r="C348" s="991"/>
      <c r="D348" s="979"/>
      <c r="E348" s="980"/>
      <c r="F348" s="981"/>
      <c r="G348" s="982"/>
      <c r="H348" s="983"/>
      <c r="I348" s="145" t="s">
        <v>36</v>
      </c>
      <c r="J348" s="144">
        <v>20</v>
      </c>
      <c r="K348" s="145" t="s">
        <v>32</v>
      </c>
      <c r="L348" s="117"/>
      <c r="M348" s="118">
        <v>3</v>
      </c>
      <c r="N348" s="118">
        <v>3</v>
      </c>
      <c r="O348" s="118"/>
      <c r="P348" s="118"/>
      <c r="Q348" s="118"/>
      <c r="R348" s="118"/>
      <c r="S348" s="118"/>
      <c r="T348" s="118">
        <v>3</v>
      </c>
      <c r="U348" s="118">
        <v>3</v>
      </c>
      <c r="V348" s="118"/>
      <c r="W348" s="118"/>
      <c r="X348" s="118"/>
      <c r="Y348" s="118"/>
      <c r="Z348" s="118"/>
      <c r="AA348" s="118">
        <v>3</v>
      </c>
      <c r="AB348" s="118">
        <v>3</v>
      </c>
      <c r="AC348" s="118"/>
      <c r="AD348" s="118"/>
      <c r="AE348" s="118"/>
      <c r="AF348" s="118"/>
      <c r="AG348" s="118"/>
      <c r="AH348" s="118">
        <v>3</v>
      </c>
      <c r="AI348" s="118">
        <v>3</v>
      </c>
      <c r="AJ348" s="118"/>
      <c r="AK348" s="118"/>
      <c r="AL348" s="118"/>
      <c r="AM348" s="118"/>
      <c r="AN348" s="118"/>
      <c r="AO348" s="119">
        <v>3</v>
      </c>
      <c r="AP348" s="120">
        <f t="shared" si="199"/>
        <v>27</v>
      </c>
      <c r="AQ348" s="984"/>
      <c r="AR348" s="985"/>
      <c r="AS348" s="986"/>
      <c r="AT348" s="988"/>
      <c r="AU348" s="990"/>
    </row>
    <row r="349" spans="3:47" ht="26.25" hidden="1" customHeight="1" x14ac:dyDescent="0.25">
      <c r="C349" s="977">
        <v>174</v>
      </c>
      <c r="D349" s="979"/>
      <c r="E349" s="980" t="s">
        <v>46</v>
      </c>
      <c r="F349" s="981" t="s">
        <v>505</v>
      </c>
      <c r="G349" s="980" t="s">
        <v>328</v>
      </c>
      <c r="H349" s="983" t="s">
        <v>27</v>
      </c>
      <c r="I349" s="145" t="s">
        <v>29</v>
      </c>
      <c r="J349" s="144">
        <v>20</v>
      </c>
      <c r="K349" s="145" t="s">
        <v>32</v>
      </c>
      <c r="L349" s="117">
        <v>6</v>
      </c>
      <c r="M349" s="118"/>
      <c r="N349" s="118"/>
      <c r="O349" s="118">
        <v>6</v>
      </c>
      <c r="P349" s="118">
        <v>6</v>
      </c>
      <c r="Q349" s="118">
        <v>6</v>
      </c>
      <c r="R349" s="118">
        <v>6</v>
      </c>
      <c r="S349" s="118">
        <v>6</v>
      </c>
      <c r="T349" s="118"/>
      <c r="U349" s="118"/>
      <c r="V349" s="118">
        <v>6</v>
      </c>
      <c r="W349" s="118">
        <v>6</v>
      </c>
      <c r="X349" s="118">
        <v>6</v>
      </c>
      <c r="Y349" s="118">
        <v>6</v>
      </c>
      <c r="Z349" s="118">
        <v>6</v>
      </c>
      <c r="AA349" s="118"/>
      <c r="AB349" s="118"/>
      <c r="AC349" s="118">
        <v>6</v>
      </c>
      <c r="AD349" s="118">
        <v>6</v>
      </c>
      <c r="AE349" s="118">
        <v>6</v>
      </c>
      <c r="AF349" s="118">
        <v>6</v>
      </c>
      <c r="AG349" s="118">
        <v>6</v>
      </c>
      <c r="AH349" s="118"/>
      <c r="AI349" s="118"/>
      <c r="AJ349" s="118">
        <v>6</v>
      </c>
      <c r="AK349" s="118">
        <v>6</v>
      </c>
      <c r="AL349" s="118">
        <v>6</v>
      </c>
      <c r="AM349" s="118">
        <v>6</v>
      </c>
      <c r="AN349" s="118">
        <v>6</v>
      </c>
      <c r="AO349" s="119"/>
      <c r="AP349" s="120">
        <f t="shared" si="199"/>
        <v>126</v>
      </c>
      <c r="AQ349" s="984">
        <v>10</v>
      </c>
      <c r="AR349" s="985">
        <f>1-(AS349/AQ349)</f>
        <v>0.30000000000000004</v>
      </c>
      <c r="AS349" s="986">
        <v>7</v>
      </c>
      <c r="AT349" s="987">
        <f t="shared" ref="AT349" si="208">+AQ349*AP349</f>
        <v>1260</v>
      </c>
      <c r="AU349" s="989">
        <f t="shared" ref="AU349" si="209">+AS349*AP349</f>
        <v>882</v>
      </c>
    </row>
    <row r="350" spans="3:47" ht="26.25" hidden="1" customHeight="1" x14ac:dyDescent="0.25">
      <c r="C350" s="978"/>
      <c r="D350" s="979"/>
      <c r="E350" s="980"/>
      <c r="F350" s="981"/>
      <c r="G350" s="980"/>
      <c r="H350" s="983"/>
      <c r="I350" s="145" t="s">
        <v>36</v>
      </c>
      <c r="J350" s="144">
        <v>20</v>
      </c>
      <c r="K350" s="145" t="s">
        <v>32</v>
      </c>
      <c r="L350" s="117"/>
      <c r="M350" s="118">
        <v>3</v>
      </c>
      <c r="N350" s="118">
        <v>3</v>
      </c>
      <c r="O350" s="118"/>
      <c r="P350" s="118"/>
      <c r="Q350" s="118"/>
      <c r="R350" s="118"/>
      <c r="S350" s="118"/>
      <c r="T350" s="118">
        <v>3</v>
      </c>
      <c r="U350" s="118">
        <v>3</v>
      </c>
      <c r="V350" s="118"/>
      <c r="W350" s="118"/>
      <c r="X350" s="118"/>
      <c r="Y350" s="118"/>
      <c r="Z350" s="118"/>
      <c r="AA350" s="118">
        <v>3</v>
      </c>
      <c r="AB350" s="118">
        <v>3</v>
      </c>
      <c r="AC350" s="118"/>
      <c r="AD350" s="118"/>
      <c r="AE350" s="118"/>
      <c r="AF350" s="118"/>
      <c r="AG350" s="118"/>
      <c r="AH350" s="118">
        <v>3</v>
      </c>
      <c r="AI350" s="118">
        <v>3</v>
      </c>
      <c r="AJ350" s="118"/>
      <c r="AK350" s="118"/>
      <c r="AL350" s="118"/>
      <c r="AM350" s="118"/>
      <c r="AN350" s="118"/>
      <c r="AO350" s="119">
        <v>3</v>
      </c>
      <c r="AP350" s="120">
        <f t="shared" si="199"/>
        <v>27</v>
      </c>
      <c r="AQ350" s="984"/>
      <c r="AR350" s="985"/>
      <c r="AS350" s="986"/>
      <c r="AT350" s="988"/>
      <c r="AU350" s="990"/>
    </row>
    <row r="351" spans="3:47" ht="55.5" hidden="1" customHeight="1" x14ac:dyDescent="0.25">
      <c r="C351" s="991">
        <v>175</v>
      </c>
      <c r="D351" s="979"/>
      <c r="E351" s="980" t="s">
        <v>47</v>
      </c>
      <c r="F351" s="981" t="s">
        <v>507</v>
      </c>
      <c r="G351" s="982" t="s">
        <v>329</v>
      </c>
      <c r="H351" s="983" t="s">
        <v>27</v>
      </c>
      <c r="I351" s="116" t="s">
        <v>29</v>
      </c>
      <c r="J351" s="115">
        <v>20</v>
      </c>
      <c r="K351" s="116" t="s">
        <v>32</v>
      </c>
      <c r="L351" s="117">
        <v>6</v>
      </c>
      <c r="M351" s="118"/>
      <c r="N351" s="118"/>
      <c r="O351" s="118">
        <v>6</v>
      </c>
      <c r="P351" s="118">
        <v>6</v>
      </c>
      <c r="Q351" s="118">
        <v>6</v>
      </c>
      <c r="R351" s="118">
        <v>6</v>
      </c>
      <c r="S351" s="118">
        <v>6</v>
      </c>
      <c r="T351" s="118"/>
      <c r="U351" s="118"/>
      <c r="V351" s="118">
        <v>6</v>
      </c>
      <c r="W351" s="118">
        <v>6</v>
      </c>
      <c r="X351" s="118">
        <v>6</v>
      </c>
      <c r="Y351" s="118">
        <v>6</v>
      </c>
      <c r="Z351" s="118">
        <v>6</v>
      </c>
      <c r="AA351" s="118"/>
      <c r="AB351" s="118"/>
      <c r="AC351" s="118">
        <v>6</v>
      </c>
      <c r="AD351" s="118">
        <v>6</v>
      </c>
      <c r="AE351" s="118">
        <v>6</v>
      </c>
      <c r="AF351" s="118">
        <v>6</v>
      </c>
      <c r="AG351" s="118">
        <v>6</v>
      </c>
      <c r="AH351" s="118"/>
      <c r="AI351" s="118"/>
      <c r="AJ351" s="118">
        <v>6</v>
      </c>
      <c r="AK351" s="118">
        <v>6</v>
      </c>
      <c r="AL351" s="118">
        <v>6</v>
      </c>
      <c r="AM351" s="118">
        <v>6</v>
      </c>
      <c r="AN351" s="118">
        <v>6</v>
      </c>
      <c r="AO351" s="119"/>
      <c r="AP351" s="120">
        <f t="shared" si="199"/>
        <v>126</v>
      </c>
      <c r="AQ351" s="984">
        <v>12</v>
      </c>
      <c r="AR351" s="985">
        <f>1-(AS351/AQ351)</f>
        <v>0.25</v>
      </c>
      <c r="AS351" s="986">
        <v>9</v>
      </c>
      <c r="AT351" s="987">
        <f t="shared" ref="AT351" si="210">+AQ351*AP351</f>
        <v>1512</v>
      </c>
      <c r="AU351" s="989">
        <f t="shared" ref="AU351" si="211">+AS351*AP351</f>
        <v>1134</v>
      </c>
    </row>
    <row r="352" spans="3:47" ht="55.5" hidden="1" customHeight="1" x14ac:dyDescent="0.25">
      <c r="C352" s="991"/>
      <c r="D352" s="979"/>
      <c r="E352" s="980"/>
      <c r="F352" s="981"/>
      <c r="G352" s="982"/>
      <c r="H352" s="983"/>
      <c r="I352" s="116" t="s">
        <v>36</v>
      </c>
      <c r="J352" s="115">
        <v>20</v>
      </c>
      <c r="K352" s="116" t="s">
        <v>32</v>
      </c>
      <c r="L352" s="117"/>
      <c r="M352" s="118">
        <v>3</v>
      </c>
      <c r="N352" s="118">
        <v>3</v>
      </c>
      <c r="O352" s="118"/>
      <c r="P352" s="118"/>
      <c r="Q352" s="118"/>
      <c r="R352" s="118"/>
      <c r="S352" s="118"/>
      <c r="T352" s="118">
        <v>3</v>
      </c>
      <c r="U352" s="118">
        <v>3</v>
      </c>
      <c r="V352" s="118"/>
      <c r="W352" s="118"/>
      <c r="X352" s="118"/>
      <c r="Y352" s="118"/>
      <c r="Z352" s="118"/>
      <c r="AA352" s="118">
        <v>3</v>
      </c>
      <c r="AB352" s="118">
        <v>3</v>
      </c>
      <c r="AC352" s="118"/>
      <c r="AD352" s="118"/>
      <c r="AE352" s="118"/>
      <c r="AF352" s="118"/>
      <c r="AG352" s="118"/>
      <c r="AH352" s="118">
        <v>3</v>
      </c>
      <c r="AI352" s="118">
        <v>3</v>
      </c>
      <c r="AJ352" s="118"/>
      <c r="AK352" s="118"/>
      <c r="AL352" s="118"/>
      <c r="AM352" s="118"/>
      <c r="AN352" s="118"/>
      <c r="AO352" s="119">
        <v>3</v>
      </c>
      <c r="AP352" s="120">
        <f t="shared" si="199"/>
        <v>27</v>
      </c>
      <c r="AQ352" s="984"/>
      <c r="AR352" s="985"/>
      <c r="AS352" s="986"/>
      <c r="AT352" s="988"/>
      <c r="AU352" s="990"/>
    </row>
    <row r="353" spans="3:47" ht="26.25" hidden="1" customHeight="1" x14ac:dyDescent="0.25">
      <c r="C353" s="977">
        <v>176</v>
      </c>
      <c r="D353" s="1036" t="s">
        <v>330</v>
      </c>
      <c r="E353" s="982" t="s">
        <v>46</v>
      </c>
      <c r="F353" s="983" t="s">
        <v>508</v>
      </c>
      <c r="G353" s="982" t="s">
        <v>271</v>
      </c>
      <c r="H353" s="983" t="s">
        <v>27</v>
      </c>
      <c r="I353" s="145" t="s">
        <v>29</v>
      </c>
      <c r="J353" s="144">
        <v>20</v>
      </c>
      <c r="K353" s="145" t="s">
        <v>32</v>
      </c>
      <c r="L353" s="117">
        <v>6</v>
      </c>
      <c r="M353" s="118"/>
      <c r="N353" s="118"/>
      <c r="O353" s="118">
        <v>6</v>
      </c>
      <c r="P353" s="118">
        <v>6</v>
      </c>
      <c r="Q353" s="118">
        <v>6</v>
      </c>
      <c r="R353" s="118">
        <v>6</v>
      </c>
      <c r="S353" s="118">
        <v>6</v>
      </c>
      <c r="T353" s="118"/>
      <c r="U353" s="118"/>
      <c r="V353" s="118">
        <v>6</v>
      </c>
      <c r="W353" s="118">
        <v>6</v>
      </c>
      <c r="X353" s="118">
        <v>6</v>
      </c>
      <c r="Y353" s="118">
        <v>6</v>
      </c>
      <c r="Z353" s="118">
        <v>6</v>
      </c>
      <c r="AA353" s="118"/>
      <c r="AB353" s="118"/>
      <c r="AC353" s="118">
        <v>6</v>
      </c>
      <c r="AD353" s="118">
        <v>6</v>
      </c>
      <c r="AE353" s="118">
        <v>6</v>
      </c>
      <c r="AF353" s="118">
        <v>6</v>
      </c>
      <c r="AG353" s="118">
        <v>6</v>
      </c>
      <c r="AH353" s="118"/>
      <c r="AI353" s="118"/>
      <c r="AJ353" s="118">
        <v>6</v>
      </c>
      <c r="AK353" s="118">
        <v>6</v>
      </c>
      <c r="AL353" s="118">
        <v>6</v>
      </c>
      <c r="AM353" s="118">
        <v>6</v>
      </c>
      <c r="AN353" s="118">
        <v>6</v>
      </c>
      <c r="AO353" s="119"/>
      <c r="AP353" s="120">
        <f t="shared" si="199"/>
        <v>126</v>
      </c>
      <c r="AQ353" s="984">
        <v>10</v>
      </c>
      <c r="AR353" s="985">
        <f>1-(AS353/AQ353)</f>
        <v>0.30000000000000004</v>
      </c>
      <c r="AS353" s="986">
        <v>7</v>
      </c>
      <c r="AT353" s="987">
        <f t="shared" ref="AT353" si="212">+AQ353*AP353</f>
        <v>1260</v>
      </c>
      <c r="AU353" s="989">
        <f t="shared" ref="AU353" si="213">+AS353*AP353</f>
        <v>882</v>
      </c>
    </row>
    <row r="354" spans="3:47" ht="26.25" hidden="1" customHeight="1" x14ac:dyDescent="0.25">
      <c r="C354" s="978"/>
      <c r="D354" s="1036"/>
      <c r="E354" s="982"/>
      <c r="F354" s="983"/>
      <c r="G354" s="982"/>
      <c r="H354" s="983"/>
      <c r="I354" s="145" t="s">
        <v>36</v>
      </c>
      <c r="J354" s="144">
        <v>20</v>
      </c>
      <c r="K354" s="145" t="s">
        <v>32</v>
      </c>
      <c r="L354" s="117"/>
      <c r="M354" s="118">
        <v>3</v>
      </c>
      <c r="N354" s="118">
        <v>3</v>
      </c>
      <c r="O354" s="118"/>
      <c r="P354" s="118"/>
      <c r="Q354" s="118"/>
      <c r="R354" s="118"/>
      <c r="S354" s="118"/>
      <c r="T354" s="118">
        <v>3</v>
      </c>
      <c r="U354" s="118">
        <v>3</v>
      </c>
      <c r="V354" s="118"/>
      <c r="W354" s="118"/>
      <c r="X354" s="118"/>
      <c r="Y354" s="118"/>
      <c r="Z354" s="118"/>
      <c r="AA354" s="118">
        <v>3</v>
      </c>
      <c r="AB354" s="118">
        <v>3</v>
      </c>
      <c r="AC354" s="118"/>
      <c r="AD354" s="118"/>
      <c r="AE354" s="118"/>
      <c r="AF354" s="118"/>
      <c r="AG354" s="118"/>
      <c r="AH354" s="118">
        <v>3</v>
      </c>
      <c r="AI354" s="118">
        <v>3</v>
      </c>
      <c r="AJ354" s="118"/>
      <c r="AK354" s="118"/>
      <c r="AL354" s="118"/>
      <c r="AM354" s="118"/>
      <c r="AN354" s="118"/>
      <c r="AO354" s="119">
        <v>3</v>
      </c>
      <c r="AP354" s="120">
        <f t="shared" si="199"/>
        <v>27</v>
      </c>
      <c r="AQ354" s="984"/>
      <c r="AR354" s="985"/>
      <c r="AS354" s="986"/>
      <c r="AT354" s="988"/>
      <c r="AU354" s="990"/>
    </row>
    <row r="355" spans="3:47" ht="26.25" hidden="1" customHeight="1" x14ac:dyDescent="0.25">
      <c r="C355" s="977">
        <v>177</v>
      </c>
      <c r="D355" s="1036"/>
      <c r="E355" s="982" t="s">
        <v>46</v>
      </c>
      <c r="F355" s="983" t="s">
        <v>508</v>
      </c>
      <c r="G355" s="982" t="s">
        <v>331</v>
      </c>
      <c r="H355" s="983" t="s">
        <v>27</v>
      </c>
      <c r="I355" s="145" t="s">
        <v>29</v>
      </c>
      <c r="J355" s="144">
        <v>20</v>
      </c>
      <c r="K355" s="145" t="s">
        <v>32</v>
      </c>
      <c r="L355" s="117">
        <v>6</v>
      </c>
      <c r="M355" s="118"/>
      <c r="N355" s="118"/>
      <c r="O355" s="118">
        <v>6</v>
      </c>
      <c r="P355" s="118">
        <v>6</v>
      </c>
      <c r="Q355" s="118">
        <v>6</v>
      </c>
      <c r="R355" s="118">
        <v>6</v>
      </c>
      <c r="S355" s="118">
        <v>6</v>
      </c>
      <c r="T355" s="118"/>
      <c r="U355" s="118"/>
      <c r="V355" s="118">
        <v>6</v>
      </c>
      <c r="W355" s="118">
        <v>6</v>
      </c>
      <c r="X355" s="118">
        <v>6</v>
      </c>
      <c r="Y355" s="118">
        <v>6</v>
      </c>
      <c r="Z355" s="118">
        <v>6</v>
      </c>
      <c r="AA355" s="118"/>
      <c r="AB355" s="118"/>
      <c r="AC355" s="118">
        <v>6</v>
      </c>
      <c r="AD355" s="118">
        <v>6</v>
      </c>
      <c r="AE355" s="118">
        <v>6</v>
      </c>
      <c r="AF355" s="118">
        <v>6</v>
      </c>
      <c r="AG355" s="118">
        <v>6</v>
      </c>
      <c r="AH355" s="118"/>
      <c r="AI355" s="118"/>
      <c r="AJ355" s="118">
        <v>6</v>
      </c>
      <c r="AK355" s="118">
        <v>6</v>
      </c>
      <c r="AL355" s="118">
        <v>6</v>
      </c>
      <c r="AM355" s="118">
        <v>6</v>
      </c>
      <c r="AN355" s="118">
        <v>6</v>
      </c>
      <c r="AO355" s="119"/>
      <c r="AP355" s="120">
        <f t="shared" si="199"/>
        <v>126</v>
      </c>
      <c r="AQ355" s="984">
        <v>10</v>
      </c>
      <c r="AR355" s="985">
        <f>1-(AS355/AQ355)</f>
        <v>0.19999999999999996</v>
      </c>
      <c r="AS355" s="986">
        <v>8</v>
      </c>
      <c r="AT355" s="987">
        <f t="shared" ref="AT355" si="214">+AQ355*AP355</f>
        <v>1260</v>
      </c>
      <c r="AU355" s="989">
        <f t="shared" ref="AU355" si="215">+AS355*AP355</f>
        <v>1008</v>
      </c>
    </row>
    <row r="356" spans="3:47" ht="26.25" hidden="1" customHeight="1" x14ac:dyDescent="0.25">
      <c r="C356" s="978"/>
      <c r="D356" s="1036"/>
      <c r="E356" s="982"/>
      <c r="F356" s="983"/>
      <c r="G356" s="982"/>
      <c r="H356" s="983"/>
      <c r="I356" s="145" t="s">
        <v>36</v>
      </c>
      <c r="J356" s="144">
        <v>20</v>
      </c>
      <c r="K356" s="145" t="s">
        <v>32</v>
      </c>
      <c r="L356" s="117"/>
      <c r="M356" s="118">
        <v>3</v>
      </c>
      <c r="N356" s="118">
        <v>3</v>
      </c>
      <c r="O356" s="118"/>
      <c r="P356" s="118"/>
      <c r="Q356" s="118"/>
      <c r="R356" s="118"/>
      <c r="S356" s="118"/>
      <c r="T356" s="118">
        <v>3</v>
      </c>
      <c r="U356" s="118">
        <v>3</v>
      </c>
      <c r="V356" s="118"/>
      <c r="W356" s="118"/>
      <c r="X356" s="118"/>
      <c r="Y356" s="118"/>
      <c r="Z356" s="118"/>
      <c r="AA356" s="118">
        <v>3</v>
      </c>
      <c r="AB356" s="118">
        <v>3</v>
      </c>
      <c r="AC356" s="118"/>
      <c r="AD356" s="118"/>
      <c r="AE356" s="118"/>
      <c r="AF356" s="118"/>
      <c r="AG356" s="118"/>
      <c r="AH356" s="118">
        <v>3</v>
      </c>
      <c r="AI356" s="118">
        <v>3</v>
      </c>
      <c r="AJ356" s="118"/>
      <c r="AK356" s="118"/>
      <c r="AL356" s="118"/>
      <c r="AM356" s="118"/>
      <c r="AN356" s="118"/>
      <c r="AO356" s="119">
        <v>3</v>
      </c>
      <c r="AP356" s="120">
        <f t="shared" si="199"/>
        <v>27</v>
      </c>
      <c r="AQ356" s="984"/>
      <c r="AR356" s="985"/>
      <c r="AS356" s="986"/>
      <c r="AT356" s="988"/>
      <c r="AU356" s="990"/>
    </row>
    <row r="357" spans="3:47" ht="26.25" hidden="1" customHeight="1" x14ac:dyDescent="0.25">
      <c r="C357" s="977">
        <v>178</v>
      </c>
      <c r="D357" s="1036"/>
      <c r="E357" s="982" t="s">
        <v>117</v>
      </c>
      <c r="F357" s="983" t="s">
        <v>508</v>
      </c>
      <c r="G357" s="982" t="s">
        <v>332</v>
      </c>
      <c r="H357" s="983" t="s">
        <v>27</v>
      </c>
      <c r="I357" s="116" t="s">
        <v>29</v>
      </c>
      <c r="J357" s="115">
        <v>20</v>
      </c>
      <c r="K357" s="116" t="s">
        <v>32</v>
      </c>
      <c r="L357" s="117">
        <v>6</v>
      </c>
      <c r="M357" s="118"/>
      <c r="N357" s="118"/>
      <c r="O357" s="118">
        <v>6</v>
      </c>
      <c r="P357" s="118">
        <v>6</v>
      </c>
      <c r="Q357" s="118">
        <v>6</v>
      </c>
      <c r="R357" s="118">
        <v>6</v>
      </c>
      <c r="S357" s="118">
        <v>6</v>
      </c>
      <c r="T357" s="118"/>
      <c r="U357" s="118"/>
      <c r="V357" s="118">
        <v>6</v>
      </c>
      <c r="W357" s="118">
        <v>6</v>
      </c>
      <c r="X357" s="118">
        <v>6</v>
      </c>
      <c r="Y357" s="118">
        <v>6</v>
      </c>
      <c r="Z357" s="118">
        <v>6</v>
      </c>
      <c r="AA357" s="118"/>
      <c r="AB357" s="118"/>
      <c r="AC357" s="118">
        <v>6</v>
      </c>
      <c r="AD357" s="118">
        <v>6</v>
      </c>
      <c r="AE357" s="118">
        <v>6</v>
      </c>
      <c r="AF357" s="118">
        <v>6</v>
      </c>
      <c r="AG357" s="118">
        <v>6</v>
      </c>
      <c r="AH357" s="118"/>
      <c r="AI357" s="118"/>
      <c r="AJ357" s="118">
        <v>6</v>
      </c>
      <c r="AK357" s="118">
        <v>6</v>
      </c>
      <c r="AL357" s="118">
        <v>6</v>
      </c>
      <c r="AM357" s="118">
        <v>6</v>
      </c>
      <c r="AN357" s="118">
        <v>6</v>
      </c>
      <c r="AO357" s="119"/>
      <c r="AP357" s="120">
        <f t="shared" si="199"/>
        <v>126</v>
      </c>
      <c r="AQ357" s="984">
        <v>14</v>
      </c>
      <c r="AR357" s="985">
        <f>1-(AS357/AQ357)</f>
        <v>0.5</v>
      </c>
      <c r="AS357" s="986">
        <v>7</v>
      </c>
      <c r="AT357" s="987">
        <f t="shared" ref="AT357" si="216">+AQ357*AP357</f>
        <v>1764</v>
      </c>
      <c r="AU357" s="989">
        <f t="shared" ref="AU357" si="217">+AS357*AP357</f>
        <v>882</v>
      </c>
    </row>
    <row r="358" spans="3:47" ht="26.25" hidden="1" customHeight="1" x14ac:dyDescent="0.25">
      <c r="C358" s="978"/>
      <c r="D358" s="1036"/>
      <c r="E358" s="982"/>
      <c r="F358" s="983"/>
      <c r="G358" s="982"/>
      <c r="H358" s="983"/>
      <c r="I358" s="116" t="s">
        <v>36</v>
      </c>
      <c r="J358" s="115">
        <v>20</v>
      </c>
      <c r="K358" s="116" t="s">
        <v>32</v>
      </c>
      <c r="L358" s="117"/>
      <c r="M358" s="118">
        <v>3</v>
      </c>
      <c r="N358" s="118">
        <v>3</v>
      </c>
      <c r="O358" s="118"/>
      <c r="P358" s="118"/>
      <c r="Q358" s="118"/>
      <c r="R358" s="118"/>
      <c r="S358" s="118"/>
      <c r="T358" s="118">
        <v>3</v>
      </c>
      <c r="U358" s="118">
        <v>3</v>
      </c>
      <c r="V358" s="118"/>
      <c r="W358" s="118"/>
      <c r="X358" s="118"/>
      <c r="Y358" s="118"/>
      <c r="Z358" s="118"/>
      <c r="AA358" s="118">
        <v>3</v>
      </c>
      <c r="AB358" s="118">
        <v>3</v>
      </c>
      <c r="AC358" s="118"/>
      <c r="AD358" s="118"/>
      <c r="AE358" s="118"/>
      <c r="AF358" s="118"/>
      <c r="AG358" s="118"/>
      <c r="AH358" s="118">
        <v>3</v>
      </c>
      <c r="AI358" s="118">
        <v>3</v>
      </c>
      <c r="AJ358" s="118"/>
      <c r="AK358" s="118"/>
      <c r="AL358" s="118"/>
      <c r="AM358" s="118"/>
      <c r="AN358" s="118"/>
      <c r="AO358" s="119">
        <v>3</v>
      </c>
      <c r="AP358" s="120">
        <f t="shared" si="199"/>
        <v>27</v>
      </c>
      <c r="AQ358" s="984"/>
      <c r="AR358" s="985"/>
      <c r="AS358" s="986"/>
      <c r="AT358" s="988"/>
      <c r="AU358" s="990"/>
    </row>
    <row r="359" spans="3:47" ht="26.25" customHeight="1" x14ac:dyDescent="0.25">
      <c r="C359" s="991">
        <v>179</v>
      </c>
      <c r="D359" s="1036"/>
      <c r="E359" s="998" t="s">
        <v>58</v>
      </c>
      <c r="F359" s="1036" t="s">
        <v>508</v>
      </c>
      <c r="G359" s="997" t="s">
        <v>333</v>
      </c>
      <c r="H359" s="1020" t="s">
        <v>27</v>
      </c>
      <c r="I359" s="94" t="s">
        <v>29</v>
      </c>
      <c r="J359" s="97">
        <v>20</v>
      </c>
      <c r="K359" s="94" t="s">
        <v>32</v>
      </c>
      <c r="L359" s="100">
        <v>6</v>
      </c>
      <c r="M359" s="51"/>
      <c r="N359" s="51"/>
      <c r="O359" s="73">
        <v>6</v>
      </c>
      <c r="P359" s="73">
        <v>6</v>
      </c>
      <c r="Q359" s="73">
        <v>6</v>
      </c>
      <c r="R359" s="73">
        <v>6</v>
      </c>
      <c r="S359" s="73">
        <v>6</v>
      </c>
      <c r="T359" s="51"/>
      <c r="U359" s="51"/>
      <c r="V359" s="73">
        <v>6</v>
      </c>
      <c r="W359" s="73">
        <v>6</v>
      </c>
      <c r="X359" s="73">
        <v>6</v>
      </c>
      <c r="Y359" s="73">
        <v>6</v>
      </c>
      <c r="Z359" s="73">
        <v>6</v>
      </c>
      <c r="AA359" s="51"/>
      <c r="AB359" s="51"/>
      <c r="AC359" s="73">
        <v>6</v>
      </c>
      <c r="AD359" s="73">
        <v>6</v>
      </c>
      <c r="AE359" s="73">
        <v>6</v>
      </c>
      <c r="AF359" s="73">
        <v>6</v>
      </c>
      <c r="AG359" s="73">
        <v>6</v>
      </c>
      <c r="AH359" s="51"/>
      <c r="AI359" s="51"/>
      <c r="AJ359" s="73">
        <v>6</v>
      </c>
      <c r="AK359" s="73">
        <v>6</v>
      </c>
      <c r="AL359" s="73">
        <v>6</v>
      </c>
      <c r="AM359" s="73">
        <v>6</v>
      </c>
      <c r="AN359" s="73">
        <v>6</v>
      </c>
      <c r="AO359" s="101"/>
      <c r="AP359" s="98">
        <f t="shared" si="199"/>
        <v>126</v>
      </c>
      <c r="AQ359" s="1037"/>
      <c r="AR359" s="1038" t="e">
        <f>1-(AS359/AQ359)</f>
        <v>#DIV/0!</v>
      </c>
      <c r="AS359" s="1035"/>
      <c r="AT359" s="987">
        <f t="shared" ref="AT359" si="218">+AQ359*AP359</f>
        <v>0</v>
      </c>
      <c r="AU359" s="989">
        <f t="shared" ref="AU359" si="219">+AS359*AP359</f>
        <v>0</v>
      </c>
    </row>
    <row r="360" spans="3:47" ht="26.25" customHeight="1" x14ac:dyDescent="0.25">
      <c r="C360" s="991"/>
      <c r="D360" s="1036"/>
      <c r="E360" s="998"/>
      <c r="F360" s="1036"/>
      <c r="G360" s="998"/>
      <c r="H360" s="1020"/>
      <c r="I360" s="94" t="s">
        <v>36</v>
      </c>
      <c r="J360" s="97">
        <v>20</v>
      </c>
      <c r="K360" s="94" t="s">
        <v>32</v>
      </c>
      <c r="L360" s="100"/>
      <c r="M360" s="51">
        <v>3</v>
      </c>
      <c r="N360" s="51">
        <v>3</v>
      </c>
      <c r="O360" s="73"/>
      <c r="P360" s="73"/>
      <c r="Q360" s="73"/>
      <c r="R360" s="73"/>
      <c r="S360" s="73"/>
      <c r="T360" s="51">
        <v>3</v>
      </c>
      <c r="U360" s="51">
        <v>3</v>
      </c>
      <c r="V360" s="73"/>
      <c r="W360" s="73"/>
      <c r="X360" s="73"/>
      <c r="Y360" s="73"/>
      <c r="Z360" s="73"/>
      <c r="AA360" s="51">
        <v>3</v>
      </c>
      <c r="AB360" s="51">
        <v>3</v>
      </c>
      <c r="AC360" s="73"/>
      <c r="AD360" s="73"/>
      <c r="AE360" s="73"/>
      <c r="AF360" s="73"/>
      <c r="AG360" s="73"/>
      <c r="AH360" s="51">
        <v>3</v>
      </c>
      <c r="AI360" s="51">
        <v>3</v>
      </c>
      <c r="AJ360" s="73"/>
      <c r="AK360" s="73"/>
      <c r="AL360" s="73"/>
      <c r="AM360" s="73"/>
      <c r="AN360" s="73"/>
      <c r="AO360" s="101">
        <v>3</v>
      </c>
      <c r="AP360" s="98">
        <f t="shared" si="199"/>
        <v>27</v>
      </c>
      <c r="AQ360" s="1037"/>
      <c r="AR360" s="1038"/>
      <c r="AS360" s="1035"/>
      <c r="AT360" s="988"/>
      <c r="AU360" s="990"/>
    </row>
    <row r="361" spans="3:47" ht="26.25" hidden="1" customHeight="1" x14ac:dyDescent="0.25">
      <c r="C361" s="991">
        <v>180</v>
      </c>
      <c r="D361" s="1036"/>
      <c r="E361" s="980" t="s">
        <v>44</v>
      </c>
      <c r="F361" s="981" t="s">
        <v>509</v>
      </c>
      <c r="G361" s="980" t="s">
        <v>334</v>
      </c>
      <c r="H361" s="983" t="s">
        <v>27</v>
      </c>
      <c r="I361" s="116" t="s">
        <v>29</v>
      </c>
      <c r="J361" s="115">
        <v>20</v>
      </c>
      <c r="K361" s="116" t="s">
        <v>32</v>
      </c>
      <c r="L361" s="117">
        <v>6</v>
      </c>
      <c r="M361" s="118"/>
      <c r="N361" s="118"/>
      <c r="O361" s="118">
        <v>6</v>
      </c>
      <c r="P361" s="118">
        <v>6</v>
      </c>
      <c r="Q361" s="118">
        <v>6</v>
      </c>
      <c r="R361" s="118">
        <v>6</v>
      </c>
      <c r="S361" s="118">
        <v>6</v>
      </c>
      <c r="T361" s="118"/>
      <c r="U361" s="118"/>
      <c r="V361" s="118">
        <v>6</v>
      </c>
      <c r="W361" s="118">
        <v>6</v>
      </c>
      <c r="X361" s="118">
        <v>6</v>
      </c>
      <c r="Y361" s="118">
        <v>6</v>
      </c>
      <c r="Z361" s="118">
        <v>6</v>
      </c>
      <c r="AA361" s="118"/>
      <c r="AB361" s="118"/>
      <c r="AC361" s="118">
        <v>6</v>
      </c>
      <c r="AD361" s="118">
        <v>6</v>
      </c>
      <c r="AE361" s="118">
        <v>6</v>
      </c>
      <c r="AF361" s="118">
        <v>6</v>
      </c>
      <c r="AG361" s="118">
        <v>6</v>
      </c>
      <c r="AH361" s="118"/>
      <c r="AI361" s="118"/>
      <c r="AJ361" s="118">
        <v>6</v>
      </c>
      <c r="AK361" s="118">
        <v>6</v>
      </c>
      <c r="AL361" s="118">
        <v>6</v>
      </c>
      <c r="AM361" s="118">
        <v>6</v>
      </c>
      <c r="AN361" s="118">
        <v>6</v>
      </c>
      <c r="AO361" s="119"/>
      <c r="AP361" s="120">
        <f t="shared" si="199"/>
        <v>126</v>
      </c>
      <c r="AQ361" s="984">
        <v>10</v>
      </c>
      <c r="AR361" s="985">
        <f>1-(AS361/AQ361)</f>
        <v>0.19999999999999996</v>
      </c>
      <c r="AS361" s="986">
        <v>8</v>
      </c>
      <c r="AT361" s="987">
        <f t="shared" ref="AT361" si="220">+AQ361*AP361</f>
        <v>1260</v>
      </c>
      <c r="AU361" s="989">
        <f t="shared" ref="AU361" si="221">+AS361*AP361</f>
        <v>1008</v>
      </c>
    </row>
    <row r="362" spans="3:47" ht="26.25" hidden="1" customHeight="1" x14ac:dyDescent="0.25">
      <c r="C362" s="991"/>
      <c r="D362" s="1036"/>
      <c r="E362" s="980"/>
      <c r="F362" s="981"/>
      <c r="G362" s="982"/>
      <c r="H362" s="983"/>
      <c r="I362" s="116" t="s">
        <v>36</v>
      </c>
      <c r="J362" s="115">
        <v>20</v>
      </c>
      <c r="K362" s="116" t="s">
        <v>32</v>
      </c>
      <c r="L362" s="117"/>
      <c r="M362" s="118">
        <v>3</v>
      </c>
      <c r="N362" s="118">
        <v>3</v>
      </c>
      <c r="O362" s="118"/>
      <c r="P362" s="118"/>
      <c r="Q362" s="118"/>
      <c r="R362" s="118"/>
      <c r="S362" s="118"/>
      <c r="T362" s="118">
        <v>3</v>
      </c>
      <c r="U362" s="118">
        <v>3</v>
      </c>
      <c r="V362" s="118"/>
      <c r="W362" s="118"/>
      <c r="X362" s="118"/>
      <c r="Y362" s="118"/>
      <c r="Z362" s="118"/>
      <c r="AA362" s="118">
        <v>3</v>
      </c>
      <c r="AB362" s="118">
        <v>3</v>
      </c>
      <c r="AC362" s="118"/>
      <c r="AD362" s="118"/>
      <c r="AE362" s="118"/>
      <c r="AF362" s="118"/>
      <c r="AG362" s="118"/>
      <c r="AH362" s="118">
        <v>3</v>
      </c>
      <c r="AI362" s="118">
        <v>3</v>
      </c>
      <c r="AJ362" s="118"/>
      <c r="AK362" s="118"/>
      <c r="AL362" s="118"/>
      <c r="AM362" s="118"/>
      <c r="AN362" s="118"/>
      <c r="AO362" s="119">
        <v>3</v>
      </c>
      <c r="AP362" s="120">
        <f t="shared" si="199"/>
        <v>27</v>
      </c>
      <c r="AQ362" s="984"/>
      <c r="AR362" s="985"/>
      <c r="AS362" s="986"/>
      <c r="AT362" s="988"/>
      <c r="AU362" s="990"/>
    </row>
    <row r="363" spans="3:47" ht="26.25" hidden="1" customHeight="1" x14ac:dyDescent="0.25">
      <c r="C363" s="991">
        <v>181</v>
      </c>
      <c r="D363" s="1036"/>
      <c r="E363" s="982" t="s">
        <v>182</v>
      </c>
      <c r="F363" s="981" t="s">
        <v>509</v>
      </c>
      <c r="G363" s="982" t="s">
        <v>335</v>
      </c>
      <c r="H363" s="983" t="s">
        <v>27</v>
      </c>
      <c r="I363" s="145" t="s">
        <v>29</v>
      </c>
      <c r="J363" s="144">
        <v>20</v>
      </c>
      <c r="K363" s="145" t="s">
        <v>32</v>
      </c>
      <c r="L363" s="117">
        <v>6</v>
      </c>
      <c r="M363" s="118"/>
      <c r="N363" s="118"/>
      <c r="O363" s="118">
        <v>6</v>
      </c>
      <c r="P363" s="118">
        <v>6</v>
      </c>
      <c r="Q363" s="118">
        <v>6</v>
      </c>
      <c r="R363" s="118">
        <v>6</v>
      </c>
      <c r="S363" s="118">
        <v>6</v>
      </c>
      <c r="T363" s="118"/>
      <c r="U363" s="118"/>
      <c r="V363" s="118">
        <v>6</v>
      </c>
      <c r="W363" s="118">
        <v>6</v>
      </c>
      <c r="X363" s="118">
        <v>6</v>
      </c>
      <c r="Y363" s="118">
        <v>6</v>
      </c>
      <c r="Z363" s="118">
        <v>6</v>
      </c>
      <c r="AA363" s="118"/>
      <c r="AB363" s="118"/>
      <c r="AC363" s="118">
        <v>6</v>
      </c>
      <c r="AD363" s="118">
        <v>6</v>
      </c>
      <c r="AE363" s="118">
        <v>6</v>
      </c>
      <c r="AF363" s="118">
        <v>6</v>
      </c>
      <c r="AG363" s="118">
        <v>6</v>
      </c>
      <c r="AH363" s="118"/>
      <c r="AI363" s="118"/>
      <c r="AJ363" s="118">
        <v>6</v>
      </c>
      <c r="AK363" s="118">
        <v>6</v>
      </c>
      <c r="AL363" s="118">
        <v>6</v>
      </c>
      <c r="AM363" s="118">
        <v>6</v>
      </c>
      <c r="AN363" s="118">
        <v>6</v>
      </c>
      <c r="AO363" s="119"/>
      <c r="AP363" s="120">
        <f t="shared" si="199"/>
        <v>126</v>
      </c>
      <c r="AQ363" s="984">
        <v>8</v>
      </c>
      <c r="AR363" s="985">
        <f>1-(AS363/AQ363)</f>
        <v>0.25</v>
      </c>
      <c r="AS363" s="986">
        <v>6</v>
      </c>
      <c r="AT363" s="987">
        <f t="shared" ref="AT363" si="222">+AQ363*AP363</f>
        <v>1008</v>
      </c>
      <c r="AU363" s="989">
        <f t="shared" ref="AU363" si="223">+AS363*AP363</f>
        <v>756</v>
      </c>
    </row>
    <row r="364" spans="3:47" ht="26.25" hidden="1" customHeight="1" x14ac:dyDescent="0.25">
      <c r="C364" s="991"/>
      <c r="D364" s="1036"/>
      <c r="E364" s="982"/>
      <c r="F364" s="983"/>
      <c r="G364" s="982"/>
      <c r="H364" s="983"/>
      <c r="I364" s="145" t="s">
        <v>36</v>
      </c>
      <c r="J364" s="144">
        <v>20</v>
      </c>
      <c r="K364" s="145" t="s">
        <v>32</v>
      </c>
      <c r="L364" s="117"/>
      <c r="M364" s="118">
        <v>3</v>
      </c>
      <c r="N364" s="118">
        <v>3</v>
      </c>
      <c r="O364" s="118"/>
      <c r="P364" s="118"/>
      <c r="Q364" s="118"/>
      <c r="R364" s="118"/>
      <c r="S364" s="118"/>
      <c r="T364" s="118">
        <v>3</v>
      </c>
      <c r="U364" s="118">
        <v>3</v>
      </c>
      <c r="V364" s="118"/>
      <c r="W364" s="118"/>
      <c r="X364" s="118"/>
      <c r="Y364" s="118"/>
      <c r="Z364" s="118"/>
      <c r="AA364" s="118">
        <v>3</v>
      </c>
      <c r="AB364" s="118">
        <v>3</v>
      </c>
      <c r="AC364" s="118"/>
      <c r="AD364" s="118"/>
      <c r="AE364" s="118"/>
      <c r="AF364" s="118"/>
      <c r="AG364" s="118"/>
      <c r="AH364" s="118">
        <v>3</v>
      </c>
      <c r="AI364" s="118">
        <v>3</v>
      </c>
      <c r="AJ364" s="118"/>
      <c r="AK364" s="118"/>
      <c r="AL364" s="118"/>
      <c r="AM364" s="118"/>
      <c r="AN364" s="118"/>
      <c r="AO364" s="119">
        <v>3</v>
      </c>
      <c r="AP364" s="120">
        <f t="shared" si="199"/>
        <v>27</v>
      </c>
      <c r="AQ364" s="984"/>
      <c r="AR364" s="985"/>
      <c r="AS364" s="986"/>
      <c r="AT364" s="988"/>
      <c r="AU364" s="990"/>
    </row>
    <row r="365" spans="3:47" ht="26.25" customHeight="1" x14ac:dyDescent="0.25">
      <c r="C365" s="991">
        <v>182</v>
      </c>
      <c r="D365" s="1036"/>
      <c r="E365" s="997" t="s">
        <v>336</v>
      </c>
      <c r="F365" s="979" t="s">
        <v>510</v>
      </c>
      <c r="G365" s="998" t="s">
        <v>337</v>
      </c>
      <c r="H365" s="1020" t="s">
        <v>27</v>
      </c>
      <c r="I365" s="94" t="s">
        <v>29</v>
      </c>
      <c r="J365" s="97">
        <v>20</v>
      </c>
      <c r="K365" s="94" t="s">
        <v>32</v>
      </c>
      <c r="L365" s="100">
        <v>8</v>
      </c>
      <c r="M365" s="51"/>
      <c r="N365" s="51"/>
      <c r="O365" s="73">
        <v>8</v>
      </c>
      <c r="P365" s="73">
        <v>8</v>
      </c>
      <c r="Q365" s="73">
        <v>8</v>
      </c>
      <c r="R365" s="73">
        <v>8</v>
      </c>
      <c r="S365" s="73">
        <v>8</v>
      </c>
      <c r="T365" s="51"/>
      <c r="U365" s="51"/>
      <c r="V365" s="73">
        <v>8</v>
      </c>
      <c r="W365" s="73">
        <v>8</v>
      </c>
      <c r="X365" s="73">
        <v>8</v>
      </c>
      <c r="Y365" s="73">
        <v>8</v>
      </c>
      <c r="Z365" s="73">
        <v>8</v>
      </c>
      <c r="AA365" s="51"/>
      <c r="AB365" s="51"/>
      <c r="AC365" s="73">
        <v>8</v>
      </c>
      <c r="AD365" s="73">
        <v>8</v>
      </c>
      <c r="AE365" s="73">
        <v>8</v>
      </c>
      <c r="AF365" s="73">
        <v>8</v>
      </c>
      <c r="AG365" s="73">
        <v>8</v>
      </c>
      <c r="AH365" s="51"/>
      <c r="AI365" s="51"/>
      <c r="AJ365" s="73">
        <v>8</v>
      </c>
      <c r="AK365" s="73">
        <v>8</v>
      </c>
      <c r="AL365" s="73">
        <v>8</v>
      </c>
      <c r="AM365" s="73">
        <v>8</v>
      </c>
      <c r="AN365" s="73">
        <v>8</v>
      </c>
      <c r="AO365" s="101"/>
      <c r="AP365" s="98">
        <f t="shared" si="199"/>
        <v>168</v>
      </c>
      <c r="AQ365" s="1037"/>
      <c r="AR365" s="1038" t="e">
        <f>1-(AS365/AQ365)</f>
        <v>#DIV/0!</v>
      </c>
      <c r="AS365" s="1035"/>
      <c r="AT365" s="987">
        <f t="shared" ref="AT365" si="224">+AQ365*AP365</f>
        <v>0</v>
      </c>
      <c r="AU365" s="989">
        <f t="shared" ref="AU365" si="225">+AS365*AP365</f>
        <v>0</v>
      </c>
    </row>
    <row r="366" spans="3:47" ht="26.25" customHeight="1" x14ac:dyDescent="0.25">
      <c r="C366" s="991"/>
      <c r="D366" s="1036"/>
      <c r="E366" s="997"/>
      <c r="F366" s="979"/>
      <c r="G366" s="998"/>
      <c r="H366" s="1020"/>
      <c r="I366" s="94" t="s">
        <v>36</v>
      </c>
      <c r="J366" s="97">
        <v>20</v>
      </c>
      <c r="K366" s="94" t="s">
        <v>32</v>
      </c>
      <c r="L366" s="100"/>
      <c r="M366" s="51">
        <v>4</v>
      </c>
      <c r="N366" s="51">
        <v>4</v>
      </c>
      <c r="O366" s="73"/>
      <c r="P366" s="73"/>
      <c r="Q366" s="73"/>
      <c r="R366" s="73"/>
      <c r="S366" s="73"/>
      <c r="T366" s="51">
        <v>4</v>
      </c>
      <c r="U366" s="51">
        <v>4</v>
      </c>
      <c r="V366" s="73"/>
      <c r="W366" s="73"/>
      <c r="X366" s="73"/>
      <c r="Y366" s="73"/>
      <c r="Z366" s="73"/>
      <c r="AA366" s="51">
        <v>4</v>
      </c>
      <c r="AB366" s="51">
        <v>4</v>
      </c>
      <c r="AC366" s="73"/>
      <c r="AD366" s="73"/>
      <c r="AE366" s="73"/>
      <c r="AF366" s="73"/>
      <c r="AG366" s="73"/>
      <c r="AH366" s="51">
        <v>4</v>
      </c>
      <c r="AI366" s="51">
        <v>4</v>
      </c>
      <c r="AJ366" s="73"/>
      <c r="AK366" s="73"/>
      <c r="AL366" s="73"/>
      <c r="AM366" s="73"/>
      <c r="AN366" s="73"/>
      <c r="AO366" s="101">
        <v>4</v>
      </c>
      <c r="AP366" s="98">
        <f t="shared" si="199"/>
        <v>36</v>
      </c>
      <c r="AQ366" s="1037"/>
      <c r="AR366" s="1038"/>
      <c r="AS366" s="1035"/>
      <c r="AT366" s="988"/>
      <c r="AU366" s="990"/>
    </row>
    <row r="367" spans="3:47" ht="26.25" hidden="1" customHeight="1" x14ac:dyDescent="0.25">
      <c r="C367" s="991">
        <v>183</v>
      </c>
      <c r="D367" s="1036"/>
      <c r="E367" s="982" t="s">
        <v>47</v>
      </c>
      <c r="F367" s="983" t="s">
        <v>508</v>
      </c>
      <c r="G367" s="982" t="s">
        <v>338</v>
      </c>
      <c r="H367" s="983" t="s">
        <v>27</v>
      </c>
      <c r="I367" s="116" t="s">
        <v>29</v>
      </c>
      <c r="J367" s="115">
        <v>20</v>
      </c>
      <c r="K367" s="116" t="s">
        <v>32</v>
      </c>
      <c r="L367" s="117">
        <v>6</v>
      </c>
      <c r="M367" s="118"/>
      <c r="N367" s="118"/>
      <c r="O367" s="118">
        <v>6</v>
      </c>
      <c r="P367" s="118">
        <v>6</v>
      </c>
      <c r="Q367" s="118">
        <v>6</v>
      </c>
      <c r="R367" s="118">
        <v>6</v>
      </c>
      <c r="S367" s="118">
        <v>6</v>
      </c>
      <c r="T367" s="118"/>
      <c r="U367" s="118"/>
      <c r="V367" s="118">
        <v>6</v>
      </c>
      <c r="W367" s="118">
        <v>6</v>
      </c>
      <c r="X367" s="118">
        <v>6</v>
      </c>
      <c r="Y367" s="118">
        <v>6</v>
      </c>
      <c r="Z367" s="118">
        <v>6</v>
      </c>
      <c r="AA367" s="118"/>
      <c r="AB367" s="118"/>
      <c r="AC367" s="118">
        <v>6</v>
      </c>
      <c r="AD367" s="118">
        <v>6</v>
      </c>
      <c r="AE367" s="118">
        <v>6</v>
      </c>
      <c r="AF367" s="118">
        <v>6</v>
      </c>
      <c r="AG367" s="118">
        <v>6</v>
      </c>
      <c r="AH367" s="118"/>
      <c r="AI367" s="118"/>
      <c r="AJ367" s="118">
        <v>6</v>
      </c>
      <c r="AK367" s="118">
        <v>6</v>
      </c>
      <c r="AL367" s="118">
        <v>6</v>
      </c>
      <c r="AM367" s="118">
        <v>6</v>
      </c>
      <c r="AN367" s="118">
        <v>6</v>
      </c>
      <c r="AO367" s="119"/>
      <c r="AP367" s="120">
        <f t="shared" si="199"/>
        <v>126</v>
      </c>
      <c r="AQ367" s="984">
        <v>12</v>
      </c>
      <c r="AR367" s="985">
        <f>1-(AS367/AQ367)</f>
        <v>0.25</v>
      </c>
      <c r="AS367" s="986">
        <v>9</v>
      </c>
      <c r="AT367" s="987">
        <f t="shared" ref="AT367" si="226">+AQ367*AP367</f>
        <v>1512</v>
      </c>
      <c r="AU367" s="989">
        <f t="shared" ref="AU367" si="227">+AS367*AP367</f>
        <v>1134</v>
      </c>
    </row>
    <row r="368" spans="3:47" ht="26.25" hidden="1" customHeight="1" x14ac:dyDescent="0.25">
      <c r="C368" s="991"/>
      <c r="D368" s="1036"/>
      <c r="E368" s="982"/>
      <c r="F368" s="983"/>
      <c r="G368" s="982"/>
      <c r="H368" s="983"/>
      <c r="I368" s="116" t="s">
        <v>36</v>
      </c>
      <c r="J368" s="115">
        <v>20</v>
      </c>
      <c r="K368" s="116" t="s">
        <v>32</v>
      </c>
      <c r="L368" s="117"/>
      <c r="M368" s="118">
        <v>3</v>
      </c>
      <c r="N368" s="118">
        <v>3</v>
      </c>
      <c r="O368" s="118"/>
      <c r="P368" s="118"/>
      <c r="Q368" s="118"/>
      <c r="R368" s="118"/>
      <c r="S368" s="118"/>
      <c r="T368" s="118">
        <v>3</v>
      </c>
      <c r="U368" s="118">
        <v>3</v>
      </c>
      <c r="V368" s="118"/>
      <c r="W368" s="118"/>
      <c r="X368" s="118"/>
      <c r="Y368" s="118"/>
      <c r="Z368" s="118"/>
      <c r="AA368" s="118">
        <v>3</v>
      </c>
      <c r="AB368" s="118">
        <v>3</v>
      </c>
      <c r="AC368" s="118"/>
      <c r="AD368" s="118"/>
      <c r="AE368" s="118"/>
      <c r="AF368" s="118"/>
      <c r="AG368" s="118"/>
      <c r="AH368" s="118">
        <v>3</v>
      </c>
      <c r="AI368" s="118">
        <v>3</v>
      </c>
      <c r="AJ368" s="118"/>
      <c r="AK368" s="118"/>
      <c r="AL368" s="118"/>
      <c r="AM368" s="118"/>
      <c r="AN368" s="118"/>
      <c r="AO368" s="119">
        <v>3</v>
      </c>
      <c r="AP368" s="120">
        <f t="shared" si="199"/>
        <v>27</v>
      </c>
      <c r="AQ368" s="984"/>
      <c r="AR368" s="985"/>
      <c r="AS368" s="986"/>
      <c r="AT368" s="988"/>
      <c r="AU368" s="990"/>
    </row>
    <row r="369" spans="3:47" ht="60.75" hidden="1" customHeight="1" x14ac:dyDescent="0.25">
      <c r="C369" s="991">
        <v>184</v>
      </c>
      <c r="D369" s="979" t="s">
        <v>339</v>
      </c>
      <c r="E369" s="980" t="s">
        <v>125</v>
      </c>
      <c r="F369" s="981" t="s">
        <v>511</v>
      </c>
      <c r="G369" s="982" t="s">
        <v>340</v>
      </c>
      <c r="H369" s="983" t="s">
        <v>27</v>
      </c>
      <c r="I369" s="145" t="s">
        <v>29</v>
      </c>
      <c r="J369" s="144">
        <v>20</v>
      </c>
      <c r="K369" s="145" t="s">
        <v>32</v>
      </c>
      <c r="L369" s="117">
        <v>6</v>
      </c>
      <c r="M369" s="118"/>
      <c r="N369" s="118"/>
      <c r="O369" s="118">
        <v>6</v>
      </c>
      <c r="P369" s="118">
        <v>6</v>
      </c>
      <c r="Q369" s="118">
        <v>6</v>
      </c>
      <c r="R369" s="118">
        <v>6</v>
      </c>
      <c r="S369" s="118">
        <v>6</v>
      </c>
      <c r="T369" s="118"/>
      <c r="U369" s="118"/>
      <c r="V369" s="118">
        <v>6</v>
      </c>
      <c r="W369" s="118">
        <v>6</v>
      </c>
      <c r="X369" s="118">
        <v>6</v>
      </c>
      <c r="Y369" s="118">
        <v>6</v>
      </c>
      <c r="Z369" s="118">
        <v>6</v>
      </c>
      <c r="AA369" s="118"/>
      <c r="AB369" s="118"/>
      <c r="AC369" s="118">
        <v>6</v>
      </c>
      <c r="AD369" s="118">
        <v>6</v>
      </c>
      <c r="AE369" s="118">
        <v>6</v>
      </c>
      <c r="AF369" s="118">
        <v>6</v>
      </c>
      <c r="AG369" s="118">
        <v>6</v>
      </c>
      <c r="AH369" s="118"/>
      <c r="AI369" s="118"/>
      <c r="AJ369" s="118">
        <v>6</v>
      </c>
      <c r="AK369" s="118">
        <v>6</v>
      </c>
      <c r="AL369" s="118">
        <v>6</v>
      </c>
      <c r="AM369" s="118">
        <v>6</v>
      </c>
      <c r="AN369" s="118">
        <v>6</v>
      </c>
      <c r="AO369" s="119"/>
      <c r="AP369" s="120">
        <f t="shared" si="199"/>
        <v>126</v>
      </c>
      <c r="AQ369" s="984">
        <v>15</v>
      </c>
      <c r="AR369" s="985">
        <f>1-(AS369/AQ369)</f>
        <v>0.46666666666666667</v>
      </c>
      <c r="AS369" s="986">
        <v>8</v>
      </c>
      <c r="AT369" s="987">
        <f t="shared" ref="AT369" si="228">+AQ369*AP369</f>
        <v>1890</v>
      </c>
      <c r="AU369" s="989">
        <f t="shared" ref="AU369" si="229">+AS369*AP369</f>
        <v>1008</v>
      </c>
    </row>
    <row r="370" spans="3:47" ht="60.75" hidden="1" customHeight="1" x14ac:dyDescent="0.25">
      <c r="C370" s="991"/>
      <c r="D370" s="979"/>
      <c r="E370" s="980"/>
      <c r="F370" s="981"/>
      <c r="G370" s="982"/>
      <c r="H370" s="983"/>
      <c r="I370" s="145" t="s">
        <v>36</v>
      </c>
      <c r="J370" s="144">
        <v>20</v>
      </c>
      <c r="K370" s="145" t="s">
        <v>32</v>
      </c>
      <c r="L370" s="117"/>
      <c r="M370" s="118">
        <v>3</v>
      </c>
      <c r="N370" s="118">
        <v>3</v>
      </c>
      <c r="O370" s="118"/>
      <c r="P370" s="118"/>
      <c r="Q370" s="118"/>
      <c r="R370" s="118"/>
      <c r="S370" s="118"/>
      <c r="T370" s="118">
        <v>3</v>
      </c>
      <c r="U370" s="118">
        <v>3</v>
      </c>
      <c r="V370" s="118"/>
      <c r="W370" s="118"/>
      <c r="X370" s="118"/>
      <c r="Y370" s="118"/>
      <c r="Z370" s="118"/>
      <c r="AA370" s="118">
        <v>3</v>
      </c>
      <c r="AB370" s="118">
        <v>3</v>
      </c>
      <c r="AC370" s="118"/>
      <c r="AD370" s="118"/>
      <c r="AE370" s="118"/>
      <c r="AF370" s="118"/>
      <c r="AG370" s="118"/>
      <c r="AH370" s="118">
        <v>3</v>
      </c>
      <c r="AI370" s="118">
        <v>3</v>
      </c>
      <c r="AJ370" s="118"/>
      <c r="AK370" s="118"/>
      <c r="AL370" s="118"/>
      <c r="AM370" s="118"/>
      <c r="AN370" s="118"/>
      <c r="AO370" s="119">
        <v>3</v>
      </c>
      <c r="AP370" s="120">
        <f t="shared" si="199"/>
        <v>27</v>
      </c>
      <c r="AQ370" s="984"/>
      <c r="AR370" s="985"/>
      <c r="AS370" s="986"/>
      <c r="AT370" s="988"/>
      <c r="AU370" s="990"/>
    </row>
    <row r="371" spans="3:47" ht="26.25" hidden="1" customHeight="1" x14ac:dyDescent="0.25">
      <c r="C371" s="977">
        <v>185</v>
      </c>
      <c r="D371" s="979"/>
      <c r="E371" s="982" t="s">
        <v>46</v>
      </c>
      <c r="F371" s="983" t="s">
        <v>512</v>
      </c>
      <c r="G371" s="982" t="s">
        <v>341</v>
      </c>
      <c r="H371" s="983" t="s">
        <v>27</v>
      </c>
      <c r="I371" s="145" t="s">
        <v>29</v>
      </c>
      <c r="J371" s="144">
        <v>20</v>
      </c>
      <c r="K371" s="145" t="s">
        <v>32</v>
      </c>
      <c r="L371" s="117">
        <v>6</v>
      </c>
      <c r="M371" s="118"/>
      <c r="N371" s="118"/>
      <c r="O371" s="118">
        <v>6</v>
      </c>
      <c r="P371" s="118">
        <v>6</v>
      </c>
      <c r="Q371" s="118">
        <v>6</v>
      </c>
      <c r="R371" s="118">
        <v>6</v>
      </c>
      <c r="S371" s="118">
        <v>6</v>
      </c>
      <c r="T371" s="118"/>
      <c r="U371" s="118"/>
      <c r="V371" s="118">
        <v>6</v>
      </c>
      <c r="W371" s="118">
        <v>6</v>
      </c>
      <c r="X371" s="118">
        <v>6</v>
      </c>
      <c r="Y371" s="118">
        <v>6</v>
      </c>
      <c r="Z371" s="118">
        <v>6</v>
      </c>
      <c r="AA371" s="118"/>
      <c r="AB371" s="118"/>
      <c r="AC371" s="118">
        <v>6</v>
      </c>
      <c r="AD371" s="118">
        <v>6</v>
      </c>
      <c r="AE371" s="118">
        <v>6</v>
      </c>
      <c r="AF371" s="118">
        <v>6</v>
      </c>
      <c r="AG371" s="118">
        <v>6</v>
      </c>
      <c r="AH371" s="118"/>
      <c r="AI371" s="118"/>
      <c r="AJ371" s="118">
        <v>6</v>
      </c>
      <c r="AK371" s="118">
        <v>6</v>
      </c>
      <c r="AL371" s="118">
        <v>6</v>
      </c>
      <c r="AM371" s="118">
        <v>6</v>
      </c>
      <c r="AN371" s="118">
        <v>6</v>
      </c>
      <c r="AO371" s="119"/>
      <c r="AP371" s="120">
        <f t="shared" si="199"/>
        <v>126</v>
      </c>
      <c r="AQ371" s="984">
        <v>8</v>
      </c>
      <c r="AR371" s="985">
        <f>1-(AS371/AQ371)</f>
        <v>0.125</v>
      </c>
      <c r="AS371" s="986">
        <v>7</v>
      </c>
      <c r="AT371" s="987">
        <f t="shared" ref="AT371" si="230">+AQ371*AP371</f>
        <v>1008</v>
      </c>
      <c r="AU371" s="989">
        <f t="shared" ref="AU371" si="231">+AS371*AP371</f>
        <v>882</v>
      </c>
    </row>
    <row r="372" spans="3:47" ht="26.25" hidden="1" customHeight="1" x14ac:dyDescent="0.25">
      <c r="C372" s="978"/>
      <c r="D372" s="979"/>
      <c r="E372" s="982"/>
      <c r="F372" s="983"/>
      <c r="G372" s="982"/>
      <c r="H372" s="983"/>
      <c r="I372" s="145" t="s">
        <v>36</v>
      </c>
      <c r="J372" s="144">
        <v>20</v>
      </c>
      <c r="K372" s="145" t="s">
        <v>32</v>
      </c>
      <c r="L372" s="117"/>
      <c r="M372" s="118">
        <v>3</v>
      </c>
      <c r="N372" s="118">
        <v>3</v>
      </c>
      <c r="O372" s="118"/>
      <c r="P372" s="118"/>
      <c r="Q372" s="118"/>
      <c r="R372" s="118"/>
      <c r="S372" s="118"/>
      <c r="T372" s="118">
        <v>3</v>
      </c>
      <c r="U372" s="118">
        <v>3</v>
      </c>
      <c r="V372" s="118"/>
      <c r="W372" s="118"/>
      <c r="X372" s="118"/>
      <c r="Y372" s="118"/>
      <c r="Z372" s="118"/>
      <c r="AA372" s="118">
        <v>3</v>
      </c>
      <c r="AB372" s="118">
        <v>3</v>
      </c>
      <c r="AC372" s="118"/>
      <c r="AD372" s="118"/>
      <c r="AE372" s="118"/>
      <c r="AF372" s="118"/>
      <c r="AG372" s="118"/>
      <c r="AH372" s="118">
        <v>3</v>
      </c>
      <c r="AI372" s="118">
        <v>3</v>
      </c>
      <c r="AJ372" s="118"/>
      <c r="AK372" s="118"/>
      <c r="AL372" s="118"/>
      <c r="AM372" s="118"/>
      <c r="AN372" s="118"/>
      <c r="AO372" s="119">
        <v>3</v>
      </c>
      <c r="AP372" s="120">
        <f t="shared" si="199"/>
        <v>27</v>
      </c>
      <c r="AQ372" s="984"/>
      <c r="AR372" s="985"/>
      <c r="AS372" s="986"/>
      <c r="AT372" s="988"/>
      <c r="AU372" s="990"/>
    </row>
    <row r="373" spans="3:47" ht="26.25" hidden="1" customHeight="1" x14ac:dyDescent="0.25">
      <c r="C373" s="977">
        <v>186</v>
      </c>
      <c r="D373" s="979"/>
      <c r="E373" s="982" t="s">
        <v>46</v>
      </c>
      <c r="F373" s="983" t="s">
        <v>512</v>
      </c>
      <c r="G373" s="982" t="s">
        <v>342</v>
      </c>
      <c r="H373" s="983" t="s">
        <v>27</v>
      </c>
      <c r="I373" s="145" t="s">
        <v>29</v>
      </c>
      <c r="J373" s="144">
        <v>20</v>
      </c>
      <c r="K373" s="145" t="s">
        <v>32</v>
      </c>
      <c r="L373" s="117">
        <v>6</v>
      </c>
      <c r="M373" s="118"/>
      <c r="N373" s="118"/>
      <c r="O373" s="118">
        <v>6</v>
      </c>
      <c r="P373" s="118">
        <v>6</v>
      </c>
      <c r="Q373" s="118">
        <v>6</v>
      </c>
      <c r="R373" s="118">
        <v>6</v>
      </c>
      <c r="S373" s="118">
        <v>6</v>
      </c>
      <c r="T373" s="118"/>
      <c r="U373" s="118"/>
      <c r="V373" s="118">
        <v>6</v>
      </c>
      <c r="W373" s="118">
        <v>6</v>
      </c>
      <c r="X373" s="118">
        <v>6</v>
      </c>
      <c r="Y373" s="118">
        <v>6</v>
      </c>
      <c r="Z373" s="118">
        <v>6</v>
      </c>
      <c r="AA373" s="118"/>
      <c r="AB373" s="118"/>
      <c r="AC373" s="118">
        <v>6</v>
      </c>
      <c r="AD373" s="118">
        <v>6</v>
      </c>
      <c r="AE373" s="118">
        <v>6</v>
      </c>
      <c r="AF373" s="118">
        <v>6</v>
      </c>
      <c r="AG373" s="118">
        <v>6</v>
      </c>
      <c r="AH373" s="118"/>
      <c r="AI373" s="118"/>
      <c r="AJ373" s="118">
        <v>6</v>
      </c>
      <c r="AK373" s="118">
        <v>6</v>
      </c>
      <c r="AL373" s="118">
        <v>6</v>
      </c>
      <c r="AM373" s="118">
        <v>6</v>
      </c>
      <c r="AN373" s="118">
        <v>6</v>
      </c>
      <c r="AO373" s="119"/>
      <c r="AP373" s="120">
        <f t="shared" si="199"/>
        <v>126</v>
      </c>
      <c r="AQ373" s="984">
        <v>10</v>
      </c>
      <c r="AR373" s="985">
        <f>1-(AS373/AQ373)</f>
        <v>0.30000000000000004</v>
      </c>
      <c r="AS373" s="986">
        <v>7</v>
      </c>
      <c r="AT373" s="987">
        <f t="shared" ref="AT373" si="232">+AQ373*AP373</f>
        <v>1260</v>
      </c>
      <c r="AU373" s="989">
        <f t="shared" ref="AU373" si="233">+AS373*AP373</f>
        <v>882</v>
      </c>
    </row>
    <row r="374" spans="3:47" ht="26.25" hidden="1" customHeight="1" x14ac:dyDescent="0.25">
      <c r="C374" s="978"/>
      <c r="D374" s="979"/>
      <c r="E374" s="982"/>
      <c r="F374" s="983"/>
      <c r="G374" s="982"/>
      <c r="H374" s="983"/>
      <c r="I374" s="145" t="s">
        <v>36</v>
      </c>
      <c r="J374" s="144">
        <v>20</v>
      </c>
      <c r="K374" s="145" t="s">
        <v>32</v>
      </c>
      <c r="L374" s="117"/>
      <c r="M374" s="118">
        <v>3</v>
      </c>
      <c r="N374" s="118">
        <v>3</v>
      </c>
      <c r="O374" s="118"/>
      <c r="P374" s="118"/>
      <c r="Q374" s="118"/>
      <c r="R374" s="118"/>
      <c r="S374" s="118"/>
      <c r="T374" s="118">
        <v>3</v>
      </c>
      <c r="U374" s="118">
        <v>3</v>
      </c>
      <c r="V374" s="118"/>
      <c r="W374" s="118"/>
      <c r="X374" s="118"/>
      <c r="Y374" s="118"/>
      <c r="Z374" s="118"/>
      <c r="AA374" s="118">
        <v>3</v>
      </c>
      <c r="AB374" s="118">
        <v>3</v>
      </c>
      <c r="AC374" s="118"/>
      <c r="AD374" s="118"/>
      <c r="AE374" s="118"/>
      <c r="AF374" s="118"/>
      <c r="AG374" s="118"/>
      <c r="AH374" s="118">
        <v>3</v>
      </c>
      <c r="AI374" s="118">
        <v>3</v>
      </c>
      <c r="AJ374" s="118"/>
      <c r="AK374" s="118"/>
      <c r="AL374" s="118"/>
      <c r="AM374" s="118"/>
      <c r="AN374" s="118"/>
      <c r="AO374" s="119">
        <v>3</v>
      </c>
      <c r="AP374" s="120">
        <f t="shared" si="199"/>
        <v>27</v>
      </c>
      <c r="AQ374" s="984"/>
      <c r="AR374" s="985"/>
      <c r="AS374" s="986"/>
      <c r="AT374" s="988"/>
      <c r="AU374" s="990"/>
    </row>
    <row r="375" spans="3:47" ht="26.25" customHeight="1" x14ac:dyDescent="0.25">
      <c r="C375" s="991">
        <v>187</v>
      </c>
      <c r="D375" s="979"/>
      <c r="E375" s="997" t="s">
        <v>343</v>
      </c>
      <c r="F375" s="979" t="s">
        <v>512</v>
      </c>
      <c r="G375" s="998" t="s">
        <v>344</v>
      </c>
      <c r="H375" s="1020" t="s">
        <v>27</v>
      </c>
      <c r="I375" s="94" t="s">
        <v>29</v>
      </c>
      <c r="J375" s="97">
        <v>20</v>
      </c>
      <c r="K375" s="94" t="s">
        <v>32</v>
      </c>
      <c r="L375" s="100">
        <v>10</v>
      </c>
      <c r="M375" s="51"/>
      <c r="N375" s="51"/>
      <c r="O375" s="73">
        <v>10</v>
      </c>
      <c r="P375" s="73">
        <v>10</v>
      </c>
      <c r="Q375" s="73">
        <v>10</v>
      </c>
      <c r="R375" s="73">
        <v>10</v>
      </c>
      <c r="S375" s="73">
        <v>10</v>
      </c>
      <c r="T375" s="51"/>
      <c r="U375" s="51"/>
      <c r="V375" s="73">
        <v>10</v>
      </c>
      <c r="W375" s="73">
        <v>10</v>
      </c>
      <c r="X375" s="73">
        <v>10</v>
      </c>
      <c r="Y375" s="73">
        <v>10</v>
      </c>
      <c r="Z375" s="73">
        <v>10</v>
      </c>
      <c r="AA375" s="51"/>
      <c r="AB375" s="51"/>
      <c r="AC375" s="73">
        <v>10</v>
      </c>
      <c r="AD375" s="73">
        <v>10</v>
      </c>
      <c r="AE375" s="73">
        <v>10</v>
      </c>
      <c r="AF375" s="73">
        <v>10</v>
      </c>
      <c r="AG375" s="73">
        <v>10</v>
      </c>
      <c r="AH375" s="51"/>
      <c r="AI375" s="51"/>
      <c r="AJ375" s="73">
        <v>10</v>
      </c>
      <c r="AK375" s="73">
        <v>10</v>
      </c>
      <c r="AL375" s="73">
        <v>10</v>
      </c>
      <c r="AM375" s="73">
        <v>10</v>
      </c>
      <c r="AN375" s="73">
        <v>10</v>
      </c>
      <c r="AO375" s="101"/>
      <c r="AP375" s="98">
        <f t="shared" si="199"/>
        <v>210</v>
      </c>
      <c r="AQ375" s="1037"/>
      <c r="AR375" s="1038" t="e">
        <f>1-(AS375/AQ375)</f>
        <v>#DIV/0!</v>
      </c>
      <c r="AS375" s="1035"/>
      <c r="AT375" s="987">
        <f t="shared" ref="AT375" si="234">+AQ375*AP375</f>
        <v>0</v>
      </c>
      <c r="AU375" s="989">
        <f t="shared" ref="AU375" si="235">+AS375*AP375</f>
        <v>0</v>
      </c>
    </row>
    <row r="376" spans="3:47" ht="26.25" customHeight="1" x14ac:dyDescent="0.25">
      <c r="C376" s="991"/>
      <c r="D376" s="979"/>
      <c r="E376" s="997"/>
      <c r="F376" s="979"/>
      <c r="G376" s="998"/>
      <c r="H376" s="1020"/>
      <c r="I376" s="94" t="s">
        <v>36</v>
      </c>
      <c r="J376" s="97">
        <v>20</v>
      </c>
      <c r="K376" s="94" t="s">
        <v>32</v>
      </c>
      <c r="L376" s="100"/>
      <c r="M376" s="51">
        <v>5</v>
      </c>
      <c r="N376" s="51">
        <v>5</v>
      </c>
      <c r="O376" s="73"/>
      <c r="P376" s="73"/>
      <c r="Q376" s="73"/>
      <c r="R376" s="73"/>
      <c r="S376" s="73"/>
      <c r="T376" s="51">
        <v>5</v>
      </c>
      <c r="U376" s="51">
        <v>5</v>
      </c>
      <c r="V376" s="73"/>
      <c r="W376" s="73"/>
      <c r="X376" s="73"/>
      <c r="Y376" s="73"/>
      <c r="Z376" s="73"/>
      <c r="AA376" s="51">
        <v>5</v>
      </c>
      <c r="AB376" s="51">
        <v>5</v>
      </c>
      <c r="AC376" s="73"/>
      <c r="AD376" s="73"/>
      <c r="AE376" s="73"/>
      <c r="AF376" s="73"/>
      <c r="AG376" s="73"/>
      <c r="AH376" s="51">
        <v>5</v>
      </c>
      <c r="AI376" s="51">
        <v>5</v>
      </c>
      <c r="AJ376" s="73"/>
      <c r="AK376" s="73"/>
      <c r="AL376" s="73"/>
      <c r="AM376" s="73"/>
      <c r="AN376" s="73"/>
      <c r="AO376" s="101">
        <v>5</v>
      </c>
      <c r="AP376" s="98">
        <f t="shared" si="199"/>
        <v>45</v>
      </c>
      <c r="AQ376" s="1037"/>
      <c r="AR376" s="1038"/>
      <c r="AS376" s="1035"/>
      <c r="AT376" s="988"/>
      <c r="AU376" s="990"/>
    </row>
    <row r="377" spans="3:47" ht="26.25" hidden="1" customHeight="1" x14ac:dyDescent="0.25">
      <c r="C377" s="991">
        <v>188</v>
      </c>
      <c r="D377" s="979"/>
      <c r="E377" s="980" t="s">
        <v>190</v>
      </c>
      <c r="F377" s="981" t="s">
        <v>512</v>
      </c>
      <c r="G377" s="980" t="s">
        <v>601</v>
      </c>
      <c r="H377" s="983" t="s">
        <v>27</v>
      </c>
      <c r="I377" s="145" t="s">
        <v>29</v>
      </c>
      <c r="J377" s="144">
        <v>20</v>
      </c>
      <c r="K377" s="145" t="s">
        <v>32</v>
      </c>
      <c r="L377" s="117">
        <v>6</v>
      </c>
      <c r="M377" s="118"/>
      <c r="N377" s="118"/>
      <c r="O377" s="118">
        <v>6</v>
      </c>
      <c r="P377" s="118">
        <v>6</v>
      </c>
      <c r="Q377" s="118">
        <v>6</v>
      </c>
      <c r="R377" s="118">
        <v>6</v>
      </c>
      <c r="S377" s="118">
        <v>6</v>
      </c>
      <c r="T377" s="118"/>
      <c r="U377" s="118"/>
      <c r="V377" s="118">
        <v>6</v>
      </c>
      <c r="W377" s="118">
        <v>6</v>
      </c>
      <c r="X377" s="118">
        <v>6</v>
      </c>
      <c r="Y377" s="118">
        <v>6</v>
      </c>
      <c r="Z377" s="118">
        <v>6</v>
      </c>
      <c r="AA377" s="118"/>
      <c r="AB377" s="118"/>
      <c r="AC377" s="118">
        <v>6</v>
      </c>
      <c r="AD377" s="118">
        <v>6</v>
      </c>
      <c r="AE377" s="118">
        <v>6</v>
      </c>
      <c r="AF377" s="118">
        <v>6</v>
      </c>
      <c r="AG377" s="118">
        <v>6</v>
      </c>
      <c r="AH377" s="118"/>
      <c r="AI377" s="118"/>
      <c r="AJ377" s="118">
        <v>6</v>
      </c>
      <c r="AK377" s="118">
        <v>6</v>
      </c>
      <c r="AL377" s="118">
        <v>6</v>
      </c>
      <c r="AM377" s="118">
        <v>6</v>
      </c>
      <c r="AN377" s="118">
        <v>6</v>
      </c>
      <c r="AO377" s="119"/>
      <c r="AP377" s="120">
        <f t="shared" si="199"/>
        <v>126</v>
      </c>
      <c r="AQ377" s="984">
        <v>5</v>
      </c>
      <c r="AR377" s="985">
        <f>1-(AS377/AQ377)</f>
        <v>0.30000000000000004</v>
      </c>
      <c r="AS377" s="986">
        <v>3.5</v>
      </c>
      <c r="AT377" s="987">
        <f t="shared" ref="AT377" si="236">+AQ377*AP377</f>
        <v>630</v>
      </c>
      <c r="AU377" s="989">
        <f t="shared" ref="AU377" si="237">+AS377*AP377</f>
        <v>441</v>
      </c>
    </row>
    <row r="378" spans="3:47" ht="26.25" hidden="1" customHeight="1" x14ac:dyDescent="0.25">
      <c r="C378" s="991"/>
      <c r="D378" s="979"/>
      <c r="E378" s="980"/>
      <c r="F378" s="981"/>
      <c r="G378" s="982"/>
      <c r="H378" s="983"/>
      <c r="I378" s="145" t="s">
        <v>36</v>
      </c>
      <c r="J378" s="144">
        <v>20</v>
      </c>
      <c r="K378" s="145" t="s">
        <v>32</v>
      </c>
      <c r="L378" s="117"/>
      <c r="M378" s="118">
        <v>6</v>
      </c>
      <c r="N378" s="118">
        <v>6</v>
      </c>
      <c r="O378" s="118"/>
      <c r="P378" s="118"/>
      <c r="Q378" s="118"/>
      <c r="R378" s="118"/>
      <c r="S378" s="118"/>
      <c r="T378" s="118">
        <v>6</v>
      </c>
      <c r="U378" s="118">
        <v>6</v>
      </c>
      <c r="V378" s="118"/>
      <c r="W378" s="118"/>
      <c r="X378" s="118"/>
      <c r="Y378" s="118"/>
      <c r="Z378" s="118"/>
      <c r="AA378" s="118">
        <v>6</v>
      </c>
      <c r="AB378" s="118">
        <v>6</v>
      </c>
      <c r="AC378" s="118"/>
      <c r="AD378" s="118"/>
      <c r="AE378" s="118"/>
      <c r="AF378" s="118"/>
      <c r="AG378" s="118"/>
      <c r="AH378" s="118">
        <v>6</v>
      </c>
      <c r="AI378" s="118">
        <v>6</v>
      </c>
      <c r="AJ378" s="118"/>
      <c r="AK378" s="118"/>
      <c r="AL378" s="118"/>
      <c r="AM378" s="118"/>
      <c r="AN378" s="118"/>
      <c r="AO378" s="119">
        <v>6</v>
      </c>
      <c r="AP378" s="120">
        <f t="shared" si="199"/>
        <v>54</v>
      </c>
      <c r="AQ378" s="984"/>
      <c r="AR378" s="985"/>
      <c r="AS378" s="986"/>
      <c r="AT378" s="988"/>
      <c r="AU378" s="990"/>
    </row>
    <row r="379" spans="3:47" ht="26.25" customHeight="1" x14ac:dyDescent="0.25">
      <c r="C379" s="991">
        <v>189</v>
      </c>
      <c r="D379" s="979"/>
      <c r="E379" s="997" t="s">
        <v>345</v>
      </c>
      <c r="F379" s="979" t="s">
        <v>513</v>
      </c>
      <c r="G379" s="998" t="s">
        <v>286</v>
      </c>
      <c r="H379" s="1020" t="s">
        <v>27</v>
      </c>
      <c r="I379" s="94" t="s">
        <v>29</v>
      </c>
      <c r="J379" s="97">
        <v>20</v>
      </c>
      <c r="K379" s="94" t="s">
        <v>32</v>
      </c>
      <c r="L379" s="100">
        <v>11</v>
      </c>
      <c r="M379" s="51"/>
      <c r="N379" s="51"/>
      <c r="O379" s="73">
        <v>11</v>
      </c>
      <c r="P379" s="73">
        <v>11</v>
      </c>
      <c r="Q379" s="73">
        <v>11</v>
      </c>
      <c r="R379" s="73">
        <v>11</v>
      </c>
      <c r="S379" s="73">
        <v>11</v>
      </c>
      <c r="T379" s="51"/>
      <c r="U379" s="51"/>
      <c r="V379" s="73">
        <v>11</v>
      </c>
      <c r="W379" s="73">
        <v>11</v>
      </c>
      <c r="X379" s="73">
        <v>11</v>
      </c>
      <c r="Y379" s="73">
        <v>11</v>
      </c>
      <c r="Z379" s="73">
        <v>11</v>
      </c>
      <c r="AA379" s="51"/>
      <c r="AB379" s="51"/>
      <c r="AC379" s="73">
        <v>11</v>
      </c>
      <c r="AD379" s="73">
        <v>11</v>
      </c>
      <c r="AE379" s="73">
        <v>11</v>
      </c>
      <c r="AF379" s="73">
        <v>11</v>
      </c>
      <c r="AG379" s="73">
        <v>11</v>
      </c>
      <c r="AH379" s="51"/>
      <c r="AI379" s="51"/>
      <c r="AJ379" s="73">
        <v>11</v>
      </c>
      <c r="AK379" s="73">
        <v>11</v>
      </c>
      <c r="AL379" s="73">
        <v>11</v>
      </c>
      <c r="AM379" s="73">
        <v>11</v>
      </c>
      <c r="AN379" s="73">
        <v>11</v>
      </c>
      <c r="AO379" s="101"/>
      <c r="AP379" s="98">
        <f t="shared" si="199"/>
        <v>231</v>
      </c>
      <c r="AQ379" s="1037"/>
      <c r="AR379" s="1038" t="e">
        <f>1-(AS379/AQ379)</f>
        <v>#DIV/0!</v>
      </c>
      <c r="AS379" s="1035"/>
      <c r="AT379" s="987">
        <f t="shared" ref="AT379" si="238">+AQ379*AP379</f>
        <v>0</v>
      </c>
      <c r="AU379" s="989">
        <f t="shared" ref="AU379" si="239">+AS379*AP379</f>
        <v>0</v>
      </c>
    </row>
    <row r="380" spans="3:47" ht="26.25" customHeight="1" x14ac:dyDescent="0.25">
      <c r="C380" s="991"/>
      <c r="D380" s="979"/>
      <c r="E380" s="997"/>
      <c r="F380" s="979"/>
      <c r="G380" s="998"/>
      <c r="H380" s="1020"/>
      <c r="I380" s="94" t="s">
        <v>36</v>
      </c>
      <c r="J380" s="97">
        <v>20</v>
      </c>
      <c r="K380" s="94" t="s">
        <v>32</v>
      </c>
      <c r="L380" s="100"/>
      <c r="M380" s="51">
        <v>11</v>
      </c>
      <c r="N380" s="51">
        <v>11</v>
      </c>
      <c r="O380" s="73"/>
      <c r="P380" s="73"/>
      <c r="Q380" s="73"/>
      <c r="R380" s="73"/>
      <c r="S380" s="73"/>
      <c r="T380" s="51">
        <v>11</v>
      </c>
      <c r="U380" s="51">
        <v>11</v>
      </c>
      <c r="V380" s="73"/>
      <c r="W380" s="73"/>
      <c r="X380" s="73"/>
      <c r="Y380" s="73"/>
      <c r="Z380" s="73"/>
      <c r="AA380" s="51">
        <v>11</v>
      </c>
      <c r="AB380" s="51">
        <v>11</v>
      </c>
      <c r="AC380" s="73"/>
      <c r="AD380" s="73"/>
      <c r="AE380" s="73"/>
      <c r="AF380" s="73"/>
      <c r="AG380" s="73"/>
      <c r="AH380" s="51">
        <v>11</v>
      </c>
      <c r="AI380" s="51">
        <v>11</v>
      </c>
      <c r="AJ380" s="73"/>
      <c r="AK380" s="73"/>
      <c r="AL380" s="73"/>
      <c r="AM380" s="73"/>
      <c r="AN380" s="73"/>
      <c r="AO380" s="101">
        <v>11</v>
      </c>
      <c r="AP380" s="98">
        <f t="shared" si="199"/>
        <v>99</v>
      </c>
      <c r="AQ380" s="1037"/>
      <c r="AR380" s="1038"/>
      <c r="AS380" s="1035"/>
      <c r="AT380" s="988"/>
      <c r="AU380" s="990"/>
    </row>
    <row r="381" spans="3:47" ht="26.25" hidden="1" customHeight="1" x14ac:dyDescent="0.25">
      <c r="C381" s="991">
        <v>190</v>
      </c>
      <c r="D381" s="979"/>
      <c r="E381" s="980" t="s">
        <v>95</v>
      </c>
      <c r="F381" s="981" t="s">
        <v>514</v>
      </c>
      <c r="G381" s="982" t="s">
        <v>346</v>
      </c>
      <c r="H381" s="983" t="s">
        <v>27</v>
      </c>
      <c r="I381" s="145" t="s">
        <v>29</v>
      </c>
      <c r="J381" s="144">
        <v>20</v>
      </c>
      <c r="K381" s="145" t="s">
        <v>32</v>
      </c>
      <c r="L381" s="117">
        <v>6</v>
      </c>
      <c r="M381" s="118"/>
      <c r="N381" s="118"/>
      <c r="O381" s="118">
        <v>6</v>
      </c>
      <c r="P381" s="118">
        <v>6</v>
      </c>
      <c r="Q381" s="118">
        <v>6</v>
      </c>
      <c r="R381" s="118">
        <v>6</v>
      </c>
      <c r="S381" s="118">
        <v>6</v>
      </c>
      <c r="T381" s="118"/>
      <c r="U381" s="118"/>
      <c r="V381" s="118">
        <v>6</v>
      </c>
      <c r="W381" s="118">
        <v>6</v>
      </c>
      <c r="X381" s="118">
        <v>6</v>
      </c>
      <c r="Y381" s="118">
        <v>6</v>
      </c>
      <c r="Z381" s="118">
        <v>6</v>
      </c>
      <c r="AA381" s="118"/>
      <c r="AB381" s="118"/>
      <c r="AC381" s="118">
        <v>6</v>
      </c>
      <c r="AD381" s="118">
        <v>6</v>
      </c>
      <c r="AE381" s="118">
        <v>6</v>
      </c>
      <c r="AF381" s="118">
        <v>6</v>
      </c>
      <c r="AG381" s="118">
        <v>6</v>
      </c>
      <c r="AH381" s="118"/>
      <c r="AI381" s="118"/>
      <c r="AJ381" s="118">
        <v>6</v>
      </c>
      <c r="AK381" s="118">
        <v>6</v>
      </c>
      <c r="AL381" s="118">
        <v>6</v>
      </c>
      <c r="AM381" s="118">
        <v>6</v>
      </c>
      <c r="AN381" s="118">
        <v>6</v>
      </c>
      <c r="AO381" s="119"/>
      <c r="AP381" s="120">
        <f t="shared" si="199"/>
        <v>126</v>
      </c>
      <c r="AQ381" s="984">
        <v>7</v>
      </c>
      <c r="AR381" s="985">
        <f>1-(AS381/AQ381)</f>
        <v>0.2857142857142857</v>
      </c>
      <c r="AS381" s="986">
        <v>5</v>
      </c>
      <c r="AT381" s="987">
        <f t="shared" ref="AT381" si="240">+AQ381*AP381</f>
        <v>882</v>
      </c>
      <c r="AU381" s="989">
        <f t="shared" ref="AU381" si="241">+AS381*AP381</f>
        <v>630</v>
      </c>
    </row>
    <row r="382" spans="3:47" ht="26.25" hidden="1" customHeight="1" x14ac:dyDescent="0.25">
      <c r="C382" s="991"/>
      <c r="D382" s="979"/>
      <c r="E382" s="980"/>
      <c r="F382" s="981"/>
      <c r="G382" s="982"/>
      <c r="H382" s="983"/>
      <c r="I382" s="145" t="s">
        <v>36</v>
      </c>
      <c r="J382" s="144">
        <v>20</v>
      </c>
      <c r="K382" s="145" t="s">
        <v>32</v>
      </c>
      <c r="L382" s="117"/>
      <c r="M382" s="118">
        <v>6</v>
      </c>
      <c r="N382" s="118">
        <v>6</v>
      </c>
      <c r="O382" s="118"/>
      <c r="P382" s="118"/>
      <c r="Q382" s="118"/>
      <c r="R382" s="118"/>
      <c r="S382" s="118"/>
      <c r="T382" s="118">
        <v>6</v>
      </c>
      <c r="U382" s="118">
        <v>6</v>
      </c>
      <c r="V382" s="118"/>
      <c r="W382" s="118"/>
      <c r="X382" s="118"/>
      <c r="Y382" s="118"/>
      <c r="Z382" s="118"/>
      <c r="AA382" s="118">
        <v>6</v>
      </c>
      <c r="AB382" s="118">
        <v>6</v>
      </c>
      <c r="AC382" s="118"/>
      <c r="AD382" s="118"/>
      <c r="AE382" s="118"/>
      <c r="AF382" s="118"/>
      <c r="AG382" s="118"/>
      <c r="AH382" s="118">
        <v>6</v>
      </c>
      <c r="AI382" s="118">
        <v>6</v>
      </c>
      <c r="AJ382" s="118"/>
      <c r="AK382" s="118"/>
      <c r="AL382" s="118"/>
      <c r="AM382" s="118"/>
      <c r="AN382" s="118"/>
      <c r="AO382" s="119">
        <v>6</v>
      </c>
      <c r="AP382" s="120">
        <f t="shared" ref="AP382:AP433" si="242">SUM(L382:AO382)</f>
        <v>54</v>
      </c>
      <c r="AQ382" s="984"/>
      <c r="AR382" s="985"/>
      <c r="AS382" s="986"/>
      <c r="AT382" s="988"/>
      <c r="AU382" s="990"/>
    </row>
    <row r="383" spans="3:47" ht="26.25" customHeight="1" x14ac:dyDescent="0.25">
      <c r="C383" s="991">
        <v>191</v>
      </c>
      <c r="D383" s="979" t="s">
        <v>347</v>
      </c>
      <c r="E383" s="997" t="s">
        <v>348</v>
      </c>
      <c r="F383" s="979" t="s">
        <v>515</v>
      </c>
      <c r="G383" s="998" t="s">
        <v>349</v>
      </c>
      <c r="H383" s="1020" t="s">
        <v>27</v>
      </c>
      <c r="I383" s="94" t="s">
        <v>29</v>
      </c>
      <c r="J383" s="97">
        <v>20</v>
      </c>
      <c r="K383" s="94" t="s">
        <v>32</v>
      </c>
      <c r="L383" s="100">
        <v>8</v>
      </c>
      <c r="M383" s="51"/>
      <c r="N383" s="51"/>
      <c r="O383" s="73">
        <v>8</v>
      </c>
      <c r="P383" s="73">
        <v>8</v>
      </c>
      <c r="Q383" s="73">
        <v>8</v>
      </c>
      <c r="R383" s="73">
        <v>8</v>
      </c>
      <c r="S383" s="73">
        <v>8</v>
      </c>
      <c r="T383" s="51"/>
      <c r="U383" s="51"/>
      <c r="V383" s="73">
        <v>8</v>
      </c>
      <c r="W383" s="73">
        <v>8</v>
      </c>
      <c r="X383" s="73">
        <v>8</v>
      </c>
      <c r="Y383" s="73">
        <v>8</v>
      </c>
      <c r="Z383" s="73">
        <v>8</v>
      </c>
      <c r="AA383" s="51"/>
      <c r="AB383" s="51"/>
      <c r="AC383" s="73">
        <v>8</v>
      </c>
      <c r="AD383" s="73">
        <v>8</v>
      </c>
      <c r="AE383" s="73">
        <v>8</v>
      </c>
      <c r="AF383" s="73">
        <v>8</v>
      </c>
      <c r="AG383" s="73">
        <v>8</v>
      </c>
      <c r="AH383" s="51"/>
      <c r="AI383" s="51"/>
      <c r="AJ383" s="73">
        <v>8</v>
      </c>
      <c r="AK383" s="73">
        <v>8</v>
      </c>
      <c r="AL383" s="73">
        <v>8</v>
      </c>
      <c r="AM383" s="73">
        <v>8</v>
      </c>
      <c r="AN383" s="73">
        <v>8</v>
      </c>
      <c r="AO383" s="101"/>
      <c r="AP383" s="98">
        <f t="shared" si="242"/>
        <v>168</v>
      </c>
      <c r="AQ383" s="1037"/>
      <c r="AR383" s="1038" t="e">
        <f>1-(AS383/AQ383)</f>
        <v>#DIV/0!</v>
      </c>
      <c r="AS383" s="1035"/>
      <c r="AT383" s="987">
        <f t="shared" ref="AT383" si="243">+AQ383*AP383</f>
        <v>0</v>
      </c>
      <c r="AU383" s="989">
        <f t="shared" ref="AU383" si="244">+AS383*AP383</f>
        <v>0</v>
      </c>
    </row>
    <row r="384" spans="3:47" ht="26.25" customHeight="1" x14ac:dyDescent="0.25">
      <c r="C384" s="991"/>
      <c r="D384" s="979"/>
      <c r="E384" s="997"/>
      <c r="F384" s="979"/>
      <c r="G384" s="998"/>
      <c r="H384" s="1020"/>
      <c r="I384" s="94" t="s">
        <v>36</v>
      </c>
      <c r="J384" s="97">
        <v>20</v>
      </c>
      <c r="K384" s="94" t="s">
        <v>32</v>
      </c>
      <c r="L384" s="100"/>
      <c r="M384" s="51">
        <v>8</v>
      </c>
      <c r="N384" s="51">
        <v>8</v>
      </c>
      <c r="O384" s="73"/>
      <c r="P384" s="73"/>
      <c r="Q384" s="73"/>
      <c r="R384" s="73"/>
      <c r="S384" s="73"/>
      <c r="T384" s="51">
        <v>8</v>
      </c>
      <c r="U384" s="51">
        <v>8</v>
      </c>
      <c r="V384" s="73"/>
      <c r="W384" s="73"/>
      <c r="X384" s="73"/>
      <c r="Y384" s="73"/>
      <c r="Z384" s="73"/>
      <c r="AA384" s="51">
        <v>8</v>
      </c>
      <c r="AB384" s="51">
        <v>8</v>
      </c>
      <c r="AC384" s="73"/>
      <c r="AD384" s="73"/>
      <c r="AE384" s="73"/>
      <c r="AF384" s="73"/>
      <c r="AG384" s="73"/>
      <c r="AH384" s="51">
        <v>8</v>
      </c>
      <c r="AI384" s="51">
        <v>8</v>
      </c>
      <c r="AJ384" s="73"/>
      <c r="AK384" s="73"/>
      <c r="AL384" s="73"/>
      <c r="AM384" s="73"/>
      <c r="AN384" s="73"/>
      <c r="AO384" s="101">
        <v>8</v>
      </c>
      <c r="AP384" s="98">
        <f t="shared" si="242"/>
        <v>72</v>
      </c>
      <c r="AQ384" s="1037"/>
      <c r="AR384" s="1038"/>
      <c r="AS384" s="1035"/>
      <c r="AT384" s="988"/>
      <c r="AU384" s="990"/>
    </row>
    <row r="385" spans="3:47" ht="26.25" hidden="1" customHeight="1" x14ac:dyDescent="0.25">
      <c r="C385" s="991">
        <v>192</v>
      </c>
      <c r="D385" s="979"/>
      <c r="E385" s="980" t="s">
        <v>47</v>
      </c>
      <c r="F385" s="981" t="s">
        <v>515</v>
      </c>
      <c r="G385" s="982" t="s">
        <v>350</v>
      </c>
      <c r="H385" s="983" t="s">
        <v>27</v>
      </c>
      <c r="I385" s="116" t="s">
        <v>29</v>
      </c>
      <c r="J385" s="115">
        <v>20</v>
      </c>
      <c r="K385" s="116" t="s">
        <v>32</v>
      </c>
      <c r="L385" s="117">
        <v>6</v>
      </c>
      <c r="M385" s="118"/>
      <c r="N385" s="118"/>
      <c r="O385" s="118">
        <v>6</v>
      </c>
      <c r="P385" s="118">
        <v>6</v>
      </c>
      <c r="Q385" s="118">
        <v>6</v>
      </c>
      <c r="R385" s="118">
        <v>6</v>
      </c>
      <c r="S385" s="118">
        <v>6</v>
      </c>
      <c r="T385" s="118"/>
      <c r="U385" s="118"/>
      <c r="V385" s="118">
        <v>6</v>
      </c>
      <c r="W385" s="118">
        <v>6</v>
      </c>
      <c r="X385" s="118">
        <v>6</v>
      </c>
      <c r="Y385" s="118">
        <v>6</v>
      </c>
      <c r="Z385" s="118">
        <v>6</v>
      </c>
      <c r="AA385" s="118"/>
      <c r="AB385" s="118"/>
      <c r="AC385" s="118">
        <v>6</v>
      </c>
      <c r="AD385" s="118">
        <v>6</v>
      </c>
      <c r="AE385" s="118">
        <v>6</v>
      </c>
      <c r="AF385" s="118">
        <v>6</v>
      </c>
      <c r="AG385" s="118">
        <v>6</v>
      </c>
      <c r="AH385" s="118"/>
      <c r="AI385" s="118"/>
      <c r="AJ385" s="118">
        <v>6</v>
      </c>
      <c r="AK385" s="118">
        <v>6</v>
      </c>
      <c r="AL385" s="118">
        <v>6</v>
      </c>
      <c r="AM385" s="118">
        <v>6</v>
      </c>
      <c r="AN385" s="118">
        <v>6</v>
      </c>
      <c r="AO385" s="119"/>
      <c r="AP385" s="120">
        <f t="shared" si="242"/>
        <v>126</v>
      </c>
      <c r="AQ385" s="984">
        <v>10</v>
      </c>
      <c r="AR385" s="985">
        <f>1-(AS385/AQ385)</f>
        <v>0.19999999999999996</v>
      </c>
      <c r="AS385" s="986">
        <v>8</v>
      </c>
      <c r="AT385" s="987">
        <f t="shared" ref="AT385" si="245">+AQ385*AP385</f>
        <v>1260</v>
      </c>
      <c r="AU385" s="989">
        <f t="shared" ref="AU385" si="246">+AS385*AP385</f>
        <v>1008</v>
      </c>
    </row>
    <row r="386" spans="3:47" ht="26.25" hidden="1" customHeight="1" x14ac:dyDescent="0.25">
      <c r="C386" s="991"/>
      <c r="D386" s="979"/>
      <c r="E386" s="980"/>
      <c r="F386" s="981"/>
      <c r="G386" s="982"/>
      <c r="H386" s="983"/>
      <c r="I386" s="116" t="s">
        <v>36</v>
      </c>
      <c r="J386" s="115">
        <v>20</v>
      </c>
      <c r="K386" s="116" t="s">
        <v>32</v>
      </c>
      <c r="L386" s="117"/>
      <c r="M386" s="118">
        <v>3</v>
      </c>
      <c r="N386" s="118">
        <v>3</v>
      </c>
      <c r="O386" s="118"/>
      <c r="P386" s="118"/>
      <c r="Q386" s="118"/>
      <c r="R386" s="118"/>
      <c r="S386" s="118"/>
      <c r="T386" s="118">
        <v>3</v>
      </c>
      <c r="U386" s="118">
        <v>3</v>
      </c>
      <c r="V386" s="118"/>
      <c r="W386" s="118"/>
      <c r="X386" s="118"/>
      <c r="Y386" s="118"/>
      <c r="Z386" s="118"/>
      <c r="AA386" s="118">
        <v>3</v>
      </c>
      <c r="AB386" s="118">
        <v>3</v>
      </c>
      <c r="AC386" s="118"/>
      <c r="AD386" s="118"/>
      <c r="AE386" s="118"/>
      <c r="AF386" s="118"/>
      <c r="AG386" s="118"/>
      <c r="AH386" s="118">
        <v>3</v>
      </c>
      <c r="AI386" s="118">
        <v>3</v>
      </c>
      <c r="AJ386" s="118"/>
      <c r="AK386" s="118"/>
      <c r="AL386" s="118"/>
      <c r="AM386" s="118"/>
      <c r="AN386" s="118"/>
      <c r="AO386" s="119">
        <v>3</v>
      </c>
      <c r="AP386" s="120">
        <f t="shared" si="242"/>
        <v>27</v>
      </c>
      <c r="AQ386" s="984"/>
      <c r="AR386" s="985"/>
      <c r="AS386" s="986"/>
      <c r="AT386" s="988"/>
      <c r="AU386" s="990"/>
    </row>
    <row r="387" spans="3:47" ht="26.25" hidden="1" customHeight="1" x14ac:dyDescent="0.25">
      <c r="C387" s="93">
        <v>193</v>
      </c>
      <c r="D387" s="979"/>
      <c r="E387" s="140" t="s">
        <v>41</v>
      </c>
      <c r="F387" s="147" t="s">
        <v>515</v>
      </c>
      <c r="G387" s="140" t="s">
        <v>588</v>
      </c>
      <c r="H387" s="145" t="s">
        <v>27</v>
      </c>
      <c r="I387" s="145" t="s">
        <v>29</v>
      </c>
      <c r="J387" s="144">
        <v>20</v>
      </c>
      <c r="K387" s="145" t="s">
        <v>32</v>
      </c>
      <c r="L387" s="117">
        <v>6</v>
      </c>
      <c r="M387" s="118"/>
      <c r="N387" s="118"/>
      <c r="O387" s="118">
        <v>6</v>
      </c>
      <c r="P387" s="118">
        <v>6</v>
      </c>
      <c r="Q387" s="118">
        <v>6</v>
      </c>
      <c r="R387" s="118">
        <v>6</v>
      </c>
      <c r="S387" s="118">
        <v>6</v>
      </c>
      <c r="T387" s="118"/>
      <c r="U387" s="118"/>
      <c r="V387" s="118">
        <v>6</v>
      </c>
      <c r="W387" s="118">
        <v>6</v>
      </c>
      <c r="X387" s="118">
        <v>6</v>
      </c>
      <c r="Y387" s="118">
        <v>6</v>
      </c>
      <c r="Z387" s="118">
        <v>6</v>
      </c>
      <c r="AA387" s="118"/>
      <c r="AB387" s="118"/>
      <c r="AC387" s="118">
        <v>6</v>
      </c>
      <c r="AD387" s="118">
        <v>6</v>
      </c>
      <c r="AE387" s="118">
        <v>6</v>
      </c>
      <c r="AF387" s="118">
        <v>6</v>
      </c>
      <c r="AG387" s="118">
        <v>6</v>
      </c>
      <c r="AH387" s="118"/>
      <c r="AI387" s="118"/>
      <c r="AJ387" s="118">
        <v>6</v>
      </c>
      <c r="AK387" s="118">
        <v>6</v>
      </c>
      <c r="AL387" s="118">
        <v>6</v>
      </c>
      <c r="AM387" s="118">
        <v>6</v>
      </c>
      <c r="AN387" s="118">
        <v>6</v>
      </c>
      <c r="AO387" s="119"/>
      <c r="AP387" s="120">
        <f t="shared" si="242"/>
        <v>126</v>
      </c>
      <c r="AQ387" s="148">
        <v>10</v>
      </c>
      <c r="AR387" s="149">
        <f>1-(AS387/AQ387)</f>
        <v>0.5</v>
      </c>
      <c r="AS387" s="150">
        <v>5</v>
      </c>
      <c r="AT387" s="112">
        <f>+AQ387*AP387</f>
        <v>1260</v>
      </c>
      <c r="AU387" s="89">
        <f>+AS387*AP387</f>
        <v>630</v>
      </c>
    </row>
    <row r="388" spans="3:47" ht="26.25" hidden="1" customHeight="1" x14ac:dyDescent="0.25">
      <c r="C388" s="991">
        <v>194</v>
      </c>
      <c r="D388" s="979"/>
      <c r="E388" s="980" t="s">
        <v>268</v>
      </c>
      <c r="F388" s="981" t="s">
        <v>516</v>
      </c>
      <c r="G388" s="982" t="s">
        <v>351</v>
      </c>
      <c r="H388" s="983" t="s">
        <v>27</v>
      </c>
      <c r="I388" s="145" t="s">
        <v>29</v>
      </c>
      <c r="J388" s="144">
        <v>20</v>
      </c>
      <c r="K388" s="145" t="s">
        <v>32</v>
      </c>
      <c r="L388" s="117">
        <v>6</v>
      </c>
      <c r="M388" s="118"/>
      <c r="N388" s="118"/>
      <c r="O388" s="118">
        <v>6</v>
      </c>
      <c r="P388" s="118">
        <v>6</v>
      </c>
      <c r="Q388" s="118">
        <v>6</v>
      </c>
      <c r="R388" s="118">
        <v>6</v>
      </c>
      <c r="S388" s="118">
        <v>6</v>
      </c>
      <c r="T388" s="118"/>
      <c r="U388" s="118"/>
      <c r="V388" s="118">
        <v>6</v>
      </c>
      <c r="W388" s="118">
        <v>6</v>
      </c>
      <c r="X388" s="118">
        <v>6</v>
      </c>
      <c r="Y388" s="118">
        <v>6</v>
      </c>
      <c r="Z388" s="118">
        <v>6</v>
      </c>
      <c r="AA388" s="118"/>
      <c r="AB388" s="118"/>
      <c r="AC388" s="118">
        <v>6</v>
      </c>
      <c r="AD388" s="118">
        <v>6</v>
      </c>
      <c r="AE388" s="118">
        <v>6</v>
      </c>
      <c r="AF388" s="118">
        <v>6</v>
      </c>
      <c r="AG388" s="118">
        <v>6</v>
      </c>
      <c r="AH388" s="118"/>
      <c r="AI388" s="118"/>
      <c r="AJ388" s="118">
        <v>6</v>
      </c>
      <c r="AK388" s="118">
        <v>6</v>
      </c>
      <c r="AL388" s="118">
        <v>6</v>
      </c>
      <c r="AM388" s="118">
        <v>6</v>
      </c>
      <c r="AN388" s="118">
        <v>6</v>
      </c>
      <c r="AO388" s="119"/>
      <c r="AP388" s="120">
        <f t="shared" si="242"/>
        <v>126</v>
      </c>
      <c r="AQ388" s="984">
        <v>7.5</v>
      </c>
      <c r="AR388" s="985">
        <f>1-(AS388/AQ388)</f>
        <v>0.1333333333333333</v>
      </c>
      <c r="AS388" s="986">
        <v>6.5</v>
      </c>
      <c r="AT388" s="987">
        <f t="shared" ref="AT388" si="247">+AQ388*AP388</f>
        <v>945</v>
      </c>
      <c r="AU388" s="989">
        <f t="shared" ref="AU388" si="248">+AS388*AP388</f>
        <v>819</v>
      </c>
    </row>
    <row r="389" spans="3:47" ht="26.25" hidden="1" customHeight="1" x14ac:dyDescent="0.25">
      <c r="C389" s="991"/>
      <c r="D389" s="979"/>
      <c r="E389" s="980"/>
      <c r="F389" s="981"/>
      <c r="G389" s="982"/>
      <c r="H389" s="983"/>
      <c r="I389" s="145" t="s">
        <v>36</v>
      </c>
      <c r="J389" s="144">
        <v>20</v>
      </c>
      <c r="K389" s="145" t="s">
        <v>32</v>
      </c>
      <c r="L389" s="117"/>
      <c r="M389" s="118">
        <v>3</v>
      </c>
      <c r="N389" s="118">
        <v>3</v>
      </c>
      <c r="O389" s="118"/>
      <c r="P389" s="118"/>
      <c r="Q389" s="118"/>
      <c r="R389" s="118"/>
      <c r="S389" s="118"/>
      <c r="T389" s="118">
        <v>3</v>
      </c>
      <c r="U389" s="118">
        <v>3</v>
      </c>
      <c r="V389" s="118"/>
      <c r="W389" s="118"/>
      <c r="X389" s="118"/>
      <c r="Y389" s="118"/>
      <c r="Z389" s="118"/>
      <c r="AA389" s="118">
        <v>3</v>
      </c>
      <c r="AB389" s="118">
        <v>3</v>
      </c>
      <c r="AC389" s="118"/>
      <c r="AD389" s="118"/>
      <c r="AE389" s="118"/>
      <c r="AF389" s="118"/>
      <c r="AG389" s="118"/>
      <c r="AH389" s="118">
        <v>3</v>
      </c>
      <c r="AI389" s="118">
        <v>3</v>
      </c>
      <c r="AJ389" s="118"/>
      <c r="AK389" s="118"/>
      <c r="AL389" s="118"/>
      <c r="AM389" s="118"/>
      <c r="AN389" s="118"/>
      <c r="AO389" s="119">
        <v>3</v>
      </c>
      <c r="AP389" s="120">
        <f t="shared" si="242"/>
        <v>27</v>
      </c>
      <c r="AQ389" s="984"/>
      <c r="AR389" s="985"/>
      <c r="AS389" s="986"/>
      <c r="AT389" s="988"/>
      <c r="AU389" s="990"/>
    </row>
    <row r="390" spans="3:47" ht="26.25" hidden="1" customHeight="1" x14ac:dyDescent="0.25">
      <c r="C390" s="991">
        <v>195</v>
      </c>
      <c r="D390" s="979"/>
      <c r="E390" s="980" t="s">
        <v>268</v>
      </c>
      <c r="F390" s="981" t="s">
        <v>515</v>
      </c>
      <c r="G390" s="982" t="s">
        <v>352</v>
      </c>
      <c r="H390" s="983" t="s">
        <v>27</v>
      </c>
      <c r="I390" s="145" t="s">
        <v>29</v>
      </c>
      <c r="J390" s="144">
        <v>20</v>
      </c>
      <c r="K390" s="145" t="s">
        <v>32</v>
      </c>
      <c r="L390" s="117">
        <v>6</v>
      </c>
      <c r="M390" s="118"/>
      <c r="N390" s="118"/>
      <c r="O390" s="118">
        <v>6</v>
      </c>
      <c r="P390" s="118">
        <v>6</v>
      </c>
      <c r="Q390" s="118">
        <v>6</v>
      </c>
      <c r="R390" s="118">
        <v>6</v>
      </c>
      <c r="S390" s="118">
        <v>6</v>
      </c>
      <c r="T390" s="118"/>
      <c r="U390" s="118"/>
      <c r="V390" s="118">
        <v>6</v>
      </c>
      <c r="W390" s="118">
        <v>6</v>
      </c>
      <c r="X390" s="118">
        <v>6</v>
      </c>
      <c r="Y390" s="118">
        <v>6</v>
      </c>
      <c r="Z390" s="118">
        <v>6</v>
      </c>
      <c r="AA390" s="118"/>
      <c r="AB390" s="118"/>
      <c r="AC390" s="118">
        <v>6</v>
      </c>
      <c r="AD390" s="118">
        <v>6</v>
      </c>
      <c r="AE390" s="118">
        <v>6</v>
      </c>
      <c r="AF390" s="118">
        <v>6</v>
      </c>
      <c r="AG390" s="118">
        <v>6</v>
      </c>
      <c r="AH390" s="118"/>
      <c r="AI390" s="118"/>
      <c r="AJ390" s="118">
        <v>6</v>
      </c>
      <c r="AK390" s="118">
        <v>6</v>
      </c>
      <c r="AL390" s="118">
        <v>6</v>
      </c>
      <c r="AM390" s="118">
        <v>6</v>
      </c>
      <c r="AN390" s="118">
        <v>6</v>
      </c>
      <c r="AO390" s="119"/>
      <c r="AP390" s="120">
        <f t="shared" si="242"/>
        <v>126</v>
      </c>
      <c r="AQ390" s="984">
        <v>7.5</v>
      </c>
      <c r="AR390" s="985">
        <f>1-(AS390/AQ390)</f>
        <v>0.1333333333333333</v>
      </c>
      <c r="AS390" s="986">
        <v>6.5</v>
      </c>
      <c r="AT390" s="987">
        <f t="shared" ref="AT390" si="249">+AQ390*AP390</f>
        <v>945</v>
      </c>
      <c r="AU390" s="989">
        <f t="shared" ref="AU390" si="250">+AS390*AP390</f>
        <v>819</v>
      </c>
    </row>
    <row r="391" spans="3:47" ht="26.25" hidden="1" customHeight="1" x14ac:dyDescent="0.25">
      <c r="C391" s="991"/>
      <c r="D391" s="979"/>
      <c r="E391" s="980"/>
      <c r="F391" s="981"/>
      <c r="G391" s="982"/>
      <c r="H391" s="983"/>
      <c r="I391" s="145" t="s">
        <v>36</v>
      </c>
      <c r="J391" s="144">
        <v>20</v>
      </c>
      <c r="K391" s="145" t="s">
        <v>32</v>
      </c>
      <c r="L391" s="117"/>
      <c r="M391" s="118">
        <v>3</v>
      </c>
      <c r="N391" s="118">
        <v>3</v>
      </c>
      <c r="O391" s="118"/>
      <c r="P391" s="118"/>
      <c r="Q391" s="118"/>
      <c r="R391" s="118"/>
      <c r="S391" s="118"/>
      <c r="T391" s="118">
        <v>3</v>
      </c>
      <c r="U391" s="118">
        <v>3</v>
      </c>
      <c r="V391" s="118"/>
      <c r="W391" s="118"/>
      <c r="X391" s="118"/>
      <c r="Y391" s="118"/>
      <c r="Z391" s="118"/>
      <c r="AA391" s="118">
        <v>3</v>
      </c>
      <c r="AB391" s="118">
        <v>3</v>
      </c>
      <c r="AC391" s="118"/>
      <c r="AD391" s="118"/>
      <c r="AE391" s="118"/>
      <c r="AF391" s="118"/>
      <c r="AG391" s="118"/>
      <c r="AH391" s="118">
        <v>3</v>
      </c>
      <c r="AI391" s="118">
        <v>3</v>
      </c>
      <c r="AJ391" s="118"/>
      <c r="AK391" s="118"/>
      <c r="AL391" s="118"/>
      <c r="AM391" s="118"/>
      <c r="AN391" s="118"/>
      <c r="AO391" s="119">
        <v>3</v>
      </c>
      <c r="AP391" s="120">
        <f t="shared" si="242"/>
        <v>27</v>
      </c>
      <c r="AQ391" s="984"/>
      <c r="AR391" s="985"/>
      <c r="AS391" s="986"/>
      <c r="AT391" s="988"/>
      <c r="AU391" s="990"/>
    </row>
    <row r="392" spans="3:47" ht="26.25" hidden="1" customHeight="1" x14ac:dyDescent="0.25">
      <c r="C392" s="991">
        <v>196</v>
      </c>
      <c r="D392" s="979"/>
      <c r="E392" s="980" t="s">
        <v>268</v>
      </c>
      <c r="F392" s="981" t="s">
        <v>517</v>
      </c>
      <c r="G392" s="982" t="s">
        <v>353</v>
      </c>
      <c r="H392" s="983" t="s">
        <v>27</v>
      </c>
      <c r="I392" s="145" t="s">
        <v>29</v>
      </c>
      <c r="J392" s="144">
        <v>20</v>
      </c>
      <c r="K392" s="145" t="s">
        <v>32</v>
      </c>
      <c r="L392" s="117">
        <v>6</v>
      </c>
      <c r="M392" s="118"/>
      <c r="N392" s="118"/>
      <c r="O392" s="118">
        <v>6</v>
      </c>
      <c r="P392" s="118">
        <v>6</v>
      </c>
      <c r="Q392" s="118">
        <v>6</v>
      </c>
      <c r="R392" s="118">
        <v>6</v>
      </c>
      <c r="S392" s="118">
        <v>6</v>
      </c>
      <c r="T392" s="118"/>
      <c r="U392" s="118"/>
      <c r="V392" s="118">
        <v>6</v>
      </c>
      <c r="W392" s="118">
        <v>6</v>
      </c>
      <c r="X392" s="118">
        <v>6</v>
      </c>
      <c r="Y392" s="118">
        <v>6</v>
      </c>
      <c r="Z392" s="118">
        <v>6</v>
      </c>
      <c r="AA392" s="118"/>
      <c r="AB392" s="118"/>
      <c r="AC392" s="118">
        <v>6</v>
      </c>
      <c r="AD392" s="118">
        <v>6</v>
      </c>
      <c r="AE392" s="118">
        <v>6</v>
      </c>
      <c r="AF392" s="118">
        <v>6</v>
      </c>
      <c r="AG392" s="118">
        <v>6</v>
      </c>
      <c r="AH392" s="118"/>
      <c r="AI392" s="118"/>
      <c r="AJ392" s="118">
        <v>6</v>
      </c>
      <c r="AK392" s="118">
        <v>6</v>
      </c>
      <c r="AL392" s="118">
        <v>6</v>
      </c>
      <c r="AM392" s="118">
        <v>6</v>
      </c>
      <c r="AN392" s="118">
        <v>6</v>
      </c>
      <c r="AO392" s="119"/>
      <c r="AP392" s="120">
        <f t="shared" si="242"/>
        <v>126</v>
      </c>
      <c r="AQ392" s="984">
        <v>7.5</v>
      </c>
      <c r="AR392" s="985">
        <f>1-(AS392/AQ392)</f>
        <v>0.1333333333333333</v>
      </c>
      <c r="AS392" s="986">
        <v>6.5</v>
      </c>
      <c r="AT392" s="987">
        <f t="shared" ref="AT392" si="251">+AQ392*AP392</f>
        <v>945</v>
      </c>
      <c r="AU392" s="989">
        <f t="shared" ref="AU392" si="252">+AS392*AP392</f>
        <v>819</v>
      </c>
    </row>
    <row r="393" spans="3:47" ht="26.25" hidden="1" customHeight="1" x14ac:dyDescent="0.25">
      <c r="C393" s="991"/>
      <c r="D393" s="979"/>
      <c r="E393" s="980"/>
      <c r="F393" s="981"/>
      <c r="G393" s="982"/>
      <c r="H393" s="983"/>
      <c r="I393" s="145" t="s">
        <v>36</v>
      </c>
      <c r="J393" s="144">
        <v>20</v>
      </c>
      <c r="K393" s="145" t="s">
        <v>32</v>
      </c>
      <c r="L393" s="117"/>
      <c r="M393" s="118">
        <v>3</v>
      </c>
      <c r="N393" s="118">
        <v>3</v>
      </c>
      <c r="O393" s="118"/>
      <c r="P393" s="118"/>
      <c r="Q393" s="118"/>
      <c r="R393" s="118"/>
      <c r="S393" s="118"/>
      <c r="T393" s="118">
        <v>3</v>
      </c>
      <c r="U393" s="118">
        <v>3</v>
      </c>
      <c r="V393" s="118"/>
      <c r="W393" s="118"/>
      <c r="X393" s="118"/>
      <c r="Y393" s="118"/>
      <c r="Z393" s="118"/>
      <c r="AA393" s="118">
        <v>3</v>
      </c>
      <c r="AB393" s="118">
        <v>3</v>
      </c>
      <c r="AC393" s="118"/>
      <c r="AD393" s="118"/>
      <c r="AE393" s="118"/>
      <c r="AF393" s="118"/>
      <c r="AG393" s="118"/>
      <c r="AH393" s="118">
        <v>3</v>
      </c>
      <c r="AI393" s="118">
        <v>3</v>
      </c>
      <c r="AJ393" s="118"/>
      <c r="AK393" s="118"/>
      <c r="AL393" s="118"/>
      <c r="AM393" s="118"/>
      <c r="AN393" s="118"/>
      <c r="AO393" s="119">
        <v>3</v>
      </c>
      <c r="AP393" s="120">
        <f t="shared" si="242"/>
        <v>27</v>
      </c>
      <c r="AQ393" s="984"/>
      <c r="AR393" s="985"/>
      <c r="AS393" s="986"/>
      <c r="AT393" s="988"/>
      <c r="AU393" s="990"/>
    </row>
    <row r="394" spans="3:47" ht="26.25" hidden="1" customHeight="1" x14ac:dyDescent="0.25">
      <c r="C394" s="991">
        <v>197</v>
      </c>
      <c r="D394" s="979" t="s">
        <v>81</v>
      </c>
      <c r="E394" s="980" t="s">
        <v>182</v>
      </c>
      <c r="F394" s="981" t="s">
        <v>518</v>
      </c>
      <c r="G394" s="982" t="s">
        <v>354</v>
      </c>
      <c r="H394" s="983" t="s">
        <v>27</v>
      </c>
      <c r="I394" s="145" t="s">
        <v>29</v>
      </c>
      <c r="J394" s="144">
        <v>20</v>
      </c>
      <c r="K394" s="145" t="s">
        <v>32</v>
      </c>
      <c r="L394" s="117">
        <v>6</v>
      </c>
      <c r="M394" s="118"/>
      <c r="N394" s="118"/>
      <c r="O394" s="118">
        <v>6</v>
      </c>
      <c r="P394" s="118">
        <v>6</v>
      </c>
      <c r="Q394" s="118">
        <v>6</v>
      </c>
      <c r="R394" s="118">
        <v>6</v>
      </c>
      <c r="S394" s="118">
        <v>6</v>
      </c>
      <c r="T394" s="118"/>
      <c r="U394" s="118"/>
      <c r="V394" s="118">
        <v>6</v>
      </c>
      <c r="W394" s="118">
        <v>6</v>
      </c>
      <c r="X394" s="118">
        <v>6</v>
      </c>
      <c r="Y394" s="118">
        <v>6</v>
      </c>
      <c r="Z394" s="118">
        <v>6</v>
      </c>
      <c r="AA394" s="118"/>
      <c r="AB394" s="118"/>
      <c r="AC394" s="118">
        <v>6</v>
      </c>
      <c r="AD394" s="118">
        <v>6</v>
      </c>
      <c r="AE394" s="118">
        <v>6</v>
      </c>
      <c r="AF394" s="118">
        <v>6</v>
      </c>
      <c r="AG394" s="118">
        <v>6</v>
      </c>
      <c r="AH394" s="118"/>
      <c r="AI394" s="118"/>
      <c r="AJ394" s="118">
        <v>6</v>
      </c>
      <c r="AK394" s="118">
        <v>6</v>
      </c>
      <c r="AL394" s="118">
        <v>6</v>
      </c>
      <c r="AM394" s="118">
        <v>6</v>
      </c>
      <c r="AN394" s="118">
        <v>6</v>
      </c>
      <c r="AO394" s="119"/>
      <c r="AP394" s="120">
        <f t="shared" si="242"/>
        <v>126</v>
      </c>
      <c r="AQ394" s="984">
        <v>10</v>
      </c>
      <c r="AR394" s="985">
        <f>1-(AS394/AQ394)</f>
        <v>0.4</v>
      </c>
      <c r="AS394" s="986">
        <v>6</v>
      </c>
      <c r="AT394" s="987">
        <f t="shared" ref="AT394" si="253">+AQ394*AP394</f>
        <v>1260</v>
      </c>
      <c r="AU394" s="989">
        <f t="shared" ref="AU394" si="254">+AS394*AP394</f>
        <v>756</v>
      </c>
    </row>
    <row r="395" spans="3:47" ht="26.25" hidden="1" customHeight="1" x14ac:dyDescent="0.25">
      <c r="C395" s="991"/>
      <c r="D395" s="979"/>
      <c r="E395" s="980"/>
      <c r="F395" s="981"/>
      <c r="G395" s="982"/>
      <c r="H395" s="983"/>
      <c r="I395" s="145" t="s">
        <v>36</v>
      </c>
      <c r="J395" s="144">
        <v>20</v>
      </c>
      <c r="K395" s="145" t="s">
        <v>32</v>
      </c>
      <c r="L395" s="117"/>
      <c r="M395" s="118">
        <v>3</v>
      </c>
      <c r="N395" s="118">
        <v>3</v>
      </c>
      <c r="O395" s="118"/>
      <c r="P395" s="118"/>
      <c r="Q395" s="118"/>
      <c r="R395" s="118"/>
      <c r="S395" s="118"/>
      <c r="T395" s="118">
        <v>3</v>
      </c>
      <c r="U395" s="118">
        <v>3</v>
      </c>
      <c r="V395" s="118"/>
      <c r="W395" s="118"/>
      <c r="X395" s="118"/>
      <c r="Y395" s="118"/>
      <c r="Z395" s="118"/>
      <c r="AA395" s="118">
        <v>3</v>
      </c>
      <c r="AB395" s="118">
        <v>3</v>
      </c>
      <c r="AC395" s="118"/>
      <c r="AD395" s="118"/>
      <c r="AE395" s="118"/>
      <c r="AF395" s="118"/>
      <c r="AG395" s="118"/>
      <c r="AH395" s="118">
        <v>3</v>
      </c>
      <c r="AI395" s="118">
        <v>3</v>
      </c>
      <c r="AJ395" s="118"/>
      <c r="AK395" s="118"/>
      <c r="AL395" s="118"/>
      <c r="AM395" s="118"/>
      <c r="AN395" s="118"/>
      <c r="AO395" s="119">
        <v>3</v>
      </c>
      <c r="AP395" s="120">
        <f t="shared" si="242"/>
        <v>27</v>
      </c>
      <c r="AQ395" s="984"/>
      <c r="AR395" s="985"/>
      <c r="AS395" s="986"/>
      <c r="AT395" s="988"/>
      <c r="AU395" s="990"/>
    </row>
    <row r="396" spans="3:47" ht="26.25" hidden="1" customHeight="1" x14ac:dyDescent="0.25">
      <c r="C396" s="991">
        <v>198</v>
      </c>
      <c r="D396" s="979"/>
      <c r="E396" s="980" t="s">
        <v>268</v>
      </c>
      <c r="F396" s="981" t="s">
        <v>518</v>
      </c>
      <c r="G396" s="982" t="s">
        <v>355</v>
      </c>
      <c r="H396" s="983" t="s">
        <v>27</v>
      </c>
      <c r="I396" s="145" t="s">
        <v>29</v>
      </c>
      <c r="J396" s="144">
        <v>20</v>
      </c>
      <c r="K396" s="145" t="s">
        <v>32</v>
      </c>
      <c r="L396" s="117">
        <v>6</v>
      </c>
      <c r="M396" s="118"/>
      <c r="N396" s="118"/>
      <c r="O396" s="118">
        <v>6</v>
      </c>
      <c r="P396" s="118">
        <v>6</v>
      </c>
      <c r="Q396" s="118">
        <v>6</v>
      </c>
      <c r="R396" s="118">
        <v>6</v>
      </c>
      <c r="S396" s="118">
        <v>6</v>
      </c>
      <c r="T396" s="118"/>
      <c r="U396" s="118"/>
      <c r="V396" s="118">
        <v>6</v>
      </c>
      <c r="W396" s="118">
        <v>6</v>
      </c>
      <c r="X396" s="118">
        <v>6</v>
      </c>
      <c r="Y396" s="118">
        <v>6</v>
      </c>
      <c r="Z396" s="118">
        <v>6</v>
      </c>
      <c r="AA396" s="118"/>
      <c r="AB396" s="118"/>
      <c r="AC396" s="118">
        <v>6</v>
      </c>
      <c r="AD396" s="118">
        <v>6</v>
      </c>
      <c r="AE396" s="118">
        <v>6</v>
      </c>
      <c r="AF396" s="118">
        <v>6</v>
      </c>
      <c r="AG396" s="118">
        <v>6</v>
      </c>
      <c r="AH396" s="118"/>
      <c r="AI396" s="118"/>
      <c r="AJ396" s="118">
        <v>6</v>
      </c>
      <c r="AK396" s="118">
        <v>6</v>
      </c>
      <c r="AL396" s="118">
        <v>6</v>
      </c>
      <c r="AM396" s="118">
        <v>6</v>
      </c>
      <c r="AN396" s="118">
        <v>6</v>
      </c>
      <c r="AO396" s="119"/>
      <c r="AP396" s="120">
        <f t="shared" si="242"/>
        <v>126</v>
      </c>
      <c r="AQ396" s="984">
        <v>7.5</v>
      </c>
      <c r="AR396" s="985">
        <f>1-(AS396/AQ396)</f>
        <v>0.1333333333333333</v>
      </c>
      <c r="AS396" s="986">
        <v>6.5</v>
      </c>
      <c r="AT396" s="987">
        <f t="shared" ref="AT396" si="255">+AQ396*AP396</f>
        <v>945</v>
      </c>
      <c r="AU396" s="989">
        <f t="shared" ref="AU396" si="256">+AS396*AP396</f>
        <v>819</v>
      </c>
    </row>
    <row r="397" spans="3:47" ht="26.25" hidden="1" customHeight="1" x14ac:dyDescent="0.25">
      <c r="C397" s="991"/>
      <c r="D397" s="979"/>
      <c r="E397" s="980"/>
      <c r="F397" s="981"/>
      <c r="G397" s="982"/>
      <c r="H397" s="983"/>
      <c r="I397" s="145" t="s">
        <v>36</v>
      </c>
      <c r="J397" s="144">
        <v>20</v>
      </c>
      <c r="K397" s="145" t="s">
        <v>32</v>
      </c>
      <c r="L397" s="117"/>
      <c r="M397" s="118">
        <v>3</v>
      </c>
      <c r="N397" s="118">
        <v>3</v>
      </c>
      <c r="O397" s="118"/>
      <c r="P397" s="118"/>
      <c r="Q397" s="118"/>
      <c r="R397" s="118"/>
      <c r="S397" s="118"/>
      <c r="T397" s="118">
        <v>3</v>
      </c>
      <c r="U397" s="118">
        <v>3</v>
      </c>
      <c r="V397" s="118"/>
      <c r="W397" s="118"/>
      <c r="X397" s="118"/>
      <c r="Y397" s="118"/>
      <c r="Z397" s="118"/>
      <c r="AA397" s="118">
        <v>3</v>
      </c>
      <c r="AB397" s="118">
        <v>3</v>
      </c>
      <c r="AC397" s="118"/>
      <c r="AD397" s="118"/>
      <c r="AE397" s="118"/>
      <c r="AF397" s="118"/>
      <c r="AG397" s="118"/>
      <c r="AH397" s="118">
        <v>3</v>
      </c>
      <c r="AI397" s="118">
        <v>3</v>
      </c>
      <c r="AJ397" s="118"/>
      <c r="AK397" s="118"/>
      <c r="AL397" s="118"/>
      <c r="AM397" s="118"/>
      <c r="AN397" s="118"/>
      <c r="AO397" s="119">
        <v>3</v>
      </c>
      <c r="AP397" s="120">
        <f t="shared" si="242"/>
        <v>27</v>
      </c>
      <c r="AQ397" s="984"/>
      <c r="AR397" s="985"/>
      <c r="AS397" s="986"/>
      <c r="AT397" s="988"/>
      <c r="AU397" s="990"/>
    </row>
    <row r="398" spans="3:47" ht="26.25" hidden="1" customHeight="1" x14ac:dyDescent="0.25">
      <c r="C398" s="977">
        <v>199</v>
      </c>
      <c r="D398" s="979"/>
      <c r="E398" s="980" t="s">
        <v>46</v>
      </c>
      <c r="F398" s="981" t="s">
        <v>519</v>
      </c>
      <c r="G398" s="982" t="s">
        <v>356</v>
      </c>
      <c r="H398" s="983" t="s">
        <v>27</v>
      </c>
      <c r="I398" s="145" t="s">
        <v>29</v>
      </c>
      <c r="J398" s="144">
        <v>20</v>
      </c>
      <c r="K398" s="145" t="s">
        <v>32</v>
      </c>
      <c r="L398" s="117">
        <v>6</v>
      </c>
      <c r="M398" s="118"/>
      <c r="N398" s="118"/>
      <c r="O398" s="118">
        <v>6</v>
      </c>
      <c r="P398" s="118">
        <v>6</v>
      </c>
      <c r="Q398" s="118">
        <v>6</v>
      </c>
      <c r="R398" s="118">
        <v>6</v>
      </c>
      <c r="S398" s="118">
        <v>6</v>
      </c>
      <c r="T398" s="118"/>
      <c r="U398" s="118"/>
      <c r="V398" s="118">
        <v>6</v>
      </c>
      <c r="W398" s="118">
        <v>6</v>
      </c>
      <c r="X398" s="118">
        <v>6</v>
      </c>
      <c r="Y398" s="118">
        <v>6</v>
      </c>
      <c r="Z398" s="118">
        <v>6</v>
      </c>
      <c r="AA398" s="118"/>
      <c r="AB398" s="118"/>
      <c r="AC398" s="118">
        <v>6</v>
      </c>
      <c r="AD398" s="118">
        <v>6</v>
      </c>
      <c r="AE398" s="118">
        <v>6</v>
      </c>
      <c r="AF398" s="118">
        <v>6</v>
      </c>
      <c r="AG398" s="118">
        <v>6</v>
      </c>
      <c r="AH398" s="118"/>
      <c r="AI398" s="118"/>
      <c r="AJ398" s="118">
        <v>6</v>
      </c>
      <c r="AK398" s="118">
        <v>6</v>
      </c>
      <c r="AL398" s="118">
        <v>6</v>
      </c>
      <c r="AM398" s="118">
        <v>6</v>
      </c>
      <c r="AN398" s="118">
        <v>6</v>
      </c>
      <c r="AO398" s="119"/>
      <c r="AP398" s="120">
        <f t="shared" si="242"/>
        <v>126</v>
      </c>
      <c r="AQ398" s="984">
        <v>10</v>
      </c>
      <c r="AR398" s="985">
        <f>1-(AS398/AQ398)</f>
        <v>0.30000000000000004</v>
      </c>
      <c r="AS398" s="986">
        <v>7</v>
      </c>
      <c r="AT398" s="987">
        <f t="shared" ref="AT398" si="257">+AQ398*AP398</f>
        <v>1260</v>
      </c>
      <c r="AU398" s="989">
        <f t="shared" ref="AU398" si="258">+AS398*AP398</f>
        <v>882</v>
      </c>
    </row>
    <row r="399" spans="3:47" ht="26.25" hidden="1" customHeight="1" x14ac:dyDescent="0.25">
      <c r="C399" s="978"/>
      <c r="D399" s="979"/>
      <c r="E399" s="980"/>
      <c r="F399" s="981"/>
      <c r="G399" s="982"/>
      <c r="H399" s="983"/>
      <c r="I399" s="145" t="s">
        <v>36</v>
      </c>
      <c r="J399" s="144">
        <v>20</v>
      </c>
      <c r="K399" s="145" t="s">
        <v>32</v>
      </c>
      <c r="L399" s="117"/>
      <c r="M399" s="118">
        <v>3</v>
      </c>
      <c r="N399" s="118">
        <v>3</v>
      </c>
      <c r="O399" s="118"/>
      <c r="P399" s="118"/>
      <c r="Q399" s="118"/>
      <c r="R399" s="118"/>
      <c r="S399" s="118"/>
      <c r="T399" s="118">
        <v>3</v>
      </c>
      <c r="U399" s="118">
        <v>3</v>
      </c>
      <c r="V399" s="118"/>
      <c r="W399" s="118"/>
      <c r="X399" s="118"/>
      <c r="Y399" s="118"/>
      <c r="Z399" s="118"/>
      <c r="AA399" s="118">
        <v>3</v>
      </c>
      <c r="AB399" s="118">
        <v>3</v>
      </c>
      <c r="AC399" s="118"/>
      <c r="AD399" s="118"/>
      <c r="AE399" s="118"/>
      <c r="AF399" s="118"/>
      <c r="AG399" s="118"/>
      <c r="AH399" s="118">
        <v>3</v>
      </c>
      <c r="AI399" s="118">
        <v>3</v>
      </c>
      <c r="AJ399" s="118"/>
      <c r="AK399" s="118"/>
      <c r="AL399" s="118"/>
      <c r="AM399" s="118"/>
      <c r="AN399" s="118"/>
      <c r="AO399" s="119">
        <v>3</v>
      </c>
      <c r="AP399" s="120">
        <f t="shared" si="242"/>
        <v>27</v>
      </c>
      <c r="AQ399" s="984"/>
      <c r="AR399" s="985"/>
      <c r="AS399" s="986"/>
      <c r="AT399" s="988"/>
      <c r="AU399" s="990"/>
    </row>
    <row r="400" spans="3:47" ht="26.25" hidden="1" customHeight="1" x14ac:dyDescent="0.25">
      <c r="C400" s="991">
        <v>200</v>
      </c>
      <c r="D400" s="979"/>
      <c r="E400" s="980" t="s">
        <v>268</v>
      </c>
      <c r="F400" s="981" t="s">
        <v>520</v>
      </c>
      <c r="G400" s="982" t="s">
        <v>128</v>
      </c>
      <c r="H400" s="983" t="s">
        <v>27</v>
      </c>
      <c r="I400" s="145" t="s">
        <v>29</v>
      </c>
      <c r="J400" s="144">
        <v>20</v>
      </c>
      <c r="K400" s="145" t="s">
        <v>32</v>
      </c>
      <c r="L400" s="117">
        <v>6</v>
      </c>
      <c r="M400" s="118"/>
      <c r="N400" s="118"/>
      <c r="O400" s="118">
        <v>6</v>
      </c>
      <c r="P400" s="118">
        <v>6</v>
      </c>
      <c r="Q400" s="118">
        <v>6</v>
      </c>
      <c r="R400" s="118">
        <v>6</v>
      </c>
      <c r="S400" s="118">
        <v>6</v>
      </c>
      <c r="T400" s="118"/>
      <c r="U400" s="118"/>
      <c r="V400" s="118">
        <v>6</v>
      </c>
      <c r="W400" s="118">
        <v>6</v>
      </c>
      <c r="X400" s="118">
        <v>6</v>
      </c>
      <c r="Y400" s="118">
        <v>6</v>
      </c>
      <c r="Z400" s="118">
        <v>6</v>
      </c>
      <c r="AA400" s="118"/>
      <c r="AB400" s="118"/>
      <c r="AC400" s="118">
        <v>6</v>
      </c>
      <c r="AD400" s="118">
        <v>6</v>
      </c>
      <c r="AE400" s="118">
        <v>6</v>
      </c>
      <c r="AF400" s="118">
        <v>6</v>
      </c>
      <c r="AG400" s="118">
        <v>6</v>
      </c>
      <c r="AH400" s="118"/>
      <c r="AI400" s="118"/>
      <c r="AJ400" s="118">
        <v>6</v>
      </c>
      <c r="AK400" s="118">
        <v>6</v>
      </c>
      <c r="AL400" s="118">
        <v>6</v>
      </c>
      <c r="AM400" s="118">
        <v>6</v>
      </c>
      <c r="AN400" s="118">
        <v>6</v>
      </c>
      <c r="AO400" s="119"/>
      <c r="AP400" s="120">
        <f t="shared" si="242"/>
        <v>126</v>
      </c>
      <c r="AQ400" s="984">
        <v>7.5</v>
      </c>
      <c r="AR400" s="985">
        <f>1-(AS400/AQ400)</f>
        <v>0.1333333333333333</v>
      </c>
      <c r="AS400" s="986">
        <v>6.5</v>
      </c>
      <c r="AT400" s="987">
        <f t="shared" ref="AT400" si="259">+AQ400*AP400</f>
        <v>945</v>
      </c>
      <c r="AU400" s="989">
        <f t="shared" ref="AU400" si="260">+AS400*AP400</f>
        <v>819</v>
      </c>
    </row>
    <row r="401" spans="3:47" ht="26.25" hidden="1" customHeight="1" x14ac:dyDescent="0.25">
      <c r="C401" s="991"/>
      <c r="D401" s="979"/>
      <c r="E401" s="980"/>
      <c r="F401" s="981"/>
      <c r="G401" s="982"/>
      <c r="H401" s="983"/>
      <c r="I401" s="145" t="s">
        <v>36</v>
      </c>
      <c r="J401" s="144">
        <v>20</v>
      </c>
      <c r="K401" s="145" t="s">
        <v>32</v>
      </c>
      <c r="L401" s="117"/>
      <c r="M401" s="118">
        <v>3</v>
      </c>
      <c r="N401" s="118">
        <v>3</v>
      </c>
      <c r="O401" s="118"/>
      <c r="P401" s="118"/>
      <c r="Q401" s="118"/>
      <c r="R401" s="118"/>
      <c r="S401" s="118"/>
      <c r="T401" s="118">
        <v>3</v>
      </c>
      <c r="U401" s="118">
        <v>3</v>
      </c>
      <c r="V401" s="118"/>
      <c r="W401" s="118"/>
      <c r="X401" s="118"/>
      <c r="Y401" s="118"/>
      <c r="Z401" s="118"/>
      <c r="AA401" s="118">
        <v>3</v>
      </c>
      <c r="AB401" s="118">
        <v>3</v>
      </c>
      <c r="AC401" s="118"/>
      <c r="AD401" s="118"/>
      <c r="AE401" s="118"/>
      <c r="AF401" s="118"/>
      <c r="AG401" s="118"/>
      <c r="AH401" s="118">
        <v>3</v>
      </c>
      <c r="AI401" s="118">
        <v>3</v>
      </c>
      <c r="AJ401" s="118"/>
      <c r="AK401" s="118"/>
      <c r="AL401" s="118"/>
      <c r="AM401" s="118"/>
      <c r="AN401" s="118"/>
      <c r="AO401" s="119">
        <v>3</v>
      </c>
      <c r="AP401" s="120">
        <f t="shared" si="242"/>
        <v>27</v>
      </c>
      <c r="AQ401" s="984"/>
      <c r="AR401" s="985"/>
      <c r="AS401" s="986"/>
      <c r="AT401" s="988"/>
      <c r="AU401" s="990"/>
    </row>
    <row r="402" spans="3:47" ht="26.25" hidden="1" customHeight="1" x14ac:dyDescent="0.25">
      <c r="C402" s="991">
        <v>201</v>
      </c>
      <c r="D402" s="979"/>
      <c r="E402" s="980" t="s">
        <v>268</v>
      </c>
      <c r="F402" s="981" t="s">
        <v>521</v>
      </c>
      <c r="G402" s="980" t="s">
        <v>357</v>
      </c>
      <c r="H402" s="983" t="s">
        <v>27</v>
      </c>
      <c r="I402" s="145" t="s">
        <v>29</v>
      </c>
      <c r="J402" s="144">
        <v>20</v>
      </c>
      <c r="K402" s="145" t="s">
        <v>32</v>
      </c>
      <c r="L402" s="117">
        <v>6</v>
      </c>
      <c r="M402" s="118"/>
      <c r="N402" s="118"/>
      <c r="O402" s="118">
        <v>6</v>
      </c>
      <c r="P402" s="118">
        <v>6</v>
      </c>
      <c r="Q402" s="118">
        <v>6</v>
      </c>
      <c r="R402" s="118">
        <v>6</v>
      </c>
      <c r="S402" s="118">
        <v>6</v>
      </c>
      <c r="T402" s="118"/>
      <c r="U402" s="118"/>
      <c r="V402" s="118">
        <v>6</v>
      </c>
      <c r="W402" s="118">
        <v>6</v>
      </c>
      <c r="X402" s="118">
        <v>6</v>
      </c>
      <c r="Y402" s="118">
        <v>6</v>
      </c>
      <c r="Z402" s="118">
        <v>6</v>
      </c>
      <c r="AA402" s="118"/>
      <c r="AB402" s="118"/>
      <c r="AC402" s="118">
        <v>6</v>
      </c>
      <c r="AD402" s="118">
        <v>6</v>
      </c>
      <c r="AE402" s="118">
        <v>6</v>
      </c>
      <c r="AF402" s="118">
        <v>6</v>
      </c>
      <c r="AG402" s="118">
        <v>6</v>
      </c>
      <c r="AH402" s="118"/>
      <c r="AI402" s="118"/>
      <c r="AJ402" s="118">
        <v>6</v>
      </c>
      <c r="AK402" s="118">
        <v>6</v>
      </c>
      <c r="AL402" s="118">
        <v>6</v>
      </c>
      <c r="AM402" s="118">
        <v>6</v>
      </c>
      <c r="AN402" s="118">
        <v>6</v>
      </c>
      <c r="AO402" s="119"/>
      <c r="AP402" s="120">
        <f t="shared" si="242"/>
        <v>126</v>
      </c>
      <c r="AQ402" s="984">
        <v>7.5</v>
      </c>
      <c r="AR402" s="985">
        <f>1-(AS402/AQ402)</f>
        <v>0.1333333333333333</v>
      </c>
      <c r="AS402" s="986">
        <v>6.5</v>
      </c>
      <c r="AT402" s="987">
        <f t="shared" ref="AT402" si="261">+AQ402*AP402</f>
        <v>945</v>
      </c>
      <c r="AU402" s="989">
        <f t="shared" ref="AU402" si="262">+AS402*AP402</f>
        <v>819</v>
      </c>
    </row>
    <row r="403" spans="3:47" ht="26.25" hidden="1" customHeight="1" x14ac:dyDescent="0.25">
      <c r="C403" s="991"/>
      <c r="D403" s="979"/>
      <c r="E403" s="980"/>
      <c r="F403" s="981"/>
      <c r="G403" s="982"/>
      <c r="H403" s="983"/>
      <c r="I403" s="145" t="s">
        <v>36</v>
      </c>
      <c r="J403" s="144">
        <v>20</v>
      </c>
      <c r="K403" s="145" t="s">
        <v>32</v>
      </c>
      <c r="L403" s="117"/>
      <c r="M403" s="118">
        <v>3</v>
      </c>
      <c r="N403" s="118">
        <v>3</v>
      </c>
      <c r="O403" s="118"/>
      <c r="P403" s="118"/>
      <c r="Q403" s="118"/>
      <c r="R403" s="118"/>
      <c r="S403" s="118"/>
      <c r="T403" s="118">
        <v>3</v>
      </c>
      <c r="U403" s="118">
        <v>3</v>
      </c>
      <c r="V403" s="118"/>
      <c r="W403" s="118"/>
      <c r="X403" s="118"/>
      <c r="Y403" s="118"/>
      <c r="Z403" s="118"/>
      <c r="AA403" s="118">
        <v>3</v>
      </c>
      <c r="AB403" s="118">
        <v>3</v>
      </c>
      <c r="AC403" s="118"/>
      <c r="AD403" s="118"/>
      <c r="AE403" s="118"/>
      <c r="AF403" s="118"/>
      <c r="AG403" s="118"/>
      <c r="AH403" s="118">
        <v>3</v>
      </c>
      <c r="AI403" s="118">
        <v>3</v>
      </c>
      <c r="AJ403" s="118"/>
      <c r="AK403" s="118"/>
      <c r="AL403" s="118"/>
      <c r="AM403" s="118"/>
      <c r="AN403" s="118"/>
      <c r="AO403" s="119">
        <v>3</v>
      </c>
      <c r="AP403" s="120">
        <f t="shared" si="242"/>
        <v>27</v>
      </c>
      <c r="AQ403" s="984"/>
      <c r="AR403" s="985"/>
      <c r="AS403" s="986"/>
      <c r="AT403" s="988"/>
      <c r="AU403" s="990"/>
    </row>
    <row r="404" spans="3:47" ht="26.25" customHeight="1" x14ac:dyDescent="0.25">
      <c r="C404" s="991">
        <v>202</v>
      </c>
      <c r="D404" s="979"/>
      <c r="E404" s="997" t="s">
        <v>358</v>
      </c>
      <c r="F404" s="979" t="s">
        <v>522</v>
      </c>
      <c r="G404" s="997" t="s">
        <v>359</v>
      </c>
      <c r="H404" s="1020" t="s">
        <v>27</v>
      </c>
      <c r="I404" s="94" t="s">
        <v>29</v>
      </c>
      <c r="J404" s="97">
        <v>20</v>
      </c>
      <c r="K404" s="94" t="s">
        <v>32</v>
      </c>
      <c r="L404" s="100">
        <v>6</v>
      </c>
      <c r="M404" s="51"/>
      <c r="N404" s="51"/>
      <c r="O404" s="73">
        <v>6</v>
      </c>
      <c r="P404" s="73">
        <v>6</v>
      </c>
      <c r="Q404" s="73">
        <v>6</v>
      </c>
      <c r="R404" s="73">
        <v>6</v>
      </c>
      <c r="S404" s="73">
        <v>6</v>
      </c>
      <c r="T404" s="51"/>
      <c r="U404" s="51"/>
      <c r="V404" s="73">
        <v>6</v>
      </c>
      <c r="W404" s="73">
        <v>6</v>
      </c>
      <c r="X404" s="73">
        <v>6</v>
      </c>
      <c r="Y404" s="73">
        <v>6</v>
      </c>
      <c r="Z404" s="73">
        <v>6</v>
      </c>
      <c r="AA404" s="51"/>
      <c r="AB404" s="51"/>
      <c r="AC404" s="73">
        <v>6</v>
      </c>
      <c r="AD404" s="73">
        <v>6</v>
      </c>
      <c r="AE404" s="73">
        <v>6</v>
      </c>
      <c r="AF404" s="73">
        <v>6</v>
      </c>
      <c r="AG404" s="73">
        <v>6</v>
      </c>
      <c r="AH404" s="51"/>
      <c r="AI404" s="51"/>
      <c r="AJ404" s="73">
        <v>6</v>
      </c>
      <c r="AK404" s="73">
        <v>6</v>
      </c>
      <c r="AL404" s="73">
        <v>6</v>
      </c>
      <c r="AM404" s="73">
        <v>6</v>
      </c>
      <c r="AN404" s="73">
        <v>6</v>
      </c>
      <c r="AO404" s="101"/>
      <c r="AP404" s="98">
        <f t="shared" si="242"/>
        <v>126</v>
      </c>
      <c r="AQ404" s="1037"/>
      <c r="AR404" s="1038" t="e">
        <f>1-(AS404/AQ404)</f>
        <v>#DIV/0!</v>
      </c>
      <c r="AS404" s="1035"/>
      <c r="AT404" s="987">
        <f t="shared" ref="AT404" si="263">+AQ404*AP404</f>
        <v>0</v>
      </c>
      <c r="AU404" s="989">
        <f t="shared" ref="AU404" si="264">+AS404*AP404</f>
        <v>0</v>
      </c>
    </row>
    <row r="405" spans="3:47" ht="26.25" customHeight="1" x14ac:dyDescent="0.25">
      <c r="C405" s="991"/>
      <c r="D405" s="979"/>
      <c r="E405" s="997"/>
      <c r="F405" s="979"/>
      <c r="G405" s="998"/>
      <c r="H405" s="1020"/>
      <c r="I405" s="94" t="s">
        <v>36</v>
      </c>
      <c r="J405" s="97">
        <v>20</v>
      </c>
      <c r="K405" s="94" t="s">
        <v>32</v>
      </c>
      <c r="L405" s="100"/>
      <c r="M405" s="51">
        <v>3</v>
      </c>
      <c r="N405" s="51">
        <v>3</v>
      </c>
      <c r="O405" s="73"/>
      <c r="P405" s="73"/>
      <c r="Q405" s="73"/>
      <c r="R405" s="73"/>
      <c r="S405" s="73"/>
      <c r="T405" s="51">
        <v>3</v>
      </c>
      <c r="U405" s="51">
        <v>3</v>
      </c>
      <c r="V405" s="73"/>
      <c r="W405" s="73"/>
      <c r="X405" s="73"/>
      <c r="Y405" s="73"/>
      <c r="Z405" s="73"/>
      <c r="AA405" s="51">
        <v>3</v>
      </c>
      <c r="AB405" s="51">
        <v>3</v>
      </c>
      <c r="AC405" s="73"/>
      <c r="AD405" s="73"/>
      <c r="AE405" s="73"/>
      <c r="AF405" s="73"/>
      <c r="AG405" s="73"/>
      <c r="AH405" s="51">
        <v>3</v>
      </c>
      <c r="AI405" s="51">
        <v>3</v>
      </c>
      <c r="AJ405" s="73"/>
      <c r="AK405" s="73"/>
      <c r="AL405" s="73"/>
      <c r="AM405" s="73"/>
      <c r="AN405" s="73"/>
      <c r="AO405" s="101">
        <v>3</v>
      </c>
      <c r="AP405" s="98">
        <f t="shared" si="242"/>
        <v>27</v>
      </c>
      <c r="AQ405" s="1037"/>
      <c r="AR405" s="1038"/>
      <c r="AS405" s="1035"/>
      <c r="AT405" s="988"/>
      <c r="AU405" s="990"/>
    </row>
    <row r="406" spans="3:47" ht="26.25" hidden="1" customHeight="1" x14ac:dyDescent="0.25">
      <c r="C406" s="93">
        <v>203</v>
      </c>
      <c r="D406" s="979"/>
      <c r="E406" s="140" t="s">
        <v>41</v>
      </c>
      <c r="F406" s="147" t="s">
        <v>523</v>
      </c>
      <c r="G406" s="144" t="s">
        <v>360</v>
      </c>
      <c r="H406" s="145" t="s">
        <v>27</v>
      </c>
      <c r="I406" s="145" t="s">
        <v>29</v>
      </c>
      <c r="J406" s="144">
        <v>20</v>
      </c>
      <c r="K406" s="145" t="s">
        <v>32</v>
      </c>
      <c r="L406" s="117">
        <v>6</v>
      </c>
      <c r="M406" s="118"/>
      <c r="N406" s="118"/>
      <c r="O406" s="118">
        <v>6</v>
      </c>
      <c r="P406" s="118">
        <v>6</v>
      </c>
      <c r="Q406" s="118">
        <v>6</v>
      </c>
      <c r="R406" s="118">
        <v>6</v>
      </c>
      <c r="S406" s="118">
        <v>6</v>
      </c>
      <c r="T406" s="118"/>
      <c r="U406" s="118"/>
      <c r="V406" s="118">
        <v>6</v>
      </c>
      <c r="W406" s="118">
        <v>6</v>
      </c>
      <c r="X406" s="118">
        <v>6</v>
      </c>
      <c r="Y406" s="118">
        <v>6</v>
      </c>
      <c r="Z406" s="118">
        <v>6</v>
      </c>
      <c r="AA406" s="118"/>
      <c r="AB406" s="118"/>
      <c r="AC406" s="118">
        <v>6</v>
      </c>
      <c r="AD406" s="118">
        <v>6</v>
      </c>
      <c r="AE406" s="118">
        <v>6</v>
      </c>
      <c r="AF406" s="118">
        <v>6</v>
      </c>
      <c r="AG406" s="118">
        <v>6</v>
      </c>
      <c r="AH406" s="118"/>
      <c r="AI406" s="118"/>
      <c r="AJ406" s="118">
        <v>6</v>
      </c>
      <c r="AK406" s="118">
        <v>6</v>
      </c>
      <c r="AL406" s="118">
        <v>6</v>
      </c>
      <c r="AM406" s="118">
        <v>6</v>
      </c>
      <c r="AN406" s="118">
        <v>6</v>
      </c>
      <c r="AO406" s="119"/>
      <c r="AP406" s="120">
        <f t="shared" si="242"/>
        <v>126</v>
      </c>
      <c r="AQ406" s="148">
        <v>10</v>
      </c>
      <c r="AR406" s="149">
        <f>1-(AS406/AQ406)</f>
        <v>0.5</v>
      </c>
      <c r="AS406" s="150">
        <v>5</v>
      </c>
      <c r="AT406" s="112">
        <f>+AQ406*AP406</f>
        <v>1260</v>
      </c>
      <c r="AU406" s="89">
        <f>+AS406*AP406</f>
        <v>630</v>
      </c>
    </row>
    <row r="407" spans="3:47" ht="26.25" hidden="1" customHeight="1" x14ac:dyDescent="0.25">
      <c r="C407" s="991">
        <v>204</v>
      </c>
      <c r="D407" s="979"/>
      <c r="E407" s="980" t="s">
        <v>268</v>
      </c>
      <c r="F407" s="981" t="s">
        <v>524</v>
      </c>
      <c r="G407" s="982" t="s">
        <v>361</v>
      </c>
      <c r="H407" s="983" t="s">
        <v>27</v>
      </c>
      <c r="I407" s="145" t="s">
        <v>29</v>
      </c>
      <c r="J407" s="144">
        <v>20</v>
      </c>
      <c r="K407" s="145" t="s">
        <v>32</v>
      </c>
      <c r="L407" s="117">
        <v>6</v>
      </c>
      <c r="M407" s="118"/>
      <c r="N407" s="118"/>
      <c r="O407" s="118">
        <v>6</v>
      </c>
      <c r="P407" s="118">
        <v>6</v>
      </c>
      <c r="Q407" s="118">
        <v>6</v>
      </c>
      <c r="R407" s="118">
        <v>6</v>
      </c>
      <c r="S407" s="118">
        <v>6</v>
      </c>
      <c r="T407" s="118"/>
      <c r="U407" s="118"/>
      <c r="V407" s="118">
        <v>6</v>
      </c>
      <c r="W407" s="118">
        <v>6</v>
      </c>
      <c r="X407" s="118">
        <v>6</v>
      </c>
      <c r="Y407" s="118">
        <v>6</v>
      </c>
      <c r="Z407" s="118">
        <v>6</v>
      </c>
      <c r="AA407" s="118"/>
      <c r="AB407" s="118"/>
      <c r="AC407" s="118">
        <v>6</v>
      </c>
      <c r="AD407" s="118">
        <v>6</v>
      </c>
      <c r="AE407" s="118">
        <v>6</v>
      </c>
      <c r="AF407" s="118">
        <v>6</v>
      </c>
      <c r="AG407" s="118">
        <v>6</v>
      </c>
      <c r="AH407" s="118"/>
      <c r="AI407" s="118"/>
      <c r="AJ407" s="118">
        <v>6</v>
      </c>
      <c r="AK407" s="118">
        <v>6</v>
      </c>
      <c r="AL407" s="118">
        <v>6</v>
      </c>
      <c r="AM407" s="118">
        <v>6</v>
      </c>
      <c r="AN407" s="118">
        <v>6</v>
      </c>
      <c r="AO407" s="119"/>
      <c r="AP407" s="120">
        <f t="shared" si="242"/>
        <v>126</v>
      </c>
      <c r="AQ407" s="984">
        <v>7.5</v>
      </c>
      <c r="AR407" s="985">
        <f>1-(AS407/AQ407)</f>
        <v>0.1333333333333333</v>
      </c>
      <c r="AS407" s="986">
        <v>6.5</v>
      </c>
      <c r="AT407" s="987">
        <f t="shared" ref="AT407" si="265">+AQ407*AP407</f>
        <v>945</v>
      </c>
      <c r="AU407" s="989">
        <f t="shared" ref="AU407" si="266">+AS407*AP407</f>
        <v>819</v>
      </c>
    </row>
    <row r="408" spans="3:47" ht="26.25" hidden="1" customHeight="1" x14ac:dyDescent="0.25">
      <c r="C408" s="991"/>
      <c r="D408" s="979"/>
      <c r="E408" s="980"/>
      <c r="F408" s="981"/>
      <c r="G408" s="982"/>
      <c r="H408" s="983"/>
      <c r="I408" s="145" t="s">
        <v>36</v>
      </c>
      <c r="J408" s="144">
        <v>20</v>
      </c>
      <c r="K408" s="145" t="s">
        <v>32</v>
      </c>
      <c r="L408" s="117"/>
      <c r="M408" s="118">
        <v>3</v>
      </c>
      <c r="N408" s="118">
        <v>3</v>
      </c>
      <c r="O408" s="118"/>
      <c r="P408" s="118"/>
      <c r="Q408" s="118"/>
      <c r="R408" s="118"/>
      <c r="S408" s="118"/>
      <c r="T408" s="118">
        <v>3</v>
      </c>
      <c r="U408" s="118">
        <v>3</v>
      </c>
      <c r="V408" s="118"/>
      <c r="W408" s="118"/>
      <c r="X408" s="118"/>
      <c r="Y408" s="118"/>
      <c r="Z408" s="118"/>
      <c r="AA408" s="118">
        <v>3</v>
      </c>
      <c r="AB408" s="118">
        <v>3</v>
      </c>
      <c r="AC408" s="118"/>
      <c r="AD408" s="118"/>
      <c r="AE408" s="118"/>
      <c r="AF408" s="118"/>
      <c r="AG408" s="118"/>
      <c r="AH408" s="118">
        <v>3</v>
      </c>
      <c r="AI408" s="118">
        <v>3</v>
      </c>
      <c r="AJ408" s="118"/>
      <c r="AK408" s="118"/>
      <c r="AL408" s="118"/>
      <c r="AM408" s="118"/>
      <c r="AN408" s="118"/>
      <c r="AO408" s="119">
        <v>3</v>
      </c>
      <c r="AP408" s="120">
        <f t="shared" si="242"/>
        <v>27</v>
      </c>
      <c r="AQ408" s="984"/>
      <c r="AR408" s="985"/>
      <c r="AS408" s="986"/>
      <c r="AT408" s="988"/>
      <c r="AU408" s="990"/>
    </row>
    <row r="409" spans="3:47" ht="37.5" hidden="1" customHeight="1" x14ac:dyDescent="0.25">
      <c r="C409" s="991">
        <v>205</v>
      </c>
      <c r="D409" s="979" t="s">
        <v>362</v>
      </c>
      <c r="E409" s="980" t="s">
        <v>253</v>
      </c>
      <c r="F409" s="981" t="s">
        <v>535</v>
      </c>
      <c r="G409" s="982" t="s">
        <v>363</v>
      </c>
      <c r="H409" s="983" t="s">
        <v>27</v>
      </c>
      <c r="I409" s="145" t="s">
        <v>29</v>
      </c>
      <c r="J409" s="144">
        <v>20</v>
      </c>
      <c r="K409" s="145" t="s">
        <v>32</v>
      </c>
      <c r="L409" s="117">
        <v>6</v>
      </c>
      <c r="M409" s="118"/>
      <c r="N409" s="118"/>
      <c r="O409" s="118">
        <v>6</v>
      </c>
      <c r="P409" s="118">
        <v>6</v>
      </c>
      <c r="Q409" s="118">
        <v>6</v>
      </c>
      <c r="R409" s="118">
        <v>6</v>
      </c>
      <c r="S409" s="118">
        <v>6</v>
      </c>
      <c r="T409" s="118"/>
      <c r="U409" s="118"/>
      <c r="V409" s="118">
        <v>6</v>
      </c>
      <c r="W409" s="118">
        <v>6</v>
      </c>
      <c r="X409" s="118">
        <v>6</v>
      </c>
      <c r="Y409" s="118">
        <v>6</v>
      </c>
      <c r="Z409" s="118">
        <v>6</v>
      </c>
      <c r="AA409" s="118"/>
      <c r="AB409" s="118"/>
      <c r="AC409" s="118">
        <v>6</v>
      </c>
      <c r="AD409" s="118">
        <v>6</v>
      </c>
      <c r="AE409" s="118">
        <v>6</v>
      </c>
      <c r="AF409" s="118">
        <v>6</v>
      </c>
      <c r="AG409" s="118">
        <v>6</v>
      </c>
      <c r="AH409" s="118"/>
      <c r="AI409" s="118"/>
      <c r="AJ409" s="118">
        <v>6</v>
      </c>
      <c r="AK409" s="118">
        <v>6</v>
      </c>
      <c r="AL409" s="118">
        <v>6</v>
      </c>
      <c r="AM409" s="118">
        <v>6</v>
      </c>
      <c r="AN409" s="118">
        <v>6</v>
      </c>
      <c r="AO409" s="119"/>
      <c r="AP409" s="120">
        <f t="shared" si="242"/>
        <v>126</v>
      </c>
      <c r="AQ409" s="984">
        <v>8</v>
      </c>
      <c r="AR409" s="985">
        <f>1-(AS409/AQ409)</f>
        <v>0</v>
      </c>
      <c r="AS409" s="986">
        <v>8</v>
      </c>
      <c r="AT409" s="987">
        <f t="shared" ref="AT409" si="267">+AQ409*AP409</f>
        <v>1008</v>
      </c>
      <c r="AU409" s="989">
        <f t="shared" ref="AU409" si="268">+AS409*AP409</f>
        <v>1008</v>
      </c>
    </row>
    <row r="410" spans="3:47" ht="37.5" hidden="1" customHeight="1" x14ac:dyDescent="0.25">
      <c r="C410" s="991"/>
      <c r="D410" s="979"/>
      <c r="E410" s="980"/>
      <c r="F410" s="981"/>
      <c r="G410" s="982"/>
      <c r="H410" s="983"/>
      <c r="I410" s="145" t="s">
        <v>36</v>
      </c>
      <c r="J410" s="144">
        <v>20</v>
      </c>
      <c r="K410" s="145" t="s">
        <v>32</v>
      </c>
      <c r="L410" s="117"/>
      <c r="M410" s="118">
        <v>3</v>
      </c>
      <c r="N410" s="118">
        <v>3</v>
      </c>
      <c r="O410" s="118"/>
      <c r="P410" s="118"/>
      <c r="Q410" s="118"/>
      <c r="R410" s="118"/>
      <c r="S410" s="118"/>
      <c r="T410" s="118">
        <v>3</v>
      </c>
      <c r="U410" s="118">
        <v>3</v>
      </c>
      <c r="V410" s="118"/>
      <c r="W410" s="118"/>
      <c r="X410" s="118"/>
      <c r="Y410" s="118"/>
      <c r="Z410" s="118"/>
      <c r="AA410" s="118">
        <v>3</v>
      </c>
      <c r="AB410" s="118">
        <v>3</v>
      </c>
      <c r="AC410" s="118"/>
      <c r="AD410" s="118"/>
      <c r="AE410" s="118"/>
      <c r="AF410" s="118"/>
      <c r="AG410" s="118"/>
      <c r="AH410" s="118">
        <v>3</v>
      </c>
      <c r="AI410" s="118">
        <v>3</v>
      </c>
      <c r="AJ410" s="118"/>
      <c r="AK410" s="118"/>
      <c r="AL410" s="118"/>
      <c r="AM410" s="118"/>
      <c r="AN410" s="118"/>
      <c r="AO410" s="119">
        <v>3</v>
      </c>
      <c r="AP410" s="120">
        <f t="shared" si="242"/>
        <v>27</v>
      </c>
      <c r="AQ410" s="984"/>
      <c r="AR410" s="985"/>
      <c r="AS410" s="986"/>
      <c r="AT410" s="988"/>
      <c r="AU410" s="990"/>
    </row>
    <row r="411" spans="3:47" ht="26.25" hidden="1" customHeight="1" x14ac:dyDescent="0.25">
      <c r="C411" s="991">
        <v>206</v>
      </c>
      <c r="D411" s="979"/>
      <c r="E411" s="980" t="s">
        <v>268</v>
      </c>
      <c r="F411" s="981" t="s">
        <v>536</v>
      </c>
      <c r="G411" s="982" t="s">
        <v>364</v>
      </c>
      <c r="H411" s="983" t="s">
        <v>27</v>
      </c>
      <c r="I411" s="145" t="s">
        <v>29</v>
      </c>
      <c r="J411" s="982">
        <v>20</v>
      </c>
      <c r="K411" s="145" t="s">
        <v>32</v>
      </c>
      <c r="L411" s="117">
        <v>6</v>
      </c>
      <c r="M411" s="118"/>
      <c r="N411" s="118"/>
      <c r="O411" s="118">
        <v>6</v>
      </c>
      <c r="P411" s="118">
        <v>6</v>
      </c>
      <c r="Q411" s="118">
        <v>6</v>
      </c>
      <c r="R411" s="118">
        <v>6</v>
      </c>
      <c r="S411" s="118">
        <v>6</v>
      </c>
      <c r="T411" s="118"/>
      <c r="U411" s="118"/>
      <c r="V411" s="118">
        <v>6</v>
      </c>
      <c r="W411" s="118">
        <v>6</v>
      </c>
      <c r="X411" s="118">
        <v>6</v>
      </c>
      <c r="Y411" s="118">
        <v>6</v>
      </c>
      <c r="Z411" s="118">
        <v>6</v>
      </c>
      <c r="AA411" s="118"/>
      <c r="AB411" s="118"/>
      <c r="AC411" s="118">
        <v>6</v>
      </c>
      <c r="AD411" s="118">
        <v>6</v>
      </c>
      <c r="AE411" s="118">
        <v>6</v>
      </c>
      <c r="AF411" s="118">
        <v>6</v>
      </c>
      <c r="AG411" s="118">
        <v>6</v>
      </c>
      <c r="AH411" s="118"/>
      <c r="AI411" s="118"/>
      <c r="AJ411" s="118">
        <v>6</v>
      </c>
      <c r="AK411" s="118">
        <v>6</v>
      </c>
      <c r="AL411" s="118">
        <v>6</v>
      </c>
      <c r="AM411" s="118">
        <v>6</v>
      </c>
      <c r="AN411" s="118">
        <v>6</v>
      </c>
      <c r="AO411" s="119"/>
      <c r="AP411" s="120">
        <f t="shared" si="242"/>
        <v>126</v>
      </c>
      <c r="AQ411" s="984">
        <v>7.5</v>
      </c>
      <c r="AR411" s="985">
        <f>1-(AS411/AQ411)</f>
        <v>0.1333333333333333</v>
      </c>
      <c r="AS411" s="986">
        <v>6.5</v>
      </c>
      <c r="AT411" s="987">
        <f t="shared" ref="AT411" si="269">+AQ411*AP411</f>
        <v>945</v>
      </c>
      <c r="AU411" s="989">
        <f t="shared" ref="AU411" si="270">+AS411*AP411</f>
        <v>819</v>
      </c>
    </row>
    <row r="412" spans="3:47" ht="26.25" hidden="1" customHeight="1" x14ac:dyDescent="0.25">
      <c r="C412" s="991"/>
      <c r="D412" s="979"/>
      <c r="E412" s="980"/>
      <c r="F412" s="981"/>
      <c r="G412" s="982"/>
      <c r="H412" s="983"/>
      <c r="I412" s="145" t="s">
        <v>36</v>
      </c>
      <c r="J412" s="982"/>
      <c r="K412" s="145" t="s">
        <v>32</v>
      </c>
      <c r="L412" s="117"/>
      <c r="M412" s="118">
        <v>3</v>
      </c>
      <c r="N412" s="118">
        <v>3</v>
      </c>
      <c r="O412" s="118"/>
      <c r="P412" s="118"/>
      <c r="Q412" s="118"/>
      <c r="R412" s="118"/>
      <c r="S412" s="118"/>
      <c r="T412" s="118">
        <v>3</v>
      </c>
      <c r="U412" s="118">
        <v>3</v>
      </c>
      <c r="V412" s="118"/>
      <c r="W412" s="118"/>
      <c r="X412" s="118"/>
      <c r="Y412" s="118"/>
      <c r="Z412" s="118"/>
      <c r="AA412" s="118">
        <v>3</v>
      </c>
      <c r="AB412" s="118">
        <v>3</v>
      </c>
      <c r="AC412" s="118"/>
      <c r="AD412" s="118"/>
      <c r="AE412" s="118"/>
      <c r="AF412" s="118"/>
      <c r="AG412" s="118"/>
      <c r="AH412" s="118">
        <v>3</v>
      </c>
      <c r="AI412" s="118">
        <v>3</v>
      </c>
      <c r="AJ412" s="118"/>
      <c r="AK412" s="118"/>
      <c r="AL412" s="118"/>
      <c r="AM412" s="118"/>
      <c r="AN412" s="118"/>
      <c r="AO412" s="119">
        <v>3</v>
      </c>
      <c r="AP412" s="120">
        <f t="shared" si="242"/>
        <v>27</v>
      </c>
      <c r="AQ412" s="984"/>
      <c r="AR412" s="985"/>
      <c r="AS412" s="986"/>
      <c r="AT412" s="988"/>
      <c r="AU412" s="990"/>
    </row>
    <row r="413" spans="3:47" ht="26.25" customHeight="1" x14ac:dyDescent="0.25">
      <c r="C413" s="991">
        <v>207</v>
      </c>
      <c r="D413" s="979"/>
      <c r="E413" s="997" t="s">
        <v>365</v>
      </c>
      <c r="F413" s="979" t="s">
        <v>537</v>
      </c>
      <c r="G413" s="998" t="s">
        <v>366</v>
      </c>
      <c r="H413" s="1020" t="s">
        <v>27</v>
      </c>
      <c r="I413" s="94" t="s">
        <v>29</v>
      </c>
      <c r="J413" s="1016">
        <v>20</v>
      </c>
      <c r="K413" s="94" t="s">
        <v>32</v>
      </c>
      <c r="L413" s="100">
        <v>7</v>
      </c>
      <c r="M413" s="51"/>
      <c r="N413" s="51"/>
      <c r="O413" s="73">
        <v>7</v>
      </c>
      <c r="P413" s="73">
        <v>7</v>
      </c>
      <c r="Q413" s="73">
        <v>7</v>
      </c>
      <c r="R413" s="73">
        <v>7</v>
      </c>
      <c r="S413" s="73">
        <v>7</v>
      </c>
      <c r="T413" s="51"/>
      <c r="U413" s="51"/>
      <c r="V413" s="73">
        <v>7</v>
      </c>
      <c r="W413" s="73">
        <v>7</v>
      </c>
      <c r="X413" s="73">
        <v>7</v>
      </c>
      <c r="Y413" s="73">
        <v>7</v>
      </c>
      <c r="Z413" s="73">
        <v>7</v>
      </c>
      <c r="AA413" s="51"/>
      <c r="AB413" s="51"/>
      <c r="AC413" s="73">
        <v>7</v>
      </c>
      <c r="AD413" s="73">
        <v>7</v>
      </c>
      <c r="AE413" s="73">
        <v>7</v>
      </c>
      <c r="AF413" s="73">
        <v>7</v>
      </c>
      <c r="AG413" s="73">
        <v>7</v>
      </c>
      <c r="AH413" s="51"/>
      <c r="AI413" s="51"/>
      <c r="AJ413" s="73">
        <v>7</v>
      </c>
      <c r="AK413" s="73">
        <v>7</v>
      </c>
      <c r="AL413" s="73">
        <v>7</v>
      </c>
      <c r="AM413" s="73">
        <v>7</v>
      </c>
      <c r="AN413" s="73">
        <v>7</v>
      </c>
      <c r="AO413" s="101"/>
      <c r="AP413" s="98">
        <f t="shared" si="242"/>
        <v>147</v>
      </c>
      <c r="AQ413" s="1037"/>
      <c r="AR413" s="1038" t="e">
        <f>1-(AS413/AQ413)</f>
        <v>#DIV/0!</v>
      </c>
      <c r="AS413" s="1035"/>
      <c r="AT413" s="987">
        <f t="shared" ref="AT413" si="271">+AQ413*AP413</f>
        <v>0</v>
      </c>
      <c r="AU413" s="989">
        <f t="shared" ref="AU413" si="272">+AS413*AP413</f>
        <v>0</v>
      </c>
    </row>
    <row r="414" spans="3:47" ht="26.25" customHeight="1" x14ac:dyDescent="0.25">
      <c r="C414" s="991"/>
      <c r="D414" s="979"/>
      <c r="E414" s="997"/>
      <c r="F414" s="979"/>
      <c r="G414" s="998"/>
      <c r="H414" s="1020"/>
      <c r="I414" s="94" t="s">
        <v>36</v>
      </c>
      <c r="J414" s="1016"/>
      <c r="K414" s="94" t="s">
        <v>32</v>
      </c>
      <c r="L414" s="100"/>
      <c r="M414" s="51">
        <v>3</v>
      </c>
      <c r="N414" s="51">
        <v>3</v>
      </c>
      <c r="O414" s="73"/>
      <c r="P414" s="73"/>
      <c r="Q414" s="73"/>
      <c r="R414" s="73"/>
      <c r="S414" s="73"/>
      <c r="T414" s="51">
        <v>3</v>
      </c>
      <c r="U414" s="51">
        <v>3</v>
      </c>
      <c r="V414" s="73"/>
      <c r="W414" s="73"/>
      <c r="X414" s="73"/>
      <c r="Y414" s="73"/>
      <c r="Z414" s="73"/>
      <c r="AA414" s="51">
        <v>3</v>
      </c>
      <c r="AB414" s="51">
        <v>3</v>
      </c>
      <c r="AC414" s="73"/>
      <c r="AD414" s="73"/>
      <c r="AE414" s="73"/>
      <c r="AF414" s="73"/>
      <c r="AG414" s="73"/>
      <c r="AH414" s="51">
        <v>3</v>
      </c>
      <c r="AI414" s="51">
        <v>3</v>
      </c>
      <c r="AJ414" s="73"/>
      <c r="AK414" s="73"/>
      <c r="AL414" s="73"/>
      <c r="AM414" s="73"/>
      <c r="AN414" s="73"/>
      <c r="AO414" s="101">
        <v>3</v>
      </c>
      <c r="AP414" s="98">
        <f t="shared" si="242"/>
        <v>27</v>
      </c>
      <c r="AQ414" s="1037"/>
      <c r="AR414" s="1038"/>
      <c r="AS414" s="1035"/>
      <c r="AT414" s="988"/>
      <c r="AU414" s="990"/>
    </row>
    <row r="415" spans="3:47" ht="26.25" hidden="1" customHeight="1" x14ac:dyDescent="0.25">
      <c r="C415" s="977">
        <v>208</v>
      </c>
      <c r="D415" s="979" t="s">
        <v>83</v>
      </c>
      <c r="E415" s="980" t="s">
        <v>46</v>
      </c>
      <c r="F415" s="981" t="s">
        <v>538</v>
      </c>
      <c r="G415" s="982" t="s">
        <v>367</v>
      </c>
      <c r="H415" s="983" t="s">
        <v>27</v>
      </c>
      <c r="I415" s="145" t="s">
        <v>29</v>
      </c>
      <c r="J415" s="982">
        <v>20</v>
      </c>
      <c r="K415" s="145" t="s">
        <v>32</v>
      </c>
      <c r="L415" s="117">
        <v>6</v>
      </c>
      <c r="M415" s="118"/>
      <c r="N415" s="118"/>
      <c r="O415" s="118">
        <v>6</v>
      </c>
      <c r="P415" s="118">
        <v>6</v>
      </c>
      <c r="Q415" s="118">
        <v>6</v>
      </c>
      <c r="R415" s="118">
        <v>6</v>
      </c>
      <c r="S415" s="118">
        <v>6</v>
      </c>
      <c r="T415" s="118"/>
      <c r="U415" s="118"/>
      <c r="V415" s="118">
        <v>6</v>
      </c>
      <c r="W415" s="118">
        <v>6</v>
      </c>
      <c r="X415" s="118">
        <v>6</v>
      </c>
      <c r="Y415" s="118">
        <v>6</v>
      </c>
      <c r="Z415" s="118">
        <v>6</v>
      </c>
      <c r="AA415" s="118"/>
      <c r="AB415" s="118"/>
      <c r="AC415" s="118">
        <v>6</v>
      </c>
      <c r="AD415" s="118">
        <v>6</v>
      </c>
      <c r="AE415" s="118">
        <v>6</v>
      </c>
      <c r="AF415" s="118">
        <v>6</v>
      </c>
      <c r="AG415" s="118">
        <v>6</v>
      </c>
      <c r="AH415" s="118"/>
      <c r="AI415" s="118"/>
      <c r="AJ415" s="118">
        <v>6</v>
      </c>
      <c r="AK415" s="118">
        <v>6</v>
      </c>
      <c r="AL415" s="118">
        <v>6</v>
      </c>
      <c r="AM415" s="118">
        <v>6</v>
      </c>
      <c r="AN415" s="118">
        <v>6</v>
      </c>
      <c r="AO415" s="119"/>
      <c r="AP415" s="120">
        <f t="shared" si="242"/>
        <v>126</v>
      </c>
      <c r="AQ415" s="984">
        <v>10</v>
      </c>
      <c r="AR415" s="985">
        <f>1-(AS415/AQ415)</f>
        <v>0.30000000000000004</v>
      </c>
      <c r="AS415" s="986">
        <v>7</v>
      </c>
      <c r="AT415" s="987">
        <f t="shared" ref="AT415" si="273">+AQ415*AP415</f>
        <v>1260</v>
      </c>
      <c r="AU415" s="989">
        <f t="shared" ref="AU415" si="274">+AS415*AP415</f>
        <v>882</v>
      </c>
    </row>
    <row r="416" spans="3:47" ht="26.25" hidden="1" customHeight="1" x14ac:dyDescent="0.25">
      <c r="C416" s="978"/>
      <c r="D416" s="979"/>
      <c r="E416" s="980"/>
      <c r="F416" s="981"/>
      <c r="G416" s="982"/>
      <c r="H416" s="983"/>
      <c r="I416" s="145" t="s">
        <v>36</v>
      </c>
      <c r="J416" s="982"/>
      <c r="K416" s="145" t="s">
        <v>32</v>
      </c>
      <c r="L416" s="117"/>
      <c r="M416" s="118">
        <v>3</v>
      </c>
      <c r="N416" s="118">
        <v>3</v>
      </c>
      <c r="O416" s="118"/>
      <c r="P416" s="118"/>
      <c r="Q416" s="118"/>
      <c r="R416" s="118"/>
      <c r="S416" s="118"/>
      <c r="T416" s="118">
        <v>3</v>
      </c>
      <c r="U416" s="118">
        <v>3</v>
      </c>
      <c r="V416" s="118"/>
      <c r="W416" s="118"/>
      <c r="X416" s="118"/>
      <c r="Y416" s="118"/>
      <c r="Z416" s="118"/>
      <c r="AA416" s="118">
        <v>3</v>
      </c>
      <c r="AB416" s="118">
        <v>3</v>
      </c>
      <c r="AC416" s="118"/>
      <c r="AD416" s="118"/>
      <c r="AE416" s="118"/>
      <c r="AF416" s="118"/>
      <c r="AG416" s="118"/>
      <c r="AH416" s="118">
        <v>3</v>
      </c>
      <c r="AI416" s="118">
        <v>3</v>
      </c>
      <c r="AJ416" s="118"/>
      <c r="AK416" s="118"/>
      <c r="AL416" s="118"/>
      <c r="AM416" s="118"/>
      <c r="AN416" s="118"/>
      <c r="AO416" s="119">
        <v>3</v>
      </c>
      <c r="AP416" s="120">
        <f t="shared" si="242"/>
        <v>27</v>
      </c>
      <c r="AQ416" s="984"/>
      <c r="AR416" s="985"/>
      <c r="AS416" s="986"/>
      <c r="AT416" s="988"/>
      <c r="AU416" s="990"/>
    </row>
    <row r="417" spans="3:47" ht="26.25" customHeight="1" x14ac:dyDescent="0.25">
      <c r="C417" s="991">
        <v>209</v>
      </c>
      <c r="D417" s="979"/>
      <c r="E417" s="997" t="s">
        <v>368</v>
      </c>
      <c r="F417" s="979" t="s">
        <v>539</v>
      </c>
      <c r="G417" s="998" t="s">
        <v>369</v>
      </c>
      <c r="H417" s="1020" t="s">
        <v>27</v>
      </c>
      <c r="I417" s="94" t="s">
        <v>29</v>
      </c>
      <c r="J417" s="1016">
        <v>20</v>
      </c>
      <c r="K417" s="94" t="s">
        <v>32</v>
      </c>
      <c r="L417" s="100">
        <v>6</v>
      </c>
      <c r="M417" s="51"/>
      <c r="N417" s="51"/>
      <c r="O417" s="73">
        <v>6</v>
      </c>
      <c r="P417" s="73">
        <v>6</v>
      </c>
      <c r="Q417" s="73">
        <v>6</v>
      </c>
      <c r="R417" s="73">
        <v>6</v>
      </c>
      <c r="S417" s="73">
        <v>6</v>
      </c>
      <c r="T417" s="51"/>
      <c r="U417" s="51"/>
      <c r="V417" s="73">
        <v>6</v>
      </c>
      <c r="W417" s="73">
        <v>6</v>
      </c>
      <c r="X417" s="73">
        <v>6</v>
      </c>
      <c r="Y417" s="73">
        <v>6</v>
      </c>
      <c r="Z417" s="73">
        <v>6</v>
      </c>
      <c r="AA417" s="51"/>
      <c r="AB417" s="51"/>
      <c r="AC417" s="73">
        <v>6</v>
      </c>
      <c r="AD417" s="73">
        <v>6</v>
      </c>
      <c r="AE417" s="73">
        <v>6</v>
      </c>
      <c r="AF417" s="73">
        <v>6</v>
      </c>
      <c r="AG417" s="73">
        <v>6</v>
      </c>
      <c r="AH417" s="51"/>
      <c r="AI417" s="51"/>
      <c r="AJ417" s="73">
        <v>6</v>
      </c>
      <c r="AK417" s="73">
        <v>6</v>
      </c>
      <c r="AL417" s="73">
        <v>6</v>
      </c>
      <c r="AM417" s="73">
        <v>6</v>
      </c>
      <c r="AN417" s="73">
        <v>6</v>
      </c>
      <c r="AO417" s="101"/>
      <c r="AP417" s="98">
        <f t="shared" si="242"/>
        <v>126</v>
      </c>
      <c r="AQ417" s="1037"/>
      <c r="AR417" s="1038" t="e">
        <f>1-(AS417/AQ417)</f>
        <v>#DIV/0!</v>
      </c>
      <c r="AS417" s="1035"/>
      <c r="AT417" s="987">
        <f t="shared" ref="AT417" si="275">+AQ417*AP417</f>
        <v>0</v>
      </c>
      <c r="AU417" s="989">
        <f t="shared" ref="AU417" si="276">+AS417*AP417</f>
        <v>0</v>
      </c>
    </row>
    <row r="418" spans="3:47" ht="26.25" customHeight="1" x14ac:dyDescent="0.25">
      <c r="C418" s="991"/>
      <c r="D418" s="979"/>
      <c r="E418" s="997"/>
      <c r="F418" s="979"/>
      <c r="G418" s="998"/>
      <c r="H418" s="1020"/>
      <c r="I418" s="94" t="s">
        <v>36</v>
      </c>
      <c r="J418" s="1016"/>
      <c r="K418" s="94" t="s">
        <v>32</v>
      </c>
      <c r="L418" s="100"/>
      <c r="M418" s="51">
        <v>3</v>
      </c>
      <c r="N418" s="51">
        <v>3</v>
      </c>
      <c r="O418" s="73"/>
      <c r="P418" s="73"/>
      <c r="Q418" s="73"/>
      <c r="R418" s="73"/>
      <c r="S418" s="73"/>
      <c r="T418" s="51">
        <v>3</v>
      </c>
      <c r="U418" s="51">
        <v>3</v>
      </c>
      <c r="V418" s="73"/>
      <c r="W418" s="73"/>
      <c r="X418" s="73"/>
      <c r="Y418" s="73"/>
      <c r="Z418" s="73"/>
      <c r="AA418" s="51">
        <v>3</v>
      </c>
      <c r="AB418" s="51">
        <v>3</v>
      </c>
      <c r="AC418" s="73"/>
      <c r="AD418" s="73"/>
      <c r="AE418" s="73"/>
      <c r="AF418" s="73"/>
      <c r="AG418" s="73"/>
      <c r="AH418" s="51">
        <v>3</v>
      </c>
      <c r="AI418" s="51">
        <v>3</v>
      </c>
      <c r="AJ418" s="73"/>
      <c r="AK418" s="73"/>
      <c r="AL418" s="73"/>
      <c r="AM418" s="73"/>
      <c r="AN418" s="73"/>
      <c r="AO418" s="101">
        <v>3</v>
      </c>
      <c r="AP418" s="98">
        <f t="shared" si="242"/>
        <v>27</v>
      </c>
      <c r="AQ418" s="1037"/>
      <c r="AR418" s="1038"/>
      <c r="AS418" s="1035"/>
      <c r="AT418" s="988"/>
      <c r="AU418" s="990"/>
    </row>
    <row r="419" spans="3:47" ht="26.25" hidden="1" customHeight="1" x14ac:dyDescent="0.25">
      <c r="C419" s="991">
        <v>210</v>
      </c>
      <c r="D419" s="979"/>
      <c r="E419" s="980" t="s">
        <v>268</v>
      </c>
      <c r="F419" s="981" t="s">
        <v>540</v>
      </c>
      <c r="G419" s="982" t="s">
        <v>370</v>
      </c>
      <c r="H419" s="983" t="s">
        <v>27</v>
      </c>
      <c r="I419" s="145" t="s">
        <v>29</v>
      </c>
      <c r="J419" s="982">
        <v>20</v>
      </c>
      <c r="K419" s="145" t="s">
        <v>32</v>
      </c>
      <c r="L419" s="117">
        <v>6</v>
      </c>
      <c r="M419" s="118"/>
      <c r="N419" s="118"/>
      <c r="O419" s="118">
        <v>6</v>
      </c>
      <c r="P419" s="118">
        <v>6</v>
      </c>
      <c r="Q419" s="118">
        <v>6</v>
      </c>
      <c r="R419" s="118">
        <v>6</v>
      </c>
      <c r="S419" s="118">
        <v>6</v>
      </c>
      <c r="T419" s="118"/>
      <c r="U419" s="118"/>
      <c r="V419" s="118">
        <v>6</v>
      </c>
      <c r="W419" s="118">
        <v>6</v>
      </c>
      <c r="X419" s="118">
        <v>6</v>
      </c>
      <c r="Y419" s="118">
        <v>6</v>
      </c>
      <c r="Z419" s="118">
        <v>6</v>
      </c>
      <c r="AA419" s="118"/>
      <c r="AB419" s="118"/>
      <c r="AC419" s="118">
        <v>6</v>
      </c>
      <c r="AD419" s="118">
        <v>6</v>
      </c>
      <c r="AE419" s="118">
        <v>6</v>
      </c>
      <c r="AF419" s="118">
        <v>6</v>
      </c>
      <c r="AG419" s="118">
        <v>6</v>
      </c>
      <c r="AH419" s="118"/>
      <c r="AI419" s="118"/>
      <c r="AJ419" s="118">
        <v>6</v>
      </c>
      <c r="AK419" s="118">
        <v>6</v>
      </c>
      <c r="AL419" s="118">
        <v>6</v>
      </c>
      <c r="AM419" s="118">
        <v>6</v>
      </c>
      <c r="AN419" s="118">
        <v>6</v>
      </c>
      <c r="AO419" s="119"/>
      <c r="AP419" s="120">
        <f t="shared" si="242"/>
        <v>126</v>
      </c>
      <c r="AQ419" s="984">
        <v>7.5</v>
      </c>
      <c r="AR419" s="985">
        <f>1-(AS419/AQ419)</f>
        <v>0.1333333333333333</v>
      </c>
      <c r="AS419" s="986">
        <v>6.5</v>
      </c>
      <c r="AT419" s="987">
        <f t="shared" ref="AT419" si="277">+AQ419*AP419</f>
        <v>945</v>
      </c>
      <c r="AU419" s="989">
        <f t="shared" ref="AU419" si="278">+AS419*AP419</f>
        <v>819</v>
      </c>
    </row>
    <row r="420" spans="3:47" ht="26.25" hidden="1" customHeight="1" x14ac:dyDescent="0.25">
      <c r="C420" s="991"/>
      <c r="D420" s="979"/>
      <c r="E420" s="980"/>
      <c r="F420" s="981"/>
      <c r="G420" s="982"/>
      <c r="H420" s="983"/>
      <c r="I420" s="145" t="s">
        <v>36</v>
      </c>
      <c r="J420" s="982"/>
      <c r="K420" s="145" t="s">
        <v>32</v>
      </c>
      <c r="L420" s="117"/>
      <c r="M420" s="118">
        <v>3</v>
      </c>
      <c r="N420" s="118">
        <v>3</v>
      </c>
      <c r="O420" s="118"/>
      <c r="P420" s="118"/>
      <c r="Q420" s="118"/>
      <c r="R420" s="118"/>
      <c r="S420" s="118"/>
      <c r="T420" s="118">
        <v>3</v>
      </c>
      <c r="U420" s="118">
        <v>3</v>
      </c>
      <c r="V420" s="118"/>
      <c r="W420" s="118"/>
      <c r="X420" s="118"/>
      <c r="Y420" s="118"/>
      <c r="Z420" s="118"/>
      <c r="AA420" s="118">
        <v>3</v>
      </c>
      <c r="AB420" s="118">
        <v>3</v>
      </c>
      <c r="AC420" s="118"/>
      <c r="AD420" s="118"/>
      <c r="AE420" s="118"/>
      <c r="AF420" s="118"/>
      <c r="AG420" s="118"/>
      <c r="AH420" s="118">
        <v>3</v>
      </c>
      <c r="AI420" s="118">
        <v>3</v>
      </c>
      <c r="AJ420" s="118"/>
      <c r="AK420" s="118"/>
      <c r="AL420" s="118"/>
      <c r="AM420" s="118"/>
      <c r="AN420" s="118"/>
      <c r="AO420" s="119">
        <v>3</v>
      </c>
      <c r="AP420" s="120">
        <f t="shared" si="242"/>
        <v>27</v>
      </c>
      <c r="AQ420" s="984"/>
      <c r="AR420" s="985"/>
      <c r="AS420" s="986"/>
      <c r="AT420" s="988"/>
      <c r="AU420" s="990"/>
    </row>
    <row r="421" spans="3:47" ht="26.25" hidden="1" customHeight="1" x14ac:dyDescent="0.25">
      <c r="C421" s="991">
        <v>211</v>
      </c>
      <c r="D421" s="979"/>
      <c r="E421" s="980" t="s">
        <v>268</v>
      </c>
      <c r="F421" s="981" t="s">
        <v>541</v>
      </c>
      <c r="G421" s="980" t="s">
        <v>371</v>
      </c>
      <c r="H421" s="983" t="s">
        <v>27</v>
      </c>
      <c r="I421" s="145" t="s">
        <v>29</v>
      </c>
      <c r="J421" s="982">
        <v>20</v>
      </c>
      <c r="K421" s="145" t="s">
        <v>32</v>
      </c>
      <c r="L421" s="117">
        <v>6</v>
      </c>
      <c r="M421" s="118"/>
      <c r="N421" s="118"/>
      <c r="O421" s="118">
        <v>6</v>
      </c>
      <c r="P421" s="118">
        <v>6</v>
      </c>
      <c r="Q421" s="118">
        <v>6</v>
      </c>
      <c r="R421" s="118">
        <v>6</v>
      </c>
      <c r="S421" s="118">
        <v>6</v>
      </c>
      <c r="T421" s="118"/>
      <c r="U421" s="118"/>
      <c r="V421" s="118">
        <v>6</v>
      </c>
      <c r="W421" s="118">
        <v>6</v>
      </c>
      <c r="X421" s="118">
        <v>6</v>
      </c>
      <c r="Y421" s="118">
        <v>6</v>
      </c>
      <c r="Z421" s="118">
        <v>6</v>
      </c>
      <c r="AA421" s="118"/>
      <c r="AB421" s="118"/>
      <c r="AC421" s="118">
        <v>6</v>
      </c>
      <c r="AD421" s="118">
        <v>6</v>
      </c>
      <c r="AE421" s="118">
        <v>6</v>
      </c>
      <c r="AF421" s="118">
        <v>6</v>
      </c>
      <c r="AG421" s="118">
        <v>6</v>
      </c>
      <c r="AH421" s="118"/>
      <c r="AI421" s="118"/>
      <c r="AJ421" s="118">
        <v>6</v>
      </c>
      <c r="AK421" s="118">
        <v>6</v>
      </c>
      <c r="AL421" s="118">
        <v>6</v>
      </c>
      <c r="AM421" s="118">
        <v>6</v>
      </c>
      <c r="AN421" s="118">
        <v>6</v>
      </c>
      <c r="AO421" s="119"/>
      <c r="AP421" s="120">
        <f t="shared" si="242"/>
        <v>126</v>
      </c>
      <c r="AQ421" s="984">
        <v>7.5</v>
      </c>
      <c r="AR421" s="985">
        <f>1-(AS421/AQ421)</f>
        <v>0.1333333333333333</v>
      </c>
      <c r="AS421" s="986">
        <v>6.5</v>
      </c>
      <c r="AT421" s="987">
        <f t="shared" ref="AT421" si="279">+AQ421*AP421</f>
        <v>945</v>
      </c>
      <c r="AU421" s="989">
        <f t="shared" ref="AU421" si="280">+AS421*AP421</f>
        <v>819</v>
      </c>
    </row>
    <row r="422" spans="3:47" ht="26.25" hidden="1" customHeight="1" x14ac:dyDescent="0.25">
      <c r="C422" s="991"/>
      <c r="D422" s="979"/>
      <c r="E422" s="980"/>
      <c r="F422" s="981"/>
      <c r="G422" s="982"/>
      <c r="H422" s="983"/>
      <c r="I422" s="145" t="s">
        <v>36</v>
      </c>
      <c r="J422" s="982"/>
      <c r="K422" s="145" t="s">
        <v>32</v>
      </c>
      <c r="L422" s="117"/>
      <c r="M422" s="118">
        <v>3</v>
      </c>
      <c r="N422" s="118">
        <v>3</v>
      </c>
      <c r="O422" s="118"/>
      <c r="P422" s="118"/>
      <c r="Q422" s="118"/>
      <c r="R422" s="118"/>
      <c r="S422" s="118"/>
      <c r="T422" s="118">
        <v>3</v>
      </c>
      <c r="U422" s="118">
        <v>3</v>
      </c>
      <c r="V422" s="118"/>
      <c r="W422" s="118"/>
      <c r="X422" s="118"/>
      <c r="Y422" s="118"/>
      <c r="Z422" s="118"/>
      <c r="AA422" s="118">
        <v>3</v>
      </c>
      <c r="AB422" s="118">
        <v>3</v>
      </c>
      <c r="AC422" s="118"/>
      <c r="AD422" s="118"/>
      <c r="AE422" s="118"/>
      <c r="AF422" s="118"/>
      <c r="AG422" s="118"/>
      <c r="AH422" s="118">
        <v>3</v>
      </c>
      <c r="AI422" s="118">
        <v>3</v>
      </c>
      <c r="AJ422" s="118"/>
      <c r="AK422" s="118"/>
      <c r="AL422" s="118"/>
      <c r="AM422" s="118"/>
      <c r="AN422" s="118"/>
      <c r="AO422" s="119">
        <v>3</v>
      </c>
      <c r="AP422" s="120">
        <f t="shared" si="242"/>
        <v>27</v>
      </c>
      <c r="AQ422" s="984"/>
      <c r="AR422" s="985"/>
      <c r="AS422" s="986"/>
      <c r="AT422" s="988"/>
      <c r="AU422" s="990"/>
    </row>
    <row r="423" spans="3:47" ht="26.25" customHeight="1" x14ac:dyDescent="0.25">
      <c r="C423" s="991">
        <v>212</v>
      </c>
      <c r="D423" s="979"/>
      <c r="E423" s="997" t="s">
        <v>372</v>
      </c>
      <c r="F423" s="979" t="s">
        <v>542</v>
      </c>
      <c r="G423" s="998" t="s">
        <v>373</v>
      </c>
      <c r="H423" s="1020" t="s">
        <v>27</v>
      </c>
      <c r="I423" s="94" t="s">
        <v>29</v>
      </c>
      <c r="J423" s="1016">
        <v>20</v>
      </c>
      <c r="K423" s="94" t="s">
        <v>32</v>
      </c>
      <c r="L423" s="100">
        <v>6</v>
      </c>
      <c r="M423" s="51"/>
      <c r="N423" s="51"/>
      <c r="O423" s="73">
        <v>6</v>
      </c>
      <c r="P423" s="73">
        <v>6</v>
      </c>
      <c r="Q423" s="73">
        <v>6</v>
      </c>
      <c r="R423" s="73">
        <v>6</v>
      </c>
      <c r="S423" s="73">
        <v>6</v>
      </c>
      <c r="T423" s="51"/>
      <c r="U423" s="51"/>
      <c r="V423" s="73">
        <v>6</v>
      </c>
      <c r="W423" s="73">
        <v>6</v>
      </c>
      <c r="X423" s="73">
        <v>6</v>
      </c>
      <c r="Y423" s="73">
        <v>6</v>
      </c>
      <c r="Z423" s="73">
        <v>6</v>
      </c>
      <c r="AA423" s="51"/>
      <c r="AB423" s="51"/>
      <c r="AC423" s="73">
        <v>6</v>
      </c>
      <c r="AD423" s="73">
        <v>6</v>
      </c>
      <c r="AE423" s="73">
        <v>6</v>
      </c>
      <c r="AF423" s="73">
        <v>6</v>
      </c>
      <c r="AG423" s="73">
        <v>6</v>
      </c>
      <c r="AH423" s="51"/>
      <c r="AI423" s="51"/>
      <c r="AJ423" s="73">
        <v>6</v>
      </c>
      <c r="AK423" s="73">
        <v>6</v>
      </c>
      <c r="AL423" s="73">
        <v>6</v>
      </c>
      <c r="AM423" s="73">
        <v>6</v>
      </c>
      <c r="AN423" s="73">
        <v>6</v>
      </c>
      <c r="AO423" s="101"/>
      <c r="AP423" s="98">
        <f t="shared" si="242"/>
        <v>126</v>
      </c>
      <c r="AQ423" s="1037"/>
      <c r="AR423" s="1038" t="e">
        <f>1-(AS423/AQ423)</f>
        <v>#DIV/0!</v>
      </c>
      <c r="AS423" s="1035"/>
      <c r="AT423" s="987">
        <f t="shared" ref="AT423" si="281">+AQ423*AP423</f>
        <v>0</v>
      </c>
      <c r="AU423" s="989">
        <f t="shared" ref="AU423" si="282">+AS423*AP423</f>
        <v>0</v>
      </c>
    </row>
    <row r="424" spans="3:47" ht="26.25" customHeight="1" x14ac:dyDescent="0.25">
      <c r="C424" s="991"/>
      <c r="D424" s="979"/>
      <c r="E424" s="997"/>
      <c r="F424" s="979"/>
      <c r="G424" s="998"/>
      <c r="H424" s="1020"/>
      <c r="I424" s="94" t="s">
        <v>36</v>
      </c>
      <c r="J424" s="1016"/>
      <c r="K424" s="94" t="s">
        <v>32</v>
      </c>
      <c r="L424" s="100"/>
      <c r="M424" s="51">
        <v>6</v>
      </c>
      <c r="N424" s="51">
        <v>6</v>
      </c>
      <c r="O424" s="73"/>
      <c r="P424" s="73"/>
      <c r="Q424" s="73"/>
      <c r="R424" s="73"/>
      <c r="S424" s="73"/>
      <c r="T424" s="51">
        <v>6</v>
      </c>
      <c r="U424" s="51">
        <v>6</v>
      </c>
      <c r="V424" s="73"/>
      <c r="W424" s="73"/>
      <c r="X424" s="73"/>
      <c r="Y424" s="73"/>
      <c r="Z424" s="73"/>
      <c r="AA424" s="51">
        <v>6</v>
      </c>
      <c r="AB424" s="51">
        <v>6</v>
      </c>
      <c r="AC424" s="73"/>
      <c r="AD424" s="73"/>
      <c r="AE424" s="73"/>
      <c r="AF424" s="73"/>
      <c r="AG424" s="73"/>
      <c r="AH424" s="51">
        <v>6</v>
      </c>
      <c r="AI424" s="51">
        <v>6</v>
      </c>
      <c r="AJ424" s="73"/>
      <c r="AK424" s="73"/>
      <c r="AL424" s="73"/>
      <c r="AM424" s="73"/>
      <c r="AN424" s="73"/>
      <c r="AO424" s="101">
        <v>6</v>
      </c>
      <c r="AP424" s="98">
        <f t="shared" si="242"/>
        <v>54</v>
      </c>
      <c r="AQ424" s="1037"/>
      <c r="AR424" s="1038"/>
      <c r="AS424" s="1035"/>
      <c r="AT424" s="988"/>
      <c r="AU424" s="990"/>
    </row>
    <row r="425" spans="3:47" ht="26.25" hidden="1" customHeight="1" x14ac:dyDescent="0.25">
      <c r="C425" s="977">
        <v>208</v>
      </c>
      <c r="D425" s="979" t="s">
        <v>82</v>
      </c>
      <c r="E425" s="980" t="s">
        <v>268</v>
      </c>
      <c r="F425" s="981" t="s">
        <v>538</v>
      </c>
      <c r="G425" s="982" t="s">
        <v>600</v>
      </c>
      <c r="H425" s="983" t="s">
        <v>27</v>
      </c>
      <c r="I425" s="145" t="s">
        <v>29</v>
      </c>
      <c r="J425" s="982">
        <v>20</v>
      </c>
      <c r="K425" s="145" t="s">
        <v>32</v>
      </c>
      <c r="L425" s="117">
        <v>6</v>
      </c>
      <c r="M425" s="118"/>
      <c r="N425" s="118"/>
      <c r="O425" s="118">
        <v>6</v>
      </c>
      <c r="P425" s="118">
        <v>6</v>
      </c>
      <c r="Q425" s="118">
        <v>6</v>
      </c>
      <c r="R425" s="118">
        <v>6</v>
      </c>
      <c r="S425" s="118">
        <v>6</v>
      </c>
      <c r="T425" s="118"/>
      <c r="U425" s="118"/>
      <c r="V425" s="118">
        <v>6</v>
      </c>
      <c r="W425" s="118">
        <v>6</v>
      </c>
      <c r="X425" s="118">
        <v>6</v>
      </c>
      <c r="Y425" s="118">
        <v>6</v>
      </c>
      <c r="Z425" s="118">
        <v>6</v>
      </c>
      <c r="AA425" s="118"/>
      <c r="AB425" s="118"/>
      <c r="AC425" s="118">
        <v>6</v>
      </c>
      <c r="AD425" s="118">
        <v>6</v>
      </c>
      <c r="AE425" s="118">
        <v>6</v>
      </c>
      <c r="AF425" s="118">
        <v>6</v>
      </c>
      <c r="AG425" s="118">
        <v>6</v>
      </c>
      <c r="AH425" s="118"/>
      <c r="AI425" s="118"/>
      <c r="AJ425" s="118">
        <v>6</v>
      </c>
      <c r="AK425" s="118">
        <v>6</v>
      </c>
      <c r="AL425" s="118">
        <v>6</v>
      </c>
      <c r="AM425" s="118">
        <v>6</v>
      </c>
      <c r="AN425" s="118">
        <v>6</v>
      </c>
      <c r="AO425" s="119"/>
      <c r="AP425" s="120">
        <f t="shared" ref="AP425:AP428" si="283">SUM(L425:AO425)</f>
        <v>126</v>
      </c>
      <c r="AQ425" s="984">
        <v>10</v>
      </c>
      <c r="AR425" s="985">
        <f>1-(AS425/AQ425)</f>
        <v>0.30000000000000004</v>
      </c>
      <c r="AS425" s="986">
        <v>7</v>
      </c>
      <c r="AT425" s="987">
        <f t="shared" ref="AT425" si="284">+AQ425*AP425</f>
        <v>1260</v>
      </c>
      <c r="AU425" s="989">
        <f t="shared" ref="AU425" si="285">+AS425*AP425</f>
        <v>882</v>
      </c>
    </row>
    <row r="426" spans="3:47" ht="26.25" hidden="1" customHeight="1" x14ac:dyDescent="0.25">
      <c r="C426" s="978"/>
      <c r="D426" s="979"/>
      <c r="E426" s="980"/>
      <c r="F426" s="981"/>
      <c r="G426" s="982"/>
      <c r="H426" s="983"/>
      <c r="I426" s="145" t="s">
        <v>36</v>
      </c>
      <c r="J426" s="982"/>
      <c r="K426" s="145" t="s">
        <v>32</v>
      </c>
      <c r="L426" s="117"/>
      <c r="M426" s="118">
        <v>3</v>
      </c>
      <c r="N426" s="118">
        <v>3</v>
      </c>
      <c r="O426" s="118"/>
      <c r="P426" s="118"/>
      <c r="Q426" s="118"/>
      <c r="R426" s="118"/>
      <c r="S426" s="118"/>
      <c r="T426" s="118">
        <v>3</v>
      </c>
      <c r="U426" s="118">
        <v>3</v>
      </c>
      <c r="V426" s="118"/>
      <c r="W426" s="118"/>
      <c r="X426" s="118"/>
      <c r="Y426" s="118"/>
      <c r="Z426" s="118"/>
      <c r="AA426" s="118">
        <v>3</v>
      </c>
      <c r="AB426" s="118">
        <v>3</v>
      </c>
      <c r="AC426" s="118"/>
      <c r="AD426" s="118"/>
      <c r="AE426" s="118"/>
      <c r="AF426" s="118"/>
      <c r="AG426" s="118"/>
      <c r="AH426" s="118">
        <v>3</v>
      </c>
      <c r="AI426" s="118">
        <v>3</v>
      </c>
      <c r="AJ426" s="118"/>
      <c r="AK426" s="118"/>
      <c r="AL426" s="118"/>
      <c r="AM426" s="118"/>
      <c r="AN426" s="118"/>
      <c r="AO426" s="119">
        <v>3</v>
      </c>
      <c r="AP426" s="120">
        <f t="shared" si="283"/>
        <v>27</v>
      </c>
      <c r="AQ426" s="984"/>
      <c r="AR426" s="985"/>
      <c r="AS426" s="986"/>
      <c r="AT426" s="988"/>
      <c r="AU426" s="990"/>
    </row>
    <row r="427" spans="3:47" ht="26.25" hidden="1" customHeight="1" x14ac:dyDescent="0.25">
      <c r="C427" s="991">
        <v>209</v>
      </c>
      <c r="D427" s="979"/>
      <c r="E427" s="980" t="s">
        <v>268</v>
      </c>
      <c r="F427" s="981" t="s">
        <v>538</v>
      </c>
      <c r="G427" s="982" t="s">
        <v>600</v>
      </c>
      <c r="H427" s="983" t="s">
        <v>27</v>
      </c>
      <c r="I427" s="145" t="s">
        <v>29</v>
      </c>
      <c r="J427" s="982">
        <v>20</v>
      </c>
      <c r="K427" s="145" t="s">
        <v>32</v>
      </c>
      <c r="L427" s="117">
        <v>6</v>
      </c>
      <c r="M427" s="118"/>
      <c r="N427" s="118"/>
      <c r="O427" s="118">
        <v>6</v>
      </c>
      <c r="P427" s="118">
        <v>6</v>
      </c>
      <c r="Q427" s="118">
        <v>6</v>
      </c>
      <c r="R427" s="118">
        <v>6</v>
      </c>
      <c r="S427" s="118">
        <v>6</v>
      </c>
      <c r="T427" s="118"/>
      <c r="U427" s="118"/>
      <c r="V427" s="118">
        <v>6</v>
      </c>
      <c r="W427" s="118">
        <v>6</v>
      </c>
      <c r="X427" s="118">
        <v>6</v>
      </c>
      <c r="Y427" s="118">
        <v>6</v>
      </c>
      <c r="Z427" s="118">
        <v>6</v>
      </c>
      <c r="AA427" s="118"/>
      <c r="AB427" s="118"/>
      <c r="AC427" s="118">
        <v>6</v>
      </c>
      <c r="AD427" s="118">
        <v>6</v>
      </c>
      <c r="AE427" s="118">
        <v>6</v>
      </c>
      <c r="AF427" s="118">
        <v>6</v>
      </c>
      <c r="AG427" s="118">
        <v>6</v>
      </c>
      <c r="AH427" s="118"/>
      <c r="AI427" s="118"/>
      <c r="AJ427" s="118">
        <v>6</v>
      </c>
      <c r="AK427" s="118">
        <v>6</v>
      </c>
      <c r="AL427" s="118">
        <v>6</v>
      </c>
      <c r="AM427" s="118">
        <v>6</v>
      </c>
      <c r="AN427" s="118">
        <v>6</v>
      </c>
      <c r="AO427" s="119"/>
      <c r="AP427" s="120">
        <f t="shared" si="283"/>
        <v>126</v>
      </c>
      <c r="AQ427" s="984">
        <v>10</v>
      </c>
      <c r="AR427" s="985">
        <f>1-(AS427/AQ427)</f>
        <v>0.25</v>
      </c>
      <c r="AS427" s="986">
        <v>7.5</v>
      </c>
      <c r="AT427" s="987">
        <f t="shared" ref="AT427" si="286">+AQ427*AP427</f>
        <v>1260</v>
      </c>
      <c r="AU427" s="989">
        <f t="shared" ref="AU427" si="287">+AS427*AP427</f>
        <v>945</v>
      </c>
    </row>
    <row r="428" spans="3:47" ht="26.25" hidden="1" customHeight="1" x14ac:dyDescent="0.25">
      <c r="C428" s="991"/>
      <c r="D428" s="979"/>
      <c r="E428" s="980"/>
      <c r="F428" s="981"/>
      <c r="G428" s="982"/>
      <c r="H428" s="983"/>
      <c r="I428" s="145" t="s">
        <v>36</v>
      </c>
      <c r="J428" s="982"/>
      <c r="K428" s="145" t="s">
        <v>32</v>
      </c>
      <c r="L428" s="117"/>
      <c r="M428" s="118">
        <v>3</v>
      </c>
      <c r="N428" s="118">
        <v>3</v>
      </c>
      <c r="O428" s="118"/>
      <c r="P428" s="118"/>
      <c r="Q428" s="118"/>
      <c r="R428" s="118"/>
      <c r="S428" s="118"/>
      <c r="T428" s="118">
        <v>3</v>
      </c>
      <c r="U428" s="118">
        <v>3</v>
      </c>
      <c r="V428" s="118"/>
      <c r="W428" s="118"/>
      <c r="X428" s="118"/>
      <c r="Y428" s="118"/>
      <c r="Z428" s="118"/>
      <c r="AA428" s="118">
        <v>3</v>
      </c>
      <c r="AB428" s="118">
        <v>3</v>
      </c>
      <c r="AC428" s="118"/>
      <c r="AD428" s="118"/>
      <c r="AE428" s="118"/>
      <c r="AF428" s="118"/>
      <c r="AG428" s="118"/>
      <c r="AH428" s="118">
        <v>3</v>
      </c>
      <c r="AI428" s="118">
        <v>3</v>
      </c>
      <c r="AJ428" s="118"/>
      <c r="AK428" s="118"/>
      <c r="AL428" s="118"/>
      <c r="AM428" s="118"/>
      <c r="AN428" s="118"/>
      <c r="AO428" s="119">
        <v>3</v>
      </c>
      <c r="AP428" s="120">
        <f t="shared" si="283"/>
        <v>27</v>
      </c>
      <c r="AQ428" s="984"/>
      <c r="AR428" s="985"/>
      <c r="AS428" s="986"/>
      <c r="AT428" s="988"/>
      <c r="AU428" s="990"/>
    </row>
    <row r="429" spans="3:47" ht="26.25" hidden="1" customHeight="1" x14ac:dyDescent="0.25">
      <c r="C429" s="977">
        <v>213</v>
      </c>
      <c r="D429" s="1036" t="s">
        <v>374</v>
      </c>
      <c r="E429" s="982" t="s">
        <v>46</v>
      </c>
      <c r="F429" s="981" t="s">
        <v>556</v>
      </c>
      <c r="G429" s="982" t="s">
        <v>375</v>
      </c>
      <c r="H429" s="983" t="s">
        <v>27</v>
      </c>
      <c r="I429" s="145" t="s">
        <v>29</v>
      </c>
      <c r="J429" s="982">
        <v>20</v>
      </c>
      <c r="K429" s="145" t="s">
        <v>32</v>
      </c>
      <c r="L429" s="117">
        <v>6</v>
      </c>
      <c r="M429" s="118"/>
      <c r="N429" s="118"/>
      <c r="O429" s="118">
        <v>6</v>
      </c>
      <c r="P429" s="118">
        <v>6</v>
      </c>
      <c r="Q429" s="118">
        <v>6</v>
      </c>
      <c r="R429" s="118">
        <v>6</v>
      </c>
      <c r="S429" s="118">
        <v>6</v>
      </c>
      <c r="T429" s="118"/>
      <c r="U429" s="118"/>
      <c r="V429" s="118">
        <v>6</v>
      </c>
      <c r="W429" s="118">
        <v>6</v>
      </c>
      <c r="X429" s="118">
        <v>6</v>
      </c>
      <c r="Y429" s="118">
        <v>6</v>
      </c>
      <c r="Z429" s="118">
        <v>6</v>
      </c>
      <c r="AA429" s="118"/>
      <c r="AB429" s="118"/>
      <c r="AC429" s="118">
        <v>6</v>
      </c>
      <c r="AD429" s="118">
        <v>6</v>
      </c>
      <c r="AE429" s="118">
        <v>6</v>
      </c>
      <c r="AF429" s="118">
        <v>6</v>
      </c>
      <c r="AG429" s="118">
        <v>6</v>
      </c>
      <c r="AH429" s="118"/>
      <c r="AI429" s="118"/>
      <c r="AJ429" s="118">
        <v>6</v>
      </c>
      <c r="AK429" s="118">
        <v>6</v>
      </c>
      <c r="AL429" s="118">
        <v>6</v>
      </c>
      <c r="AM429" s="118">
        <v>6</v>
      </c>
      <c r="AN429" s="118">
        <v>6</v>
      </c>
      <c r="AO429" s="119"/>
      <c r="AP429" s="120">
        <f t="shared" si="242"/>
        <v>126</v>
      </c>
      <c r="AQ429" s="984">
        <v>10</v>
      </c>
      <c r="AR429" s="985">
        <f>1-(AS429/AQ429)</f>
        <v>0.19999999999999996</v>
      </c>
      <c r="AS429" s="986">
        <v>8</v>
      </c>
      <c r="AT429" s="987">
        <f t="shared" ref="AT429" si="288">+AQ429*AP429</f>
        <v>1260</v>
      </c>
      <c r="AU429" s="989">
        <f t="shared" ref="AU429" si="289">+AS429*AP429</f>
        <v>1008</v>
      </c>
    </row>
    <row r="430" spans="3:47" ht="26.25" hidden="1" customHeight="1" x14ac:dyDescent="0.25">
      <c r="C430" s="978"/>
      <c r="D430" s="1036"/>
      <c r="E430" s="982"/>
      <c r="F430" s="983"/>
      <c r="G430" s="982"/>
      <c r="H430" s="983"/>
      <c r="I430" s="145" t="s">
        <v>36</v>
      </c>
      <c r="J430" s="982"/>
      <c r="K430" s="145" t="s">
        <v>32</v>
      </c>
      <c r="L430" s="117"/>
      <c r="M430" s="118">
        <v>3</v>
      </c>
      <c r="N430" s="118">
        <v>3</v>
      </c>
      <c r="O430" s="118"/>
      <c r="P430" s="118"/>
      <c r="Q430" s="118"/>
      <c r="R430" s="118"/>
      <c r="S430" s="118"/>
      <c r="T430" s="118">
        <v>3</v>
      </c>
      <c r="U430" s="118">
        <v>3</v>
      </c>
      <c r="V430" s="118"/>
      <c r="W430" s="118"/>
      <c r="X430" s="118"/>
      <c r="Y430" s="118"/>
      <c r="Z430" s="118"/>
      <c r="AA430" s="118">
        <v>3</v>
      </c>
      <c r="AB430" s="118">
        <v>3</v>
      </c>
      <c r="AC430" s="118"/>
      <c r="AD430" s="118"/>
      <c r="AE430" s="118"/>
      <c r="AF430" s="118"/>
      <c r="AG430" s="118"/>
      <c r="AH430" s="118">
        <v>3</v>
      </c>
      <c r="AI430" s="118">
        <v>3</v>
      </c>
      <c r="AJ430" s="118"/>
      <c r="AK430" s="118"/>
      <c r="AL430" s="118"/>
      <c r="AM430" s="118"/>
      <c r="AN430" s="118"/>
      <c r="AO430" s="119">
        <v>3</v>
      </c>
      <c r="AP430" s="120">
        <f t="shared" si="242"/>
        <v>27</v>
      </c>
      <c r="AQ430" s="984"/>
      <c r="AR430" s="985"/>
      <c r="AS430" s="986"/>
      <c r="AT430" s="988"/>
      <c r="AU430" s="990"/>
    </row>
    <row r="431" spans="3:47" ht="26.25" hidden="1" customHeight="1" x14ac:dyDescent="0.25">
      <c r="C431" s="991">
        <v>214</v>
      </c>
      <c r="D431" s="1036"/>
      <c r="E431" s="980" t="s">
        <v>268</v>
      </c>
      <c r="F431" s="981" t="s">
        <v>557</v>
      </c>
      <c r="G431" s="980" t="s">
        <v>376</v>
      </c>
      <c r="H431" s="983" t="s">
        <v>27</v>
      </c>
      <c r="I431" s="145" t="s">
        <v>29</v>
      </c>
      <c r="J431" s="982">
        <v>20</v>
      </c>
      <c r="K431" s="145" t="s">
        <v>32</v>
      </c>
      <c r="L431" s="117">
        <v>6</v>
      </c>
      <c r="M431" s="118"/>
      <c r="N431" s="118"/>
      <c r="O431" s="118">
        <v>6</v>
      </c>
      <c r="P431" s="118">
        <v>6</v>
      </c>
      <c r="Q431" s="118">
        <v>6</v>
      </c>
      <c r="R431" s="118">
        <v>6</v>
      </c>
      <c r="S431" s="118">
        <v>6</v>
      </c>
      <c r="T431" s="118"/>
      <c r="U431" s="118"/>
      <c r="V431" s="118">
        <v>6</v>
      </c>
      <c r="W431" s="118">
        <v>6</v>
      </c>
      <c r="X431" s="118">
        <v>6</v>
      </c>
      <c r="Y431" s="118">
        <v>6</v>
      </c>
      <c r="Z431" s="118">
        <v>6</v>
      </c>
      <c r="AA431" s="118"/>
      <c r="AB431" s="118"/>
      <c r="AC431" s="118">
        <v>6</v>
      </c>
      <c r="AD431" s="118">
        <v>6</v>
      </c>
      <c r="AE431" s="118">
        <v>6</v>
      </c>
      <c r="AF431" s="118">
        <v>6</v>
      </c>
      <c r="AG431" s="118">
        <v>6</v>
      </c>
      <c r="AH431" s="118"/>
      <c r="AI431" s="118"/>
      <c r="AJ431" s="118">
        <v>6</v>
      </c>
      <c r="AK431" s="118">
        <v>6</v>
      </c>
      <c r="AL431" s="118">
        <v>6</v>
      </c>
      <c r="AM431" s="118">
        <v>6</v>
      </c>
      <c r="AN431" s="118">
        <v>6</v>
      </c>
      <c r="AO431" s="119"/>
      <c r="AP431" s="120">
        <f t="shared" si="242"/>
        <v>126</v>
      </c>
      <c r="AQ431" s="984">
        <v>7.5</v>
      </c>
      <c r="AR431" s="985">
        <f>1-(AS431/AQ431)</f>
        <v>0.1333333333333333</v>
      </c>
      <c r="AS431" s="986">
        <v>6.5</v>
      </c>
      <c r="AT431" s="987">
        <f t="shared" ref="AT431" si="290">+AQ431*AP431</f>
        <v>945</v>
      </c>
      <c r="AU431" s="989">
        <f t="shared" ref="AU431" si="291">+AS431*AP431</f>
        <v>819</v>
      </c>
    </row>
    <row r="432" spans="3:47" ht="26.25" hidden="1" customHeight="1" x14ac:dyDescent="0.25">
      <c r="C432" s="991"/>
      <c r="D432" s="1036"/>
      <c r="E432" s="980"/>
      <c r="F432" s="981"/>
      <c r="G432" s="982"/>
      <c r="H432" s="983"/>
      <c r="I432" s="145" t="s">
        <v>36</v>
      </c>
      <c r="J432" s="982"/>
      <c r="K432" s="145" t="s">
        <v>32</v>
      </c>
      <c r="L432" s="117"/>
      <c r="M432" s="118">
        <v>3</v>
      </c>
      <c r="N432" s="118">
        <v>3</v>
      </c>
      <c r="O432" s="118"/>
      <c r="P432" s="118"/>
      <c r="Q432" s="118"/>
      <c r="R432" s="118"/>
      <c r="S432" s="118"/>
      <c r="T432" s="118">
        <v>3</v>
      </c>
      <c r="U432" s="118">
        <v>3</v>
      </c>
      <c r="V432" s="118"/>
      <c r="W432" s="118"/>
      <c r="X432" s="118"/>
      <c r="Y432" s="118"/>
      <c r="Z432" s="118"/>
      <c r="AA432" s="118">
        <v>3</v>
      </c>
      <c r="AB432" s="118">
        <v>3</v>
      </c>
      <c r="AC432" s="118"/>
      <c r="AD432" s="118"/>
      <c r="AE432" s="118"/>
      <c r="AF432" s="118"/>
      <c r="AG432" s="118"/>
      <c r="AH432" s="118">
        <v>3</v>
      </c>
      <c r="AI432" s="118">
        <v>3</v>
      </c>
      <c r="AJ432" s="118"/>
      <c r="AK432" s="118"/>
      <c r="AL432" s="118"/>
      <c r="AM432" s="118"/>
      <c r="AN432" s="118"/>
      <c r="AO432" s="119">
        <v>3</v>
      </c>
      <c r="AP432" s="120">
        <f t="shared" si="242"/>
        <v>27</v>
      </c>
      <c r="AQ432" s="984"/>
      <c r="AR432" s="985"/>
      <c r="AS432" s="986"/>
      <c r="AT432" s="988"/>
      <c r="AU432" s="990"/>
    </row>
    <row r="433" spans="3:47" ht="26.25" hidden="1" customHeight="1" x14ac:dyDescent="0.25">
      <c r="C433" s="93">
        <v>215</v>
      </c>
      <c r="D433" s="1036"/>
      <c r="E433" s="140" t="s">
        <v>41</v>
      </c>
      <c r="F433" s="147" t="s">
        <v>558</v>
      </c>
      <c r="G433" s="140" t="s">
        <v>591</v>
      </c>
      <c r="H433" s="145" t="s">
        <v>27</v>
      </c>
      <c r="I433" s="145" t="s">
        <v>29</v>
      </c>
      <c r="J433" s="144">
        <v>20</v>
      </c>
      <c r="K433" s="145" t="s">
        <v>32</v>
      </c>
      <c r="L433" s="117">
        <v>6</v>
      </c>
      <c r="M433" s="118"/>
      <c r="N433" s="118"/>
      <c r="O433" s="118">
        <v>6</v>
      </c>
      <c r="P433" s="118">
        <v>6</v>
      </c>
      <c r="Q433" s="118">
        <v>6</v>
      </c>
      <c r="R433" s="118">
        <v>6</v>
      </c>
      <c r="S433" s="118">
        <v>6</v>
      </c>
      <c r="T433" s="118"/>
      <c r="U433" s="118"/>
      <c r="V433" s="118">
        <v>6</v>
      </c>
      <c r="W433" s="118">
        <v>6</v>
      </c>
      <c r="X433" s="118">
        <v>6</v>
      </c>
      <c r="Y433" s="118">
        <v>6</v>
      </c>
      <c r="Z433" s="118">
        <v>6</v>
      </c>
      <c r="AA433" s="118"/>
      <c r="AB433" s="118"/>
      <c r="AC433" s="118">
        <v>6</v>
      </c>
      <c r="AD433" s="118">
        <v>6</v>
      </c>
      <c r="AE433" s="118">
        <v>6</v>
      </c>
      <c r="AF433" s="118">
        <v>6</v>
      </c>
      <c r="AG433" s="118">
        <v>6</v>
      </c>
      <c r="AH433" s="118"/>
      <c r="AI433" s="118"/>
      <c r="AJ433" s="118">
        <v>6</v>
      </c>
      <c r="AK433" s="118">
        <v>6</v>
      </c>
      <c r="AL433" s="118">
        <v>6</v>
      </c>
      <c r="AM433" s="118">
        <v>6</v>
      </c>
      <c r="AN433" s="118">
        <v>6</v>
      </c>
      <c r="AO433" s="119"/>
      <c r="AP433" s="120">
        <f t="shared" si="242"/>
        <v>126</v>
      </c>
      <c r="AQ433" s="148">
        <v>10</v>
      </c>
      <c r="AR433" s="149">
        <f>1-(AS433/AQ433)</f>
        <v>0.5</v>
      </c>
      <c r="AS433" s="150">
        <v>5</v>
      </c>
      <c r="AT433" s="112">
        <f>+AQ433*AP433</f>
        <v>1260</v>
      </c>
      <c r="AU433" s="89">
        <f>+AS433*AP433</f>
        <v>630</v>
      </c>
    </row>
    <row r="434" spans="3:47" ht="26.25" hidden="1" customHeight="1" x14ac:dyDescent="0.25">
      <c r="C434" s="991">
        <v>216</v>
      </c>
      <c r="D434" s="1036"/>
      <c r="E434" s="980" t="s">
        <v>268</v>
      </c>
      <c r="F434" s="981" t="s">
        <v>559</v>
      </c>
      <c r="G434" s="980" t="s">
        <v>377</v>
      </c>
      <c r="H434" s="983" t="s">
        <v>27</v>
      </c>
      <c r="I434" s="145" t="s">
        <v>29</v>
      </c>
      <c r="J434" s="982">
        <v>20</v>
      </c>
      <c r="K434" s="145" t="s">
        <v>32</v>
      </c>
      <c r="L434" s="117">
        <v>6</v>
      </c>
      <c r="M434" s="118"/>
      <c r="N434" s="118"/>
      <c r="O434" s="118">
        <v>6</v>
      </c>
      <c r="P434" s="118">
        <v>6</v>
      </c>
      <c r="Q434" s="118">
        <v>6</v>
      </c>
      <c r="R434" s="118">
        <v>6</v>
      </c>
      <c r="S434" s="118">
        <v>6</v>
      </c>
      <c r="T434" s="118"/>
      <c r="U434" s="118"/>
      <c r="V434" s="118">
        <v>6</v>
      </c>
      <c r="W434" s="118">
        <v>6</v>
      </c>
      <c r="X434" s="118">
        <v>6</v>
      </c>
      <c r="Y434" s="118">
        <v>6</v>
      </c>
      <c r="Z434" s="118">
        <v>6</v>
      </c>
      <c r="AA434" s="118"/>
      <c r="AB434" s="118"/>
      <c r="AC434" s="118">
        <v>6</v>
      </c>
      <c r="AD434" s="118">
        <v>6</v>
      </c>
      <c r="AE434" s="118">
        <v>6</v>
      </c>
      <c r="AF434" s="118">
        <v>6</v>
      </c>
      <c r="AG434" s="118">
        <v>6</v>
      </c>
      <c r="AH434" s="118"/>
      <c r="AI434" s="118"/>
      <c r="AJ434" s="118">
        <v>6</v>
      </c>
      <c r="AK434" s="118">
        <v>6</v>
      </c>
      <c r="AL434" s="118">
        <v>6</v>
      </c>
      <c r="AM434" s="118">
        <v>6</v>
      </c>
      <c r="AN434" s="118">
        <v>6</v>
      </c>
      <c r="AO434" s="119"/>
      <c r="AP434" s="120">
        <f t="shared" ref="AP434:AP473" si="292">SUM(L434:AO434)</f>
        <v>126</v>
      </c>
      <c r="AQ434" s="984">
        <v>7.5</v>
      </c>
      <c r="AR434" s="985">
        <f>1-(AS434/AQ434)</f>
        <v>0.1333333333333333</v>
      </c>
      <c r="AS434" s="986">
        <v>6.5</v>
      </c>
      <c r="AT434" s="987">
        <f t="shared" ref="AT434" si="293">+AQ434*AP434</f>
        <v>945</v>
      </c>
      <c r="AU434" s="989">
        <f t="shared" ref="AU434" si="294">+AS434*AP434</f>
        <v>819</v>
      </c>
    </row>
    <row r="435" spans="3:47" ht="26.25" hidden="1" customHeight="1" x14ac:dyDescent="0.25">
      <c r="C435" s="991"/>
      <c r="D435" s="1036"/>
      <c r="E435" s="980"/>
      <c r="F435" s="981"/>
      <c r="G435" s="982"/>
      <c r="H435" s="983"/>
      <c r="I435" s="145" t="s">
        <v>36</v>
      </c>
      <c r="J435" s="982"/>
      <c r="K435" s="145" t="s">
        <v>32</v>
      </c>
      <c r="L435" s="117"/>
      <c r="M435" s="118">
        <v>3</v>
      </c>
      <c r="N435" s="118">
        <v>3</v>
      </c>
      <c r="O435" s="118"/>
      <c r="P435" s="118"/>
      <c r="Q435" s="118"/>
      <c r="R435" s="118"/>
      <c r="S435" s="118"/>
      <c r="T435" s="118">
        <v>3</v>
      </c>
      <c r="U435" s="118">
        <v>3</v>
      </c>
      <c r="V435" s="118"/>
      <c r="W435" s="118"/>
      <c r="X435" s="118"/>
      <c r="Y435" s="118"/>
      <c r="Z435" s="118"/>
      <c r="AA435" s="118">
        <v>3</v>
      </c>
      <c r="AB435" s="118">
        <v>3</v>
      </c>
      <c r="AC435" s="118"/>
      <c r="AD435" s="118"/>
      <c r="AE435" s="118"/>
      <c r="AF435" s="118"/>
      <c r="AG435" s="118"/>
      <c r="AH435" s="118">
        <v>3</v>
      </c>
      <c r="AI435" s="118">
        <v>3</v>
      </c>
      <c r="AJ435" s="118"/>
      <c r="AK435" s="118"/>
      <c r="AL435" s="118"/>
      <c r="AM435" s="118"/>
      <c r="AN435" s="118"/>
      <c r="AO435" s="119">
        <v>3</v>
      </c>
      <c r="AP435" s="120">
        <f t="shared" si="292"/>
        <v>27</v>
      </c>
      <c r="AQ435" s="984"/>
      <c r="AR435" s="985"/>
      <c r="AS435" s="986"/>
      <c r="AT435" s="988"/>
      <c r="AU435" s="990"/>
    </row>
    <row r="436" spans="3:47" ht="26.25" hidden="1" customHeight="1" x14ac:dyDescent="0.25">
      <c r="C436" s="991">
        <v>217</v>
      </c>
      <c r="D436" s="1036"/>
      <c r="E436" s="980" t="s">
        <v>47</v>
      </c>
      <c r="F436" s="981" t="s">
        <v>560</v>
      </c>
      <c r="G436" s="980" t="s">
        <v>378</v>
      </c>
      <c r="H436" s="983" t="s">
        <v>27</v>
      </c>
      <c r="I436" s="145" t="s">
        <v>29</v>
      </c>
      <c r="J436" s="982">
        <v>20</v>
      </c>
      <c r="K436" s="145" t="s">
        <v>32</v>
      </c>
      <c r="L436" s="117">
        <v>6</v>
      </c>
      <c r="M436" s="118"/>
      <c r="N436" s="118"/>
      <c r="O436" s="118">
        <v>6</v>
      </c>
      <c r="P436" s="118">
        <v>6</v>
      </c>
      <c r="Q436" s="118">
        <v>6</v>
      </c>
      <c r="R436" s="118">
        <v>6</v>
      </c>
      <c r="S436" s="118">
        <v>6</v>
      </c>
      <c r="T436" s="118"/>
      <c r="U436" s="118"/>
      <c r="V436" s="118">
        <v>6</v>
      </c>
      <c r="W436" s="118">
        <v>6</v>
      </c>
      <c r="X436" s="118">
        <v>6</v>
      </c>
      <c r="Y436" s="118">
        <v>6</v>
      </c>
      <c r="Z436" s="118">
        <v>6</v>
      </c>
      <c r="AA436" s="118"/>
      <c r="AB436" s="118"/>
      <c r="AC436" s="118">
        <v>6</v>
      </c>
      <c r="AD436" s="118">
        <v>6</v>
      </c>
      <c r="AE436" s="118">
        <v>6</v>
      </c>
      <c r="AF436" s="118">
        <v>6</v>
      </c>
      <c r="AG436" s="118">
        <v>6</v>
      </c>
      <c r="AH436" s="118"/>
      <c r="AI436" s="118"/>
      <c r="AJ436" s="118">
        <v>6</v>
      </c>
      <c r="AK436" s="118">
        <v>6</v>
      </c>
      <c r="AL436" s="118">
        <v>6</v>
      </c>
      <c r="AM436" s="118">
        <v>6</v>
      </c>
      <c r="AN436" s="118">
        <v>6</v>
      </c>
      <c r="AO436" s="119"/>
      <c r="AP436" s="120">
        <f t="shared" si="292"/>
        <v>126</v>
      </c>
      <c r="AQ436" s="984">
        <v>10</v>
      </c>
      <c r="AR436" s="985">
        <f>1-(AS436/AQ436)</f>
        <v>0.19999999999999996</v>
      </c>
      <c r="AS436" s="986">
        <v>8</v>
      </c>
      <c r="AT436" s="987">
        <f t="shared" ref="AT436" si="295">+AQ436*AP436</f>
        <v>1260</v>
      </c>
      <c r="AU436" s="989">
        <f t="shared" ref="AU436" si="296">+AS436*AP436</f>
        <v>1008</v>
      </c>
    </row>
    <row r="437" spans="3:47" ht="26.25" hidden="1" customHeight="1" x14ac:dyDescent="0.25">
      <c r="C437" s="991"/>
      <c r="D437" s="1036"/>
      <c r="E437" s="980"/>
      <c r="F437" s="981"/>
      <c r="G437" s="982"/>
      <c r="H437" s="983"/>
      <c r="I437" s="145" t="s">
        <v>36</v>
      </c>
      <c r="J437" s="982"/>
      <c r="K437" s="145" t="s">
        <v>32</v>
      </c>
      <c r="L437" s="117"/>
      <c r="M437" s="118">
        <v>3</v>
      </c>
      <c r="N437" s="118">
        <v>3</v>
      </c>
      <c r="O437" s="118"/>
      <c r="P437" s="118"/>
      <c r="Q437" s="118"/>
      <c r="R437" s="118"/>
      <c r="S437" s="118"/>
      <c r="T437" s="118">
        <v>3</v>
      </c>
      <c r="U437" s="118">
        <v>3</v>
      </c>
      <c r="V437" s="118"/>
      <c r="W437" s="118"/>
      <c r="X437" s="118"/>
      <c r="Y437" s="118"/>
      <c r="Z437" s="118"/>
      <c r="AA437" s="118">
        <v>3</v>
      </c>
      <c r="AB437" s="118">
        <v>3</v>
      </c>
      <c r="AC437" s="118"/>
      <c r="AD437" s="118"/>
      <c r="AE437" s="118"/>
      <c r="AF437" s="118"/>
      <c r="AG437" s="118"/>
      <c r="AH437" s="118">
        <v>3</v>
      </c>
      <c r="AI437" s="118">
        <v>3</v>
      </c>
      <c r="AJ437" s="118"/>
      <c r="AK437" s="118"/>
      <c r="AL437" s="118"/>
      <c r="AM437" s="118"/>
      <c r="AN437" s="118"/>
      <c r="AO437" s="119">
        <v>3</v>
      </c>
      <c r="AP437" s="120">
        <f t="shared" si="292"/>
        <v>27</v>
      </c>
      <c r="AQ437" s="984"/>
      <c r="AR437" s="985"/>
      <c r="AS437" s="986"/>
      <c r="AT437" s="988"/>
      <c r="AU437" s="990"/>
    </row>
    <row r="438" spans="3:47" ht="26.25" hidden="1" customHeight="1" x14ac:dyDescent="0.25">
      <c r="C438" s="991">
        <v>218</v>
      </c>
      <c r="D438" s="1036"/>
      <c r="E438" s="980" t="s">
        <v>268</v>
      </c>
      <c r="F438" s="981" t="s">
        <v>561</v>
      </c>
      <c r="G438" s="980" t="s">
        <v>379</v>
      </c>
      <c r="H438" s="983" t="s">
        <v>27</v>
      </c>
      <c r="I438" s="145" t="s">
        <v>29</v>
      </c>
      <c r="J438" s="982">
        <v>20</v>
      </c>
      <c r="K438" s="145" t="s">
        <v>32</v>
      </c>
      <c r="L438" s="117">
        <v>6</v>
      </c>
      <c r="M438" s="118"/>
      <c r="N438" s="118"/>
      <c r="O438" s="118">
        <v>6</v>
      </c>
      <c r="P438" s="118">
        <v>6</v>
      </c>
      <c r="Q438" s="118">
        <v>6</v>
      </c>
      <c r="R438" s="118">
        <v>6</v>
      </c>
      <c r="S438" s="118">
        <v>6</v>
      </c>
      <c r="T438" s="118"/>
      <c r="U438" s="118"/>
      <c r="V438" s="118">
        <v>6</v>
      </c>
      <c r="W438" s="118">
        <v>6</v>
      </c>
      <c r="X438" s="118">
        <v>6</v>
      </c>
      <c r="Y438" s="118">
        <v>6</v>
      </c>
      <c r="Z438" s="118">
        <v>6</v>
      </c>
      <c r="AA438" s="118"/>
      <c r="AB438" s="118"/>
      <c r="AC438" s="118">
        <v>6</v>
      </c>
      <c r="AD438" s="118">
        <v>6</v>
      </c>
      <c r="AE438" s="118">
        <v>6</v>
      </c>
      <c r="AF438" s="118">
        <v>6</v>
      </c>
      <c r="AG438" s="118">
        <v>6</v>
      </c>
      <c r="AH438" s="118"/>
      <c r="AI438" s="118"/>
      <c r="AJ438" s="118">
        <v>6</v>
      </c>
      <c r="AK438" s="118">
        <v>6</v>
      </c>
      <c r="AL438" s="118">
        <v>6</v>
      </c>
      <c r="AM438" s="118">
        <v>6</v>
      </c>
      <c r="AN438" s="118">
        <v>6</v>
      </c>
      <c r="AO438" s="119"/>
      <c r="AP438" s="120">
        <f t="shared" si="292"/>
        <v>126</v>
      </c>
      <c r="AQ438" s="984">
        <v>7.5</v>
      </c>
      <c r="AR438" s="985">
        <f>1-(AS438/AQ438)</f>
        <v>0.1333333333333333</v>
      </c>
      <c r="AS438" s="986">
        <v>6.5</v>
      </c>
      <c r="AT438" s="987">
        <f t="shared" ref="AT438" si="297">+AQ438*AP438</f>
        <v>945</v>
      </c>
      <c r="AU438" s="989">
        <f t="shared" ref="AU438" si="298">+AS438*AP438</f>
        <v>819</v>
      </c>
    </row>
    <row r="439" spans="3:47" ht="26.25" hidden="1" customHeight="1" x14ac:dyDescent="0.25">
      <c r="C439" s="991"/>
      <c r="D439" s="1036"/>
      <c r="E439" s="980"/>
      <c r="F439" s="981"/>
      <c r="G439" s="982"/>
      <c r="H439" s="983"/>
      <c r="I439" s="145" t="s">
        <v>36</v>
      </c>
      <c r="J439" s="982"/>
      <c r="K439" s="145" t="s">
        <v>32</v>
      </c>
      <c r="L439" s="117"/>
      <c r="M439" s="118">
        <v>3</v>
      </c>
      <c r="N439" s="118">
        <v>3</v>
      </c>
      <c r="O439" s="118"/>
      <c r="P439" s="118"/>
      <c r="Q439" s="118"/>
      <c r="R439" s="118"/>
      <c r="S439" s="118"/>
      <c r="T439" s="118">
        <v>3</v>
      </c>
      <c r="U439" s="118">
        <v>3</v>
      </c>
      <c r="V439" s="118"/>
      <c r="W439" s="118"/>
      <c r="X439" s="118"/>
      <c r="Y439" s="118"/>
      <c r="Z439" s="118"/>
      <c r="AA439" s="118">
        <v>3</v>
      </c>
      <c r="AB439" s="118">
        <v>3</v>
      </c>
      <c r="AC439" s="118"/>
      <c r="AD439" s="118"/>
      <c r="AE439" s="118"/>
      <c r="AF439" s="118"/>
      <c r="AG439" s="118"/>
      <c r="AH439" s="118">
        <v>3</v>
      </c>
      <c r="AI439" s="118">
        <v>3</v>
      </c>
      <c r="AJ439" s="118"/>
      <c r="AK439" s="118"/>
      <c r="AL439" s="118"/>
      <c r="AM439" s="118"/>
      <c r="AN439" s="118"/>
      <c r="AO439" s="119">
        <v>3</v>
      </c>
      <c r="AP439" s="120">
        <f t="shared" si="292"/>
        <v>27</v>
      </c>
      <c r="AQ439" s="984"/>
      <c r="AR439" s="985"/>
      <c r="AS439" s="986"/>
      <c r="AT439" s="988"/>
      <c r="AU439" s="990"/>
    </row>
    <row r="440" spans="3:47" ht="26.25" hidden="1" customHeight="1" x14ac:dyDescent="0.25">
      <c r="C440" s="991">
        <v>219</v>
      </c>
      <c r="D440" s="1036"/>
      <c r="E440" s="980" t="s">
        <v>268</v>
      </c>
      <c r="F440" s="981" t="s">
        <v>562</v>
      </c>
      <c r="G440" s="980" t="s">
        <v>380</v>
      </c>
      <c r="H440" s="983" t="s">
        <v>27</v>
      </c>
      <c r="I440" s="145" t="s">
        <v>29</v>
      </c>
      <c r="J440" s="982">
        <v>20</v>
      </c>
      <c r="K440" s="145" t="s">
        <v>32</v>
      </c>
      <c r="L440" s="117">
        <v>6</v>
      </c>
      <c r="M440" s="118"/>
      <c r="N440" s="118"/>
      <c r="O440" s="118">
        <v>6</v>
      </c>
      <c r="P440" s="118">
        <v>6</v>
      </c>
      <c r="Q440" s="118">
        <v>6</v>
      </c>
      <c r="R440" s="118">
        <v>6</v>
      </c>
      <c r="S440" s="118">
        <v>6</v>
      </c>
      <c r="T440" s="118"/>
      <c r="U440" s="118"/>
      <c r="V440" s="118">
        <v>6</v>
      </c>
      <c r="W440" s="118">
        <v>6</v>
      </c>
      <c r="X440" s="118">
        <v>6</v>
      </c>
      <c r="Y440" s="118">
        <v>6</v>
      </c>
      <c r="Z440" s="118">
        <v>6</v>
      </c>
      <c r="AA440" s="118"/>
      <c r="AB440" s="118"/>
      <c r="AC440" s="118">
        <v>6</v>
      </c>
      <c r="AD440" s="118">
        <v>6</v>
      </c>
      <c r="AE440" s="118">
        <v>6</v>
      </c>
      <c r="AF440" s="118">
        <v>6</v>
      </c>
      <c r="AG440" s="118">
        <v>6</v>
      </c>
      <c r="AH440" s="118"/>
      <c r="AI440" s="118"/>
      <c r="AJ440" s="118">
        <v>6</v>
      </c>
      <c r="AK440" s="118">
        <v>6</v>
      </c>
      <c r="AL440" s="118">
        <v>6</v>
      </c>
      <c r="AM440" s="118">
        <v>6</v>
      </c>
      <c r="AN440" s="118">
        <v>6</v>
      </c>
      <c r="AO440" s="119"/>
      <c r="AP440" s="120">
        <f t="shared" si="292"/>
        <v>126</v>
      </c>
      <c r="AQ440" s="984">
        <v>7.5</v>
      </c>
      <c r="AR440" s="985">
        <f>1-(AS440/AQ440)</f>
        <v>0.1333333333333333</v>
      </c>
      <c r="AS440" s="986">
        <v>6.5</v>
      </c>
      <c r="AT440" s="987">
        <f t="shared" ref="AT440" si="299">+AQ440*AP440</f>
        <v>945</v>
      </c>
      <c r="AU440" s="989">
        <f t="shared" ref="AU440" si="300">+AS440*AP440</f>
        <v>819</v>
      </c>
    </row>
    <row r="441" spans="3:47" ht="26.25" hidden="1" customHeight="1" x14ac:dyDescent="0.25">
      <c r="C441" s="991"/>
      <c r="D441" s="1036"/>
      <c r="E441" s="980"/>
      <c r="F441" s="981"/>
      <c r="G441" s="982"/>
      <c r="H441" s="983"/>
      <c r="I441" s="145" t="s">
        <v>36</v>
      </c>
      <c r="J441" s="982"/>
      <c r="K441" s="145" t="s">
        <v>32</v>
      </c>
      <c r="L441" s="117"/>
      <c r="M441" s="118">
        <v>3</v>
      </c>
      <c r="N441" s="118">
        <v>3</v>
      </c>
      <c r="O441" s="118"/>
      <c r="P441" s="118"/>
      <c r="Q441" s="118"/>
      <c r="R441" s="118"/>
      <c r="S441" s="118"/>
      <c r="T441" s="118">
        <v>3</v>
      </c>
      <c r="U441" s="118">
        <v>3</v>
      </c>
      <c r="V441" s="118"/>
      <c r="W441" s="118"/>
      <c r="X441" s="118"/>
      <c r="Y441" s="118"/>
      <c r="Z441" s="118"/>
      <c r="AA441" s="118">
        <v>3</v>
      </c>
      <c r="AB441" s="118">
        <v>3</v>
      </c>
      <c r="AC441" s="118"/>
      <c r="AD441" s="118"/>
      <c r="AE441" s="118"/>
      <c r="AF441" s="118"/>
      <c r="AG441" s="118"/>
      <c r="AH441" s="118">
        <v>3</v>
      </c>
      <c r="AI441" s="118">
        <v>3</v>
      </c>
      <c r="AJ441" s="118"/>
      <c r="AK441" s="118"/>
      <c r="AL441" s="118"/>
      <c r="AM441" s="118"/>
      <c r="AN441" s="118"/>
      <c r="AO441" s="119">
        <v>3</v>
      </c>
      <c r="AP441" s="120">
        <f t="shared" si="292"/>
        <v>27</v>
      </c>
      <c r="AQ441" s="984"/>
      <c r="AR441" s="985"/>
      <c r="AS441" s="986"/>
      <c r="AT441" s="988"/>
      <c r="AU441" s="990"/>
    </row>
    <row r="442" spans="3:47" ht="26.25" hidden="1" customHeight="1" x14ac:dyDescent="0.25">
      <c r="C442" s="977">
        <v>220</v>
      </c>
      <c r="D442" s="1036" t="s">
        <v>381</v>
      </c>
      <c r="E442" s="982" t="s">
        <v>46</v>
      </c>
      <c r="F442" s="983" t="s">
        <v>543</v>
      </c>
      <c r="G442" s="982" t="s">
        <v>382</v>
      </c>
      <c r="H442" s="983" t="s">
        <v>27</v>
      </c>
      <c r="I442" s="145" t="s">
        <v>29</v>
      </c>
      <c r="J442" s="982">
        <v>20</v>
      </c>
      <c r="K442" s="145" t="s">
        <v>32</v>
      </c>
      <c r="L442" s="117">
        <v>6</v>
      </c>
      <c r="M442" s="118"/>
      <c r="N442" s="118"/>
      <c r="O442" s="118">
        <v>6</v>
      </c>
      <c r="P442" s="118">
        <v>6</v>
      </c>
      <c r="Q442" s="118">
        <v>6</v>
      </c>
      <c r="R442" s="118">
        <v>6</v>
      </c>
      <c r="S442" s="118">
        <v>6</v>
      </c>
      <c r="T442" s="118"/>
      <c r="U442" s="118"/>
      <c r="V442" s="118">
        <v>6</v>
      </c>
      <c r="W442" s="118">
        <v>6</v>
      </c>
      <c r="X442" s="118">
        <v>6</v>
      </c>
      <c r="Y442" s="118">
        <v>6</v>
      </c>
      <c r="Z442" s="118">
        <v>6</v>
      </c>
      <c r="AA442" s="118"/>
      <c r="AB442" s="118"/>
      <c r="AC442" s="118">
        <v>6</v>
      </c>
      <c r="AD442" s="118">
        <v>6</v>
      </c>
      <c r="AE442" s="118">
        <v>6</v>
      </c>
      <c r="AF442" s="118">
        <v>6</v>
      </c>
      <c r="AG442" s="118">
        <v>6</v>
      </c>
      <c r="AH442" s="118"/>
      <c r="AI442" s="118"/>
      <c r="AJ442" s="118">
        <v>6</v>
      </c>
      <c r="AK442" s="118">
        <v>6</v>
      </c>
      <c r="AL442" s="118">
        <v>6</v>
      </c>
      <c r="AM442" s="118">
        <v>6</v>
      </c>
      <c r="AN442" s="118">
        <v>6</v>
      </c>
      <c r="AO442" s="119"/>
      <c r="AP442" s="120">
        <f t="shared" si="292"/>
        <v>126</v>
      </c>
      <c r="AQ442" s="984">
        <v>10</v>
      </c>
      <c r="AR442" s="985">
        <f>1-(AS442/AQ442)</f>
        <v>0.19999999999999996</v>
      </c>
      <c r="AS442" s="986">
        <v>8</v>
      </c>
      <c r="AT442" s="987">
        <f t="shared" ref="AT442" si="301">+AQ442*AP442</f>
        <v>1260</v>
      </c>
      <c r="AU442" s="989">
        <f t="shared" ref="AU442" si="302">+AS442*AP442</f>
        <v>1008</v>
      </c>
    </row>
    <row r="443" spans="3:47" ht="26.25" hidden="1" customHeight="1" x14ac:dyDescent="0.25">
      <c r="C443" s="978"/>
      <c r="D443" s="1036"/>
      <c r="E443" s="982"/>
      <c r="F443" s="983"/>
      <c r="G443" s="982"/>
      <c r="H443" s="983"/>
      <c r="I443" s="145" t="s">
        <v>36</v>
      </c>
      <c r="J443" s="982"/>
      <c r="K443" s="145" t="s">
        <v>32</v>
      </c>
      <c r="L443" s="117"/>
      <c r="M443" s="118">
        <v>3</v>
      </c>
      <c r="N443" s="118">
        <v>3</v>
      </c>
      <c r="O443" s="118"/>
      <c r="P443" s="118"/>
      <c r="Q443" s="118"/>
      <c r="R443" s="118"/>
      <c r="S443" s="118"/>
      <c r="T443" s="118">
        <v>3</v>
      </c>
      <c r="U443" s="118">
        <v>3</v>
      </c>
      <c r="V443" s="118"/>
      <c r="W443" s="118"/>
      <c r="X443" s="118"/>
      <c r="Y443" s="118"/>
      <c r="Z443" s="118"/>
      <c r="AA443" s="118">
        <v>3</v>
      </c>
      <c r="AB443" s="118">
        <v>3</v>
      </c>
      <c r="AC443" s="118"/>
      <c r="AD443" s="118"/>
      <c r="AE443" s="118"/>
      <c r="AF443" s="118"/>
      <c r="AG443" s="118"/>
      <c r="AH443" s="118">
        <v>3</v>
      </c>
      <c r="AI443" s="118">
        <v>3</v>
      </c>
      <c r="AJ443" s="118"/>
      <c r="AK443" s="118"/>
      <c r="AL443" s="118"/>
      <c r="AM443" s="118"/>
      <c r="AN443" s="118"/>
      <c r="AO443" s="119">
        <v>3</v>
      </c>
      <c r="AP443" s="120">
        <f t="shared" si="292"/>
        <v>27</v>
      </c>
      <c r="AQ443" s="984"/>
      <c r="AR443" s="985"/>
      <c r="AS443" s="986"/>
      <c r="AT443" s="988"/>
      <c r="AU443" s="990"/>
    </row>
    <row r="444" spans="3:47" ht="26.25" hidden="1" customHeight="1" x14ac:dyDescent="0.25">
      <c r="C444" s="991">
        <v>221</v>
      </c>
      <c r="D444" s="1036"/>
      <c r="E444" s="980" t="s">
        <v>268</v>
      </c>
      <c r="F444" s="981" t="s">
        <v>543</v>
      </c>
      <c r="G444" s="980" t="s">
        <v>383</v>
      </c>
      <c r="H444" s="983" t="s">
        <v>27</v>
      </c>
      <c r="I444" s="145" t="s">
        <v>29</v>
      </c>
      <c r="J444" s="982">
        <v>20</v>
      </c>
      <c r="K444" s="145" t="s">
        <v>32</v>
      </c>
      <c r="L444" s="117">
        <v>6</v>
      </c>
      <c r="M444" s="118"/>
      <c r="N444" s="118"/>
      <c r="O444" s="118">
        <v>6</v>
      </c>
      <c r="P444" s="118">
        <v>6</v>
      </c>
      <c r="Q444" s="118">
        <v>6</v>
      </c>
      <c r="R444" s="118">
        <v>6</v>
      </c>
      <c r="S444" s="118">
        <v>6</v>
      </c>
      <c r="T444" s="118"/>
      <c r="U444" s="118"/>
      <c r="V444" s="118">
        <v>6</v>
      </c>
      <c r="W444" s="118">
        <v>6</v>
      </c>
      <c r="X444" s="118">
        <v>6</v>
      </c>
      <c r="Y444" s="118">
        <v>6</v>
      </c>
      <c r="Z444" s="118">
        <v>6</v>
      </c>
      <c r="AA444" s="118"/>
      <c r="AB444" s="118"/>
      <c r="AC444" s="118">
        <v>6</v>
      </c>
      <c r="AD444" s="118">
        <v>6</v>
      </c>
      <c r="AE444" s="118">
        <v>6</v>
      </c>
      <c r="AF444" s="118">
        <v>6</v>
      </c>
      <c r="AG444" s="118">
        <v>6</v>
      </c>
      <c r="AH444" s="118"/>
      <c r="AI444" s="118"/>
      <c r="AJ444" s="118">
        <v>6</v>
      </c>
      <c r="AK444" s="118">
        <v>6</v>
      </c>
      <c r="AL444" s="118">
        <v>6</v>
      </c>
      <c r="AM444" s="118">
        <v>6</v>
      </c>
      <c r="AN444" s="118">
        <v>6</v>
      </c>
      <c r="AO444" s="119"/>
      <c r="AP444" s="120">
        <f t="shared" si="292"/>
        <v>126</v>
      </c>
      <c r="AQ444" s="984">
        <v>8</v>
      </c>
      <c r="AR444" s="985">
        <f>1-(AS444/AQ444)</f>
        <v>6.25E-2</v>
      </c>
      <c r="AS444" s="986">
        <v>7.5</v>
      </c>
      <c r="AT444" s="987">
        <f t="shared" ref="AT444" si="303">+AQ444*AP444</f>
        <v>1008</v>
      </c>
      <c r="AU444" s="989">
        <f t="shared" ref="AU444" si="304">+AS444*AP444</f>
        <v>945</v>
      </c>
    </row>
    <row r="445" spans="3:47" ht="26.25" hidden="1" customHeight="1" x14ac:dyDescent="0.25">
      <c r="C445" s="991"/>
      <c r="D445" s="1036"/>
      <c r="E445" s="980"/>
      <c r="F445" s="981"/>
      <c r="G445" s="982"/>
      <c r="H445" s="983"/>
      <c r="I445" s="145" t="s">
        <v>36</v>
      </c>
      <c r="J445" s="982"/>
      <c r="K445" s="145" t="s">
        <v>32</v>
      </c>
      <c r="L445" s="117"/>
      <c r="M445" s="118">
        <v>3</v>
      </c>
      <c r="N445" s="118">
        <v>3</v>
      </c>
      <c r="O445" s="118"/>
      <c r="P445" s="118"/>
      <c r="Q445" s="118"/>
      <c r="R445" s="118"/>
      <c r="S445" s="118"/>
      <c r="T445" s="118">
        <v>3</v>
      </c>
      <c r="U445" s="118">
        <v>3</v>
      </c>
      <c r="V445" s="118"/>
      <c r="W445" s="118"/>
      <c r="X445" s="118"/>
      <c r="Y445" s="118"/>
      <c r="Z445" s="118"/>
      <c r="AA445" s="118">
        <v>3</v>
      </c>
      <c r="AB445" s="118">
        <v>3</v>
      </c>
      <c r="AC445" s="118"/>
      <c r="AD445" s="118"/>
      <c r="AE445" s="118"/>
      <c r="AF445" s="118"/>
      <c r="AG445" s="118"/>
      <c r="AH445" s="118">
        <v>3</v>
      </c>
      <c r="AI445" s="118">
        <v>3</v>
      </c>
      <c r="AJ445" s="118"/>
      <c r="AK445" s="118"/>
      <c r="AL445" s="118"/>
      <c r="AM445" s="118"/>
      <c r="AN445" s="118"/>
      <c r="AO445" s="119">
        <v>3</v>
      </c>
      <c r="AP445" s="120">
        <f t="shared" si="292"/>
        <v>27</v>
      </c>
      <c r="AQ445" s="984"/>
      <c r="AR445" s="985"/>
      <c r="AS445" s="986"/>
      <c r="AT445" s="988"/>
      <c r="AU445" s="990"/>
    </row>
    <row r="446" spans="3:47" ht="26.25" customHeight="1" x14ac:dyDescent="0.25">
      <c r="C446" s="991">
        <v>222</v>
      </c>
      <c r="D446" s="1036"/>
      <c r="E446" s="997" t="s">
        <v>44</v>
      </c>
      <c r="F446" s="979" t="s">
        <v>543</v>
      </c>
      <c r="G446" s="998" t="s">
        <v>384</v>
      </c>
      <c r="H446" s="1020" t="s">
        <v>27</v>
      </c>
      <c r="I446" s="94" t="s">
        <v>29</v>
      </c>
      <c r="J446" s="1016">
        <v>20</v>
      </c>
      <c r="K446" s="94" t="s">
        <v>32</v>
      </c>
      <c r="L446" s="100">
        <v>6</v>
      </c>
      <c r="M446" s="51"/>
      <c r="N446" s="51"/>
      <c r="O446" s="73">
        <v>6</v>
      </c>
      <c r="P446" s="73">
        <v>6</v>
      </c>
      <c r="Q446" s="73">
        <v>6</v>
      </c>
      <c r="R446" s="73">
        <v>6</v>
      </c>
      <c r="S446" s="73">
        <v>6</v>
      </c>
      <c r="T446" s="51"/>
      <c r="U446" s="51"/>
      <c r="V446" s="73">
        <v>6</v>
      </c>
      <c r="W446" s="73">
        <v>6</v>
      </c>
      <c r="X446" s="73">
        <v>6</v>
      </c>
      <c r="Y446" s="73">
        <v>6</v>
      </c>
      <c r="Z446" s="73">
        <v>6</v>
      </c>
      <c r="AA446" s="51"/>
      <c r="AB446" s="51"/>
      <c r="AC446" s="73">
        <v>6</v>
      </c>
      <c r="AD446" s="73">
        <v>6</v>
      </c>
      <c r="AE446" s="73">
        <v>6</v>
      </c>
      <c r="AF446" s="73">
        <v>6</v>
      </c>
      <c r="AG446" s="73">
        <v>6</v>
      </c>
      <c r="AH446" s="51"/>
      <c r="AI446" s="51"/>
      <c r="AJ446" s="73">
        <v>6</v>
      </c>
      <c r="AK446" s="73">
        <v>6</v>
      </c>
      <c r="AL446" s="73">
        <v>6</v>
      </c>
      <c r="AM446" s="73">
        <v>6</v>
      </c>
      <c r="AN446" s="73">
        <v>6</v>
      </c>
      <c r="AO446" s="101"/>
      <c r="AP446" s="98">
        <f t="shared" si="292"/>
        <v>126</v>
      </c>
      <c r="AQ446" s="1037"/>
      <c r="AR446" s="1038" t="e">
        <f>1-(AS446/AQ446)</f>
        <v>#DIV/0!</v>
      </c>
      <c r="AS446" s="1035"/>
      <c r="AT446" s="987">
        <f t="shared" ref="AT446" si="305">+AQ446*AP446</f>
        <v>0</v>
      </c>
      <c r="AU446" s="989">
        <f t="shared" ref="AU446" si="306">+AS446*AP446</f>
        <v>0</v>
      </c>
    </row>
    <row r="447" spans="3:47" ht="26.25" customHeight="1" x14ac:dyDescent="0.25">
      <c r="C447" s="991"/>
      <c r="D447" s="1036"/>
      <c r="E447" s="997"/>
      <c r="F447" s="979"/>
      <c r="G447" s="998"/>
      <c r="H447" s="1020"/>
      <c r="I447" s="94" t="s">
        <v>36</v>
      </c>
      <c r="J447" s="1016"/>
      <c r="K447" s="94" t="s">
        <v>32</v>
      </c>
      <c r="L447" s="100"/>
      <c r="M447" s="51">
        <v>3</v>
      </c>
      <c r="N447" s="51">
        <v>3</v>
      </c>
      <c r="O447" s="73"/>
      <c r="P447" s="73"/>
      <c r="Q447" s="73"/>
      <c r="R447" s="73"/>
      <c r="S447" s="73"/>
      <c r="T447" s="51">
        <v>3</v>
      </c>
      <c r="U447" s="51">
        <v>3</v>
      </c>
      <c r="V447" s="73"/>
      <c r="W447" s="73"/>
      <c r="X447" s="73"/>
      <c r="Y447" s="73"/>
      <c r="Z447" s="73"/>
      <c r="AA447" s="51">
        <v>3</v>
      </c>
      <c r="AB447" s="51">
        <v>3</v>
      </c>
      <c r="AC447" s="73"/>
      <c r="AD447" s="73"/>
      <c r="AE447" s="73"/>
      <c r="AF447" s="73"/>
      <c r="AG447" s="73"/>
      <c r="AH447" s="51">
        <v>3</v>
      </c>
      <c r="AI447" s="51">
        <v>3</v>
      </c>
      <c r="AJ447" s="73"/>
      <c r="AK447" s="73"/>
      <c r="AL447" s="73"/>
      <c r="AM447" s="73"/>
      <c r="AN447" s="73"/>
      <c r="AO447" s="101">
        <v>3</v>
      </c>
      <c r="AP447" s="98">
        <f t="shared" si="292"/>
        <v>27</v>
      </c>
      <c r="AQ447" s="1037"/>
      <c r="AR447" s="1038"/>
      <c r="AS447" s="1035"/>
      <c r="AT447" s="988"/>
      <c r="AU447" s="990"/>
    </row>
    <row r="448" spans="3:47" ht="78" hidden="1" customHeight="1" x14ac:dyDescent="0.25">
      <c r="C448" s="991">
        <v>223</v>
      </c>
      <c r="D448" s="1036" t="s">
        <v>79</v>
      </c>
      <c r="E448" s="982" t="s">
        <v>44</v>
      </c>
      <c r="F448" s="981" t="s">
        <v>544</v>
      </c>
      <c r="G448" s="982" t="s">
        <v>385</v>
      </c>
      <c r="H448" s="983" t="s">
        <v>27</v>
      </c>
      <c r="I448" s="116" t="s">
        <v>29</v>
      </c>
      <c r="J448" s="982">
        <v>20</v>
      </c>
      <c r="K448" s="116" t="s">
        <v>32</v>
      </c>
      <c r="L448" s="117">
        <v>6</v>
      </c>
      <c r="M448" s="118"/>
      <c r="N448" s="118"/>
      <c r="O448" s="118">
        <v>6</v>
      </c>
      <c r="P448" s="118">
        <v>6</v>
      </c>
      <c r="Q448" s="118">
        <v>6</v>
      </c>
      <c r="R448" s="118">
        <v>6</v>
      </c>
      <c r="S448" s="118">
        <v>6</v>
      </c>
      <c r="T448" s="118"/>
      <c r="U448" s="118"/>
      <c r="V448" s="118">
        <v>6</v>
      </c>
      <c r="W448" s="118">
        <v>6</v>
      </c>
      <c r="X448" s="118">
        <v>6</v>
      </c>
      <c r="Y448" s="118">
        <v>6</v>
      </c>
      <c r="Z448" s="118">
        <v>6</v>
      </c>
      <c r="AA448" s="118"/>
      <c r="AB448" s="118"/>
      <c r="AC448" s="118">
        <v>6</v>
      </c>
      <c r="AD448" s="118">
        <v>6</v>
      </c>
      <c r="AE448" s="118">
        <v>6</v>
      </c>
      <c r="AF448" s="118">
        <v>6</v>
      </c>
      <c r="AG448" s="118">
        <v>6</v>
      </c>
      <c r="AH448" s="118"/>
      <c r="AI448" s="118"/>
      <c r="AJ448" s="118">
        <v>6</v>
      </c>
      <c r="AK448" s="118">
        <v>6</v>
      </c>
      <c r="AL448" s="118">
        <v>6</v>
      </c>
      <c r="AM448" s="118">
        <v>6</v>
      </c>
      <c r="AN448" s="118">
        <v>6</v>
      </c>
      <c r="AO448" s="119"/>
      <c r="AP448" s="120">
        <f t="shared" si="292"/>
        <v>126</v>
      </c>
      <c r="AQ448" s="984">
        <v>14</v>
      </c>
      <c r="AR448" s="985">
        <f>1-(AS448/AQ448)</f>
        <v>0.1428571428571429</v>
      </c>
      <c r="AS448" s="986">
        <v>12</v>
      </c>
      <c r="AT448" s="987">
        <f t="shared" ref="AT448" si="307">+AQ448*AP448</f>
        <v>1764</v>
      </c>
      <c r="AU448" s="989">
        <f t="shared" ref="AU448" si="308">+AS448*AP448</f>
        <v>1512</v>
      </c>
    </row>
    <row r="449" spans="3:47" ht="78" hidden="1" customHeight="1" x14ac:dyDescent="0.25">
      <c r="C449" s="991"/>
      <c r="D449" s="1036"/>
      <c r="E449" s="982"/>
      <c r="F449" s="983"/>
      <c r="G449" s="982"/>
      <c r="H449" s="983"/>
      <c r="I449" s="116" t="s">
        <v>36</v>
      </c>
      <c r="J449" s="982"/>
      <c r="K449" s="116" t="s">
        <v>32</v>
      </c>
      <c r="L449" s="117"/>
      <c r="M449" s="118">
        <v>3</v>
      </c>
      <c r="N449" s="118">
        <v>3</v>
      </c>
      <c r="O449" s="118"/>
      <c r="P449" s="118"/>
      <c r="Q449" s="118"/>
      <c r="R449" s="118"/>
      <c r="S449" s="118"/>
      <c r="T449" s="118">
        <v>3</v>
      </c>
      <c r="U449" s="118">
        <v>3</v>
      </c>
      <c r="V449" s="118"/>
      <c r="W449" s="118"/>
      <c r="X449" s="118"/>
      <c r="Y449" s="118"/>
      <c r="Z449" s="118"/>
      <c r="AA449" s="118">
        <v>3</v>
      </c>
      <c r="AB449" s="118">
        <v>3</v>
      </c>
      <c r="AC449" s="118"/>
      <c r="AD449" s="118"/>
      <c r="AE449" s="118"/>
      <c r="AF449" s="118"/>
      <c r="AG449" s="118"/>
      <c r="AH449" s="118">
        <v>3</v>
      </c>
      <c r="AI449" s="118">
        <v>3</v>
      </c>
      <c r="AJ449" s="118"/>
      <c r="AK449" s="118"/>
      <c r="AL449" s="118"/>
      <c r="AM449" s="118"/>
      <c r="AN449" s="118"/>
      <c r="AO449" s="119">
        <v>3</v>
      </c>
      <c r="AP449" s="120">
        <f t="shared" si="292"/>
        <v>27</v>
      </c>
      <c r="AQ449" s="984"/>
      <c r="AR449" s="985"/>
      <c r="AS449" s="986"/>
      <c r="AT449" s="988"/>
      <c r="AU449" s="990"/>
    </row>
    <row r="450" spans="3:47" ht="26.25" hidden="1" customHeight="1" x14ac:dyDescent="0.25">
      <c r="C450" s="991">
        <v>224</v>
      </c>
      <c r="D450" s="1036"/>
      <c r="E450" s="982" t="s">
        <v>47</v>
      </c>
      <c r="F450" s="981" t="s">
        <v>546</v>
      </c>
      <c r="G450" s="982" t="s">
        <v>386</v>
      </c>
      <c r="H450" s="983" t="s">
        <v>27</v>
      </c>
      <c r="I450" s="116" t="s">
        <v>29</v>
      </c>
      <c r="J450" s="982">
        <v>20</v>
      </c>
      <c r="K450" s="116" t="s">
        <v>32</v>
      </c>
      <c r="L450" s="117">
        <v>6</v>
      </c>
      <c r="M450" s="118"/>
      <c r="N450" s="118"/>
      <c r="O450" s="118">
        <v>6</v>
      </c>
      <c r="P450" s="118">
        <v>6</v>
      </c>
      <c r="Q450" s="118">
        <v>6</v>
      </c>
      <c r="R450" s="118">
        <v>6</v>
      </c>
      <c r="S450" s="118">
        <v>6</v>
      </c>
      <c r="T450" s="118"/>
      <c r="U450" s="118"/>
      <c r="V450" s="118">
        <v>6</v>
      </c>
      <c r="W450" s="118">
        <v>6</v>
      </c>
      <c r="X450" s="118">
        <v>6</v>
      </c>
      <c r="Y450" s="118">
        <v>6</v>
      </c>
      <c r="Z450" s="118">
        <v>6</v>
      </c>
      <c r="AA450" s="118"/>
      <c r="AB450" s="118"/>
      <c r="AC450" s="118">
        <v>6</v>
      </c>
      <c r="AD450" s="118">
        <v>6</v>
      </c>
      <c r="AE450" s="118">
        <v>6</v>
      </c>
      <c r="AF450" s="118">
        <v>6</v>
      </c>
      <c r="AG450" s="118">
        <v>6</v>
      </c>
      <c r="AH450" s="118"/>
      <c r="AI450" s="118"/>
      <c r="AJ450" s="118">
        <v>6</v>
      </c>
      <c r="AK450" s="118">
        <v>6</v>
      </c>
      <c r="AL450" s="118">
        <v>6</v>
      </c>
      <c r="AM450" s="118">
        <v>6</v>
      </c>
      <c r="AN450" s="118">
        <v>6</v>
      </c>
      <c r="AO450" s="119"/>
      <c r="AP450" s="120">
        <f t="shared" si="292"/>
        <v>126</v>
      </c>
      <c r="AQ450" s="984">
        <v>12</v>
      </c>
      <c r="AR450" s="985">
        <f>1-(AS450/AQ450)</f>
        <v>0.25</v>
      </c>
      <c r="AS450" s="986">
        <v>9</v>
      </c>
      <c r="AT450" s="987">
        <f t="shared" ref="AT450" si="309">+AQ450*AP450</f>
        <v>1512</v>
      </c>
      <c r="AU450" s="989">
        <f t="shared" ref="AU450" si="310">+AS450*AP450</f>
        <v>1134</v>
      </c>
    </row>
    <row r="451" spans="3:47" ht="26.25" hidden="1" customHeight="1" x14ac:dyDescent="0.25">
      <c r="C451" s="991"/>
      <c r="D451" s="1036"/>
      <c r="E451" s="982"/>
      <c r="F451" s="983"/>
      <c r="G451" s="982"/>
      <c r="H451" s="983"/>
      <c r="I451" s="116" t="s">
        <v>36</v>
      </c>
      <c r="J451" s="982"/>
      <c r="K451" s="116" t="s">
        <v>32</v>
      </c>
      <c r="L451" s="117"/>
      <c r="M451" s="118">
        <v>3</v>
      </c>
      <c r="N451" s="118">
        <v>3</v>
      </c>
      <c r="O451" s="118"/>
      <c r="P451" s="118"/>
      <c r="Q451" s="118"/>
      <c r="R451" s="118"/>
      <c r="S451" s="118"/>
      <c r="T451" s="118">
        <v>3</v>
      </c>
      <c r="U451" s="118">
        <v>3</v>
      </c>
      <c r="V451" s="118"/>
      <c r="W451" s="118"/>
      <c r="X451" s="118"/>
      <c r="Y451" s="118"/>
      <c r="Z451" s="118"/>
      <c r="AA451" s="118">
        <v>3</v>
      </c>
      <c r="AB451" s="118">
        <v>3</v>
      </c>
      <c r="AC451" s="118"/>
      <c r="AD451" s="118"/>
      <c r="AE451" s="118"/>
      <c r="AF451" s="118"/>
      <c r="AG451" s="118"/>
      <c r="AH451" s="118">
        <v>3</v>
      </c>
      <c r="AI451" s="118">
        <v>3</v>
      </c>
      <c r="AJ451" s="118"/>
      <c r="AK451" s="118"/>
      <c r="AL451" s="118"/>
      <c r="AM451" s="118"/>
      <c r="AN451" s="118"/>
      <c r="AO451" s="119">
        <v>3</v>
      </c>
      <c r="AP451" s="120">
        <f t="shared" si="292"/>
        <v>27</v>
      </c>
      <c r="AQ451" s="984"/>
      <c r="AR451" s="985"/>
      <c r="AS451" s="986"/>
      <c r="AT451" s="988"/>
      <c r="AU451" s="990"/>
    </row>
    <row r="452" spans="3:47" ht="26.25" hidden="1" customHeight="1" x14ac:dyDescent="0.25">
      <c r="C452" s="991">
        <v>225</v>
      </c>
      <c r="D452" s="1036"/>
      <c r="E452" s="982" t="s">
        <v>47</v>
      </c>
      <c r="F452" s="981" t="s">
        <v>547</v>
      </c>
      <c r="G452" s="982" t="s">
        <v>387</v>
      </c>
      <c r="H452" s="983" t="s">
        <v>27</v>
      </c>
      <c r="I452" s="116" t="s">
        <v>29</v>
      </c>
      <c r="J452" s="982">
        <v>20</v>
      </c>
      <c r="K452" s="116" t="s">
        <v>32</v>
      </c>
      <c r="L452" s="117">
        <v>6</v>
      </c>
      <c r="M452" s="118"/>
      <c r="N452" s="118"/>
      <c r="O452" s="118">
        <v>6</v>
      </c>
      <c r="P452" s="118">
        <v>6</v>
      </c>
      <c r="Q452" s="118">
        <v>6</v>
      </c>
      <c r="R452" s="118">
        <v>6</v>
      </c>
      <c r="S452" s="118">
        <v>6</v>
      </c>
      <c r="T452" s="118"/>
      <c r="U452" s="118"/>
      <c r="V452" s="118">
        <v>6</v>
      </c>
      <c r="W452" s="118">
        <v>6</v>
      </c>
      <c r="X452" s="118">
        <v>6</v>
      </c>
      <c r="Y452" s="118">
        <v>6</v>
      </c>
      <c r="Z452" s="118">
        <v>6</v>
      </c>
      <c r="AA452" s="118"/>
      <c r="AB452" s="118"/>
      <c r="AC452" s="118">
        <v>6</v>
      </c>
      <c r="AD452" s="118">
        <v>6</v>
      </c>
      <c r="AE452" s="118">
        <v>6</v>
      </c>
      <c r="AF452" s="118">
        <v>6</v>
      </c>
      <c r="AG452" s="118">
        <v>6</v>
      </c>
      <c r="AH452" s="118"/>
      <c r="AI452" s="118"/>
      <c r="AJ452" s="118">
        <v>6</v>
      </c>
      <c r="AK452" s="118">
        <v>6</v>
      </c>
      <c r="AL452" s="118">
        <v>6</v>
      </c>
      <c r="AM452" s="118">
        <v>6</v>
      </c>
      <c r="AN452" s="118">
        <v>6</v>
      </c>
      <c r="AO452" s="119"/>
      <c r="AP452" s="120">
        <f t="shared" si="292"/>
        <v>126</v>
      </c>
      <c r="AQ452" s="984">
        <v>12</v>
      </c>
      <c r="AR452" s="985">
        <f>1-(AS452/AQ452)</f>
        <v>0.25</v>
      </c>
      <c r="AS452" s="986">
        <v>9</v>
      </c>
      <c r="AT452" s="987">
        <f t="shared" ref="AT452" si="311">+AQ452*AP452</f>
        <v>1512</v>
      </c>
      <c r="AU452" s="989">
        <f t="shared" ref="AU452" si="312">+AS452*AP452</f>
        <v>1134</v>
      </c>
    </row>
    <row r="453" spans="3:47" ht="26.25" hidden="1" customHeight="1" x14ac:dyDescent="0.25">
      <c r="C453" s="991"/>
      <c r="D453" s="1036"/>
      <c r="E453" s="982"/>
      <c r="F453" s="983"/>
      <c r="G453" s="982"/>
      <c r="H453" s="983"/>
      <c r="I453" s="116" t="s">
        <v>36</v>
      </c>
      <c r="J453" s="982"/>
      <c r="K453" s="116" t="s">
        <v>32</v>
      </c>
      <c r="L453" s="117"/>
      <c r="M453" s="118">
        <v>3</v>
      </c>
      <c r="N453" s="118">
        <v>3</v>
      </c>
      <c r="O453" s="118"/>
      <c r="P453" s="118"/>
      <c r="Q453" s="118"/>
      <c r="R453" s="118"/>
      <c r="S453" s="118"/>
      <c r="T453" s="118">
        <v>3</v>
      </c>
      <c r="U453" s="118">
        <v>3</v>
      </c>
      <c r="V453" s="118"/>
      <c r="W453" s="118"/>
      <c r="X453" s="118"/>
      <c r="Y453" s="118"/>
      <c r="Z453" s="118"/>
      <c r="AA453" s="118">
        <v>3</v>
      </c>
      <c r="AB453" s="118">
        <v>3</v>
      </c>
      <c r="AC453" s="118"/>
      <c r="AD453" s="118"/>
      <c r="AE453" s="118"/>
      <c r="AF453" s="118"/>
      <c r="AG453" s="118"/>
      <c r="AH453" s="118">
        <v>3</v>
      </c>
      <c r="AI453" s="118">
        <v>3</v>
      </c>
      <c r="AJ453" s="118"/>
      <c r="AK453" s="118"/>
      <c r="AL453" s="118"/>
      <c r="AM453" s="118"/>
      <c r="AN453" s="118"/>
      <c r="AO453" s="119">
        <v>3</v>
      </c>
      <c r="AP453" s="120">
        <f t="shared" si="292"/>
        <v>27</v>
      </c>
      <c r="AQ453" s="984"/>
      <c r="AR453" s="985"/>
      <c r="AS453" s="986"/>
      <c r="AT453" s="988"/>
      <c r="AU453" s="990"/>
    </row>
    <row r="454" spans="3:47" ht="26.25" hidden="1" customHeight="1" x14ac:dyDescent="0.25">
      <c r="C454" s="991">
        <v>226</v>
      </c>
      <c r="D454" s="1036"/>
      <c r="E454" s="980" t="s">
        <v>44</v>
      </c>
      <c r="F454" s="981" t="s">
        <v>545</v>
      </c>
      <c r="G454" s="982" t="s">
        <v>388</v>
      </c>
      <c r="H454" s="983" t="s">
        <v>27</v>
      </c>
      <c r="I454" s="116" t="s">
        <v>29</v>
      </c>
      <c r="J454" s="982">
        <v>20</v>
      </c>
      <c r="K454" s="116" t="s">
        <v>32</v>
      </c>
      <c r="L454" s="117">
        <v>6</v>
      </c>
      <c r="M454" s="118"/>
      <c r="N454" s="118"/>
      <c r="O454" s="118">
        <v>6</v>
      </c>
      <c r="P454" s="118">
        <v>6</v>
      </c>
      <c r="Q454" s="118">
        <v>6</v>
      </c>
      <c r="R454" s="118">
        <v>6</v>
      </c>
      <c r="S454" s="118">
        <v>6</v>
      </c>
      <c r="T454" s="118"/>
      <c r="U454" s="118"/>
      <c r="V454" s="118">
        <v>6</v>
      </c>
      <c r="W454" s="118">
        <v>6</v>
      </c>
      <c r="X454" s="118">
        <v>6</v>
      </c>
      <c r="Y454" s="118">
        <v>6</v>
      </c>
      <c r="Z454" s="118">
        <v>6</v>
      </c>
      <c r="AA454" s="118"/>
      <c r="AB454" s="118"/>
      <c r="AC454" s="118">
        <v>6</v>
      </c>
      <c r="AD454" s="118">
        <v>6</v>
      </c>
      <c r="AE454" s="118">
        <v>6</v>
      </c>
      <c r="AF454" s="118">
        <v>6</v>
      </c>
      <c r="AG454" s="118">
        <v>6</v>
      </c>
      <c r="AH454" s="118"/>
      <c r="AI454" s="118"/>
      <c r="AJ454" s="118">
        <v>6</v>
      </c>
      <c r="AK454" s="118">
        <v>6</v>
      </c>
      <c r="AL454" s="118">
        <v>6</v>
      </c>
      <c r="AM454" s="118">
        <v>6</v>
      </c>
      <c r="AN454" s="118">
        <v>6</v>
      </c>
      <c r="AO454" s="119"/>
      <c r="AP454" s="120">
        <f t="shared" si="292"/>
        <v>126</v>
      </c>
      <c r="AQ454" s="984">
        <v>10</v>
      </c>
      <c r="AR454" s="985">
        <f>1-(AS454/AQ454)</f>
        <v>0.19999999999999996</v>
      </c>
      <c r="AS454" s="986">
        <v>8</v>
      </c>
      <c r="AT454" s="987">
        <f t="shared" ref="AT454" si="313">+AQ454*AP454</f>
        <v>1260</v>
      </c>
      <c r="AU454" s="989">
        <f t="shared" ref="AU454" si="314">+AS454*AP454</f>
        <v>1008</v>
      </c>
    </row>
    <row r="455" spans="3:47" ht="26.25" hidden="1" customHeight="1" x14ac:dyDescent="0.25">
      <c r="C455" s="991"/>
      <c r="D455" s="1036"/>
      <c r="E455" s="980"/>
      <c r="F455" s="981"/>
      <c r="G455" s="982"/>
      <c r="H455" s="983"/>
      <c r="I455" s="116" t="s">
        <v>36</v>
      </c>
      <c r="J455" s="982"/>
      <c r="K455" s="116" t="s">
        <v>32</v>
      </c>
      <c r="L455" s="117"/>
      <c r="M455" s="118">
        <v>3</v>
      </c>
      <c r="N455" s="118">
        <v>3</v>
      </c>
      <c r="O455" s="118"/>
      <c r="P455" s="118"/>
      <c r="Q455" s="118"/>
      <c r="R455" s="118"/>
      <c r="S455" s="118"/>
      <c r="T455" s="118">
        <v>3</v>
      </c>
      <c r="U455" s="118">
        <v>3</v>
      </c>
      <c r="V455" s="118"/>
      <c r="W455" s="118"/>
      <c r="X455" s="118"/>
      <c r="Y455" s="118"/>
      <c r="Z455" s="118"/>
      <c r="AA455" s="118">
        <v>3</v>
      </c>
      <c r="AB455" s="118">
        <v>3</v>
      </c>
      <c r="AC455" s="118"/>
      <c r="AD455" s="118"/>
      <c r="AE455" s="118"/>
      <c r="AF455" s="118"/>
      <c r="AG455" s="118"/>
      <c r="AH455" s="118">
        <v>3</v>
      </c>
      <c r="AI455" s="118">
        <v>3</v>
      </c>
      <c r="AJ455" s="118"/>
      <c r="AK455" s="118"/>
      <c r="AL455" s="118"/>
      <c r="AM455" s="118"/>
      <c r="AN455" s="118"/>
      <c r="AO455" s="119">
        <v>3</v>
      </c>
      <c r="AP455" s="120">
        <f t="shared" si="292"/>
        <v>27</v>
      </c>
      <c r="AQ455" s="984"/>
      <c r="AR455" s="985"/>
      <c r="AS455" s="986"/>
      <c r="AT455" s="988"/>
      <c r="AU455" s="990"/>
    </row>
    <row r="456" spans="3:47" ht="26.25" hidden="1" customHeight="1" x14ac:dyDescent="0.25">
      <c r="C456" s="93">
        <v>227</v>
      </c>
      <c r="D456" s="1036"/>
      <c r="E456" s="140" t="s">
        <v>41</v>
      </c>
      <c r="F456" s="147" t="s">
        <v>545</v>
      </c>
      <c r="G456" s="140" t="s">
        <v>595</v>
      </c>
      <c r="H456" s="145" t="s">
        <v>27</v>
      </c>
      <c r="I456" s="145" t="s">
        <v>29</v>
      </c>
      <c r="J456" s="144">
        <v>20</v>
      </c>
      <c r="K456" s="145" t="s">
        <v>32</v>
      </c>
      <c r="L456" s="117">
        <v>6</v>
      </c>
      <c r="M456" s="118"/>
      <c r="N456" s="118"/>
      <c r="O456" s="118">
        <v>6</v>
      </c>
      <c r="P456" s="118">
        <v>6</v>
      </c>
      <c r="Q456" s="118">
        <v>6</v>
      </c>
      <c r="R456" s="118">
        <v>6</v>
      </c>
      <c r="S456" s="118">
        <v>6</v>
      </c>
      <c r="T456" s="118"/>
      <c r="U456" s="118"/>
      <c r="V456" s="118">
        <v>6</v>
      </c>
      <c r="W456" s="118">
        <v>6</v>
      </c>
      <c r="X456" s="118">
        <v>6</v>
      </c>
      <c r="Y456" s="118">
        <v>6</v>
      </c>
      <c r="Z456" s="118">
        <v>6</v>
      </c>
      <c r="AA456" s="118"/>
      <c r="AB456" s="118"/>
      <c r="AC456" s="118">
        <v>6</v>
      </c>
      <c r="AD456" s="118">
        <v>6</v>
      </c>
      <c r="AE456" s="118">
        <v>6</v>
      </c>
      <c r="AF456" s="118">
        <v>6</v>
      </c>
      <c r="AG456" s="118">
        <v>6</v>
      </c>
      <c r="AH456" s="118"/>
      <c r="AI456" s="118"/>
      <c r="AJ456" s="118">
        <v>6</v>
      </c>
      <c r="AK456" s="118">
        <v>6</v>
      </c>
      <c r="AL456" s="118">
        <v>6</v>
      </c>
      <c r="AM456" s="118">
        <v>6</v>
      </c>
      <c r="AN456" s="118">
        <v>6</v>
      </c>
      <c r="AO456" s="119"/>
      <c r="AP456" s="120">
        <f t="shared" si="292"/>
        <v>126</v>
      </c>
      <c r="AQ456" s="148">
        <v>12</v>
      </c>
      <c r="AR456" s="149">
        <f>1-(AS456/AQ456)</f>
        <v>0.55833333333333335</v>
      </c>
      <c r="AS456" s="150">
        <v>5.3</v>
      </c>
      <c r="AT456" s="112">
        <f>+AQ456*AP456</f>
        <v>1512</v>
      </c>
      <c r="AU456" s="89">
        <f>+AS456*AP456</f>
        <v>667.8</v>
      </c>
    </row>
    <row r="457" spans="3:47" ht="26.25" hidden="1" customHeight="1" x14ac:dyDescent="0.25">
      <c r="C457" s="991">
        <v>228</v>
      </c>
      <c r="D457" s="1036"/>
      <c r="E457" s="982" t="s">
        <v>47</v>
      </c>
      <c r="F457" s="981" t="s">
        <v>548</v>
      </c>
      <c r="G457" s="982" t="s">
        <v>260</v>
      </c>
      <c r="H457" s="983" t="s">
        <v>27</v>
      </c>
      <c r="I457" s="116" t="s">
        <v>29</v>
      </c>
      <c r="J457" s="982">
        <v>20</v>
      </c>
      <c r="K457" s="116" t="s">
        <v>32</v>
      </c>
      <c r="L457" s="117">
        <v>6</v>
      </c>
      <c r="M457" s="118"/>
      <c r="N457" s="118"/>
      <c r="O457" s="118">
        <v>6</v>
      </c>
      <c r="P457" s="118">
        <v>6</v>
      </c>
      <c r="Q457" s="118">
        <v>6</v>
      </c>
      <c r="R457" s="118">
        <v>6</v>
      </c>
      <c r="S457" s="118">
        <v>6</v>
      </c>
      <c r="T457" s="118"/>
      <c r="U457" s="118"/>
      <c r="V457" s="118">
        <v>6</v>
      </c>
      <c r="W457" s="118">
        <v>6</v>
      </c>
      <c r="X457" s="118">
        <v>6</v>
      </c>
      <c r="Y457" s="118">
        <v>6</v>
      </c>
      <c r="Z457" s="118">
        <v>6</v>
      </c>
      <c r="AA457" s="118"/>
      <c r="AB457" s="118"/>
      <c r="AC457" s="118">
        <v>6</v>
      </c>
      <c r="AD457" s="118">
        <v>6</v>
      </c>
      <c r="AE457" s="118">
        <v>6</v>
      </c>
      <c r="AF457" s="118">
        <v>6</v>
      </c>
      <c r="AG457" s="118">
        <v>6</v>
      </c>
      <c r="AH457" s="118"/>
      <c r="AI457" s="118"/>
      <c r="AJ457" s="118">
        <v>6</v>
      </c>
      <c r="AK457" s="118">
        <v>6</v>
      </c>
      <c r="AL457" s="118">
        <v>6</v>
      </c>
      <c r="AM457" s="118">
        <v>6</v>
      </c>
      <c r="AN457" s="118">
        <v>6</v>
      </c>
      <c r="AO457" s="119"/>
      <c r="AP457" s="120">
        <f t="shared" si="292"/>
        <v>126</v>
      </c>
      <c r="AQ457" s="984">
        <v>12</v>
      </c>
      <c r="AR457" s="985">
        <f>1-(AS457/AQ457)</f>
        <v>0.25</v>
      </c>
      <c r="AS457" s="986">
        <v>9</v>
      </c>
      <c r="AT457" s="987">
        <f t="shared" ref="AT457" si="315">+AQ457*AP457</f>
        <v>1512</v>
      </c>
      <c r="AU457" s="989">
        <f t="shared" ref="AU457" si="316">+AS457*AP457</f>
        <v>1134</v>
      </c>
    </row>
    <row r="458" spans="3:47" ht="26.25" hidden="1" customHeight="1" x14ac:dyDescent="0.25">
      <c r="C458" s="991"/>
      <c r="D458" s="1036"/>
      <c r="E458" s="982"/>
      <c r="F458" s="983"/>
      <c r="G458" s="982"/>
      <c r="H458" s="983"/>
      <c r="I458" s="116" t="s">
        <v>36</v>
      </c>
      <c r="J458" s="982"/>
      <c r="K458" s="116" t="s">
        <v>32</v>
      </c>
      <c r="L458" s="117"/>
      <c r="M458" s="118">
        <v>3</v>
      </c>
      <c r="N458" s="118">
        <v>3</v>
      </c>
      <c r="O458" s="118"/>
      <c r="P458" s="118"/>
      <c r="Q458" s="118"/>
      <c r="R458" s="118"/>
      <c r="S458" s="118"/>
      <c r="T458" s="118">
        <v>3</v>
      </c>
      <c r="U458" s="118">
        <v>3</v>
      </c>
      <c r="V458" s="118"/>
      <c r="W458" s="118"/>
      <c r="X458" s="118"/>
      <c r="Y458" s="118"/>
      <c r="Z458" s="118"/>
      <c r="AA458" s="118">
        <v>3</v>
      </c>
      <c r="AB458" s="118">
        <v>3</v>
      </c>
      <c r="AC458" s="118"/>
      <c r="AD458" s="118"/>
      <c r="AE458" s="118"/>
      <c r="AF458" s="118"/>
      <c r="AG458" s="118"/>
      <c r="AH458" s="118">
        <v>3</v>
      </c>
      <c r="AI458" s="118">
        <v>3</v>
      </c>
      <c r="AJ458" s="118"/>
      <c r="AK458" s="118"/>
      <c r="AL458" s="118"/>
      <c r="AM458" s="118"/>
      <c r="AN458" s="118"/>
      <c r="AO458" s="119">
        <v>3</v>
      </c>
      <c r="AP458" s="120">
        <f t="shared" si="292"/>
        <v>27</v>
      </c>
      <c r="AQ458" s="984"/>
      <c r="AR458" s="985"/>
      <c r="AS458" s="986"/>
      <c r="AT458" s="988"/>
      <c r="AU458" s="990"/>
    </row>
    <row r="459" spans="3:47" ht="26.25" hidden="1" customHeight="1" x14ac:dyDescent="0.25">
      <c r="C459" s="977">
        <v>229</v>
      </c>
      <c r="D459" s="1036"/>
      <c r="E459" s="982" t="s">
        <v>96</v>
      </c>
      <c r="F459" s="994" t="s">
        <v>549</v>
      </c>
      <c r="G459" s="1039" t="s">
        <v>158</v>
      </c>
      <c r="H459" s="983" t="s">
        <v>27</v>
      </c>
      <c r="I459" s="145" t="s">
        <v>29</v>
      </c>
      <c r="J459" s="982">
        <v>20</v>
      </c>
      <c r="K459" s="145" t="s">
        <v>32</v>
      </c>
      <c r="L459" s="117">
        <v>6</v>
      </c>
      <c r="M459" s="118"/>
      <c r="N459" s="118"/>
      <c r="O459" s="118">
        <v>6</v>
      </c>
      <c r="P459" s="118">
        <v>6</v>
      </c>
      <c r="Q459" s="118">
        <v>6</v>
      </c>
      <c r="R459" s="118">
        <v>6</v>
      </c>
      <c r="S459" s="118">
        <v>6</v>
      </c>
      <c r="T459" s="118"/>
      <c r="U459" s="118"/>
      <c r="V459" s="118">
        <v>6</v>
      </c>
      <c r="W459" s="118">
        <v>6</v>
      </c>
      <c r="X459" s="118">
        <v>6</v>
      </c>
      <c r="Y459" s="118">
        <v>6</v>
      </c>
      <c r="Z459" s="118">
        <v>6</v>
      </c>
      <c r="AA459" s="118"/>
      <c r="AB459" s="118"/>
      <c r="AC459" s="118">
        <v>6</v>
      </c>
      <c r="AD459" s="118">
        <v>6</v>
      </c>
      <c r="AE459" s="118">
        <v>6</v>
      </c>
      <c r="AF459" s="118">
        <v>6</v>
      </c>
      <c r="AG459" s="118">
        <v>6</v>
      </c>
      <c r="AH459" s="118"/>
      <c r="AI459" s="118"/>
      <c r="AJ459" s="118">
        <v>6</v>
      </c>
      <c r="AK459" s="118">
        <v>6</v>
      </c>
      <c r="AL459" s="118">
        <v>6</v>
      </c>
      <c r="AM459" s="118">
        <v>6</v>
      </c>
      <c r="AN459" s="118">
        <v>6</v>
      </c>
      <c r="AO459" s="119"/>
      <c r="AP459" s="120">
        <f t="shared" si="292"/>
        <v>126</v>
      </c>
      <c r="AQ459" s="984">
        <v>12</v>
      </c>
      <c r="AR459" s="985">
        <f>1-(AS459/AQ459)</f>
        <v>0.58333333333333326</v>
      </c>
      <c r="AS459" s="986">
        <v>5</v>
      </c>
      <c r="AT459" s="987">
        <f t="shared" ref="AT459" si="317">+AQ459*AP459</f>
        <v>1512</v>
      </c>
      <c r="AU459" s="989">
        <f t="shared" ref="AU459" si="318">+AS459*AP459</f>
        <v>630</v>
      </c>
    </row>
    <row r="460" spans="3:47" ht="26.25" hidden="1" customHeight="1" x14ac:dyDescent="0.25">
      <c r="C460" s="978"/>
      <c r="D460" s="1036"/>
      <c r="E460" s="982"/>
      <c r="F460" s="999"/>
      <c r="G460" s="1040"/>
      <c r="H460" s="983"/>
      <c r="I460" s="145" t="s">
        <v>36</v>
      </c>
      <c r="J460" s="982"/>
      <c r="K460" s="145" t="s">
        <v>32</v>
      </c>
      <c r="L460" s="117"/>
      <c r="M460" s="118">
        <v>3</v>
      </c>
      <c r="N460" s="118">
        <v>3</v>
      </c>
      <c r="O460" s="118"/>
      <c r="P460" s="118"/>
      <c r="Q460" s="118"/>
      <c r="R460" s="118"/>
      <c r="S460" s="118"/>
      <c r="T460" s="118">
        <v>3</v>
      </c>
      <c r="U460" s="118">
        <v>3</v>
      </c>
      <c r="V460" s="118"/>
      <c r="W460" s="118"/>
      <c r="X460" s="118"/>
      <c r="Y460" s="118"/>
      <c r="Z460" s="118"/>
      <c r="AA460" s="118">
        <v>3</v>
      </c>
      <c r="AB460" s="118">
        <v>3</v>
      </c>
      <c r="AC460" s="118"/>
      <c r="AD460" s="118"/>
      <c r="AE460" s="118"/>
      <c r="AF460" s="118"/>
      <c r="AG460" s="118"/>
      <c r="AH460" s="118">
        <v>3</v>
      </c>
      <c r="AI460" s="118">
        <v>3</v>
      </c>
      <c r="AJ460" s="118"/>
      <c r="AK460" s="118"/>
      <c r="AL460" s="118"/>
      <c r="AM460" s="118"/>
      <c r="AN460" s="118"/>
      <c r="AO460" s="119">
        <v>3</v>
      </c>
      <c r="AP460" s="120">
        <f t="shared" si="292"/>
        <v>27</v>
      </c>
      <c r="AQ460" s="984"/>
      <c r="AR460" s="985"/>
      <c r="AS460" s="986"/>
      <c r="AT460" s="988"/>
      <c r="AU460" s="990"/>
    </row>
    <row r="461" spans="3:47" ht="26.25" hidden="1" customHeight="1" x14ac:dyDescent="0.25">
      <c r="C461" s="991">
        <v>230</v>
      </c>
      <c r="D461" s="1036"/>
      <c r="E461" s="980" t="s">
        <v>44</v>
      </c>
      <c r="F461" s="981" t="s">
        <v>550</v>
      </c>
      <c r="G461" s="982" t="s">
        <v>389</v>
      </c>
      <c r="H461" s="983" t="s">
        <v>27</v>
      </c>
      <c r="I461" s="116" t="s">
        <v>29</v>
      </c>
      <c r="J461" s="982">
        <v>20</v>
      </c>
      <c r="K461" s="116" t="s">
        <v>32</v>
      </c>
      <c r="L461" s="117">
        <v>6</v>
      </c>
      <c r="M461" s="118"/>
      <c r="N461" s="118"/>
      <c r="O461" s="118">
        <v>6</v>
      </c>
      <c r="P461" s="118">
        <v>6</v>
      </c>
      <c r="Q461" s="118">
        <v>6</v>
      </c>
      <c r="R461" s="118">
        <v>6</v>
      </c>
      <c r="S461" s="118">
        <v>6</v>
      </c>
      <c r="T461" s="118"/>
      <c r="U461" s="118"/>
      <c r="V461" s="118">
        <v>6</v>
      </c>
      <c r="W461" s="118">
        <v>6</v>
      </c>
      <c r="X461" s="118">
        <v>6</v>
      </c>
      <c r="Y461" s="118">
        <v>6</v>
      </c>
      <c r="Z461" s="118">
        <v>6</v>
      </c>
      <c r="AA461" s="118"/>
      <c r="AB461" s="118"/>
      <c r="AC461" s="118">
        <v>6</v>
      </c>
      <c r="AD461" s="118">
        <v>6</v>
      </c>
      <c r="AE461" s="118">
        <v>6</v>
      </c>
      <c r="AF461" s="118">
        <v>6</v>
      </c>
      <c r="AG461" s="118">
        <v>6</v>
      </c>
      <c r="AH461" s="118"/>
      <c r="AI461" s="118"/>
      <c r="AJ461" s="118">
        <v>6</v>
      </c>
      <c r="AK461" s="118">
        <v>6</v>
      </c>
      <c r="AL461" s="118">
        <v>6</v>
      </c>
      <c r="AM461" s="118">
        <v>6</v>
      </c>
      <c r="AN461" s="118">
        <v>6</v>
      </c>
      <c r="AO461" s="119"/>
      <c r="AP461" s="120">
        <f t="shared" si="292"/>
        <v>126</v>
      </c>
      <c r="AQ461" s="984">
        <v>10</v>
      </c>
      <c r="AR461" s="985">
        <f>1-(AS461/AQ461)</f>
        <v>0.19999999999999996</v>
      </c>
      <c r="AS461" s="986">
        <v>8</v>
      </c>
      <c r="AT461" s="987">
        <f t="shared" ref="AT461" si="319">+AQ461*AP461</f>
        <v>1260</v>
      </c>
      <c r="AU461" s="989">
        <f t="shared" ref="AU461" si="320">+AS461*AP461</f>
        <v>1008</v>
      </c>
    </row>
    <row r="462" spans="3:47" ht="26.25" hidden="1" customHeight="1" x14ac:dyDescent="0.25">
      <c r="C462" s="991"/>
      <c r="D462" s="1036"/>
      <c r="E462" s="980"/>
      <c r="F462" s="981"/>
      <c r="G462" s="982"/>
      <c r="H462" s="983"/>
      <c r="I462" s="116" t="s">
        <v>36</v>
      </c>
      <c r="J462" s="982"/>
      <c r="K462" s="116" t="s">
        <v>32</v>
      </c>
      <c r="L462" s="117"/>
      <c r="M462" s="118">
        <v>3</v>
      </c>
      <c r="N462" s="118">
        <v>3</v>
      </c>
      <c r="O462" s="118"/>
      <c r="P462" s="118"/>
      <c r="Q462" s="118"/>
      <c r="R462" s="118"/>
      <c r="S462" s="118"/>
      <c r="T462" s="118">
        <v>3</v>
      </c>
      <c r="U462" s="118">
        <v>3</v>
      </c>
      <c r="V462" s="118"/>
      <c r="W462" s="118"/>
      <c r="X462" s="118"/>
      <c r="Y462" s="118"/>
      <c r="Z462" s="118"/>
      <c r="AA462" s="118">
        <v>3</v>
      </c>
      <c r="AB462" s="118">
        <v>3</v>
      </c>
      <c r="AC462" s="118"/>
      <c r="AD462" s="118"/>
      <c r="AE462" s="118"/>
      <c r="AF462" s="118"/>
      <c r="AG462" s="118"/>
      <c r="AH462" s="118">
        <v>3</v>
      </c>
      <c r="AI462" s="118">
        <v>3</v>
      </c>
      <c r="AJ462" s="118"/>
      <c r="AK462" s="118"/>
      <c r="AL462" s="118"/>
      <c r="AM462" s="118"/>
      <c r="AN462" s="118"/>
      <c r="AO462" s="119">
        <v>3</v>
      </c>
      <c r="AP462" s="120">
        <f t="shared" si="292"/>
        <v>27</v>
      </c>
      <c r="AQ462" s="984"/>
      <c r="AR462" s="985"/>
      <c r="AS462" s="986"/>
      <c r="AT462" s="988"/>
      <c r="AU462" s="990"/>
    </row>
    <row r="463" spans="3:47" ht="26.25" customHeight="1" x14ac:dyDescent="0.25">
      <c r="C463" s="991">
        <v>231</v>
      </c>
      <c r="D463" s="1036"/>
      <c r="E463" s="997" t="s">
        <v>390</v>
      </c>
      <c r="F463" s="979" t="s">
        <v>545</v>
      </c>
      <c r="G463" s="998" t="s">
        <v>391</v>
      </c>
      <c r="H463" s="1020" t="s">
        <v>27</v>
      </c>
      <c r="I463" s="94" t="s">
        <v>29</v>
      </c>
      <c r="J463" s="1016">
        <v>20</v>
      </c>
      <c r="K463" s="94" t="s">
        <v>32</v>
      </c>
      <c r="L463" s="100">
        <v>6</v>
      </c>
      <c r="M463" s="51"/>
      <c r="N463" s="51"/>
      <c r="O463" s="73">
        <v>6</v>
      </c>
      <c r="P463" s="73">
        <v>6</v>
      </c>
      <c r="Q463" s="73">
        <v>6</v>
      </c>
      <c r="R463" s="73">
        <v>6</v>
      </c>
      <c r="S463" s="73">
        <v>6</v>
      </c>
      <c r="T463" s="51"/>
      <c r="U463" s="51"/>
      <c r="V463" s="73">
        <v>6</v>
      </c>
      <c r="W463" s="73">
        <v>6</v>
      </c>
      <c r="X463" s="73">
        <v>6</v>
      </c>
      <c r="Y463" s="73">
        <v>6</v>
      </c>
      <c r="Z463" s="73">
        <v>6</v>
      </c>
      <c r="AA463" s="51"/>
      <c r="AB463" s="51"/>
      <c r="AC463" s="73">
        <v>6</v>
      </c>
      <c r="AD463" s="73">
        <v>6</v>
      </c>
      <c r="AE463" s="73">
        <v>6</v>
      </c>
      <c r="AF463" s="73">
        <v>6</v>
      </c>
      <c r="AG463" s="73">
        <v>6</v>
      </c>
      <c r="AH463" s="51"/>
      <c r="AI463" s="51"/>
      <c r="AJ463" s="73">
        <v>6</v>
      </c>
      <c r="AK463" s="73">
        <v>6</v>
      </c>
      <c r="AL463" s="73">
        <v>6</v>
      </c>
      <c r="AM463" s="73">
        <v>6</v>
      </c>
      <c r="AN463" s="73">
        <v>6</v>
      </c>
      <c r="AO463" s="101"/>
      <c r="AP463" s="98">
        <f t="shared" si="292"/>
        <v>126</v>
      </c>
      <c r="AQ463" s="1037"/>
      <c r="AR463" s="1038" t="e">
        <f>1-(AS463/AQ463)</f>
        <v>#DIV/0!</v>
      </c>
      <c r="AS463" s="1035"/>
      <c r="AT463" s="987">
        <f t="shared" ref="AT463" si="321">+AQ463*AP463</f>
        <v>0</v>
      </c>
      <c r="AU463" s="989">
        <f t="shared" ref="AU463" si="322">+AS463*AP463</f>
        <v>0</v>
      </c>
    </row>
    <row r="464" spans="3:47" ht="26.25" customHeight="1" x14ac:dyDescent="0.25">
      <c r="C464" s="991"/>
      <c r="D464" s="1036"/>
      <c r="E464" s="997"/>
      <c r="F464" s="979"/>
      <c r="G464" s="998"/>
      <c r="H464" s="1020"/>
      <c r="I464" s="94" t="s">
        <v>36</v>
      </c>
      <c r="J464" s="1016"/>
      <c r="K464" s="94" t="s">
        <v>32</v>
      </c>
      <c r="L464" s="100"/>
      <c r="M464" s="51">
        <v>3</v>
      </c>
      <c r="N464" s="51">
        <v>3</v>
      </c>
      <c r="O464" s="73"/>
      <c r="P464" s="73"/>
      <c r="Q464" s="73"/>
      <c r="R464" s="73"/>
      <c r="S464" s="73"/>
      <c r="T464" s="51">
        <v>3</v>
      </c>
      <c r="U464" s="51">
        <v>3</v>
      </c>
      <c r="V464" s="73"/>
      <c r="W464" s="73"/>
      <c r="X464" s="73"/>
      <c r="Y464" s="73"/>
      <c r="Z464" s="73"/>
      <c r="AA464" s="51">
        <v>3</v>
      </c>
      <c r="AB464" s="51">
        <v>3</v>
      </c>
      <c r="AC464" s="73"/>
      <c r="AD464" s="73"/>
      <c r="AE464" s="73"/>
      <c r="AF464" s="73"/>
      <c r="AG464" s="73"/>
      <c r="AH464" s="51">
        <v>3</v>
      </c>
      <c r="AI464" s="51">
        <v>3</v>
      </c>
      <c r="AJ464" s="73"/>
      <c r="AK464" s="73"/>
      <c r="AL464" s="73"/>
      <c r="AM464" s="73"/>
      <c r="AN464" s="73"/>
      <c r="AO464" s="101">
        <v>3</v>
      </c>
      <c r="AP464" s="98">
        <f t="shared" si="292"/>
        <v>27</v>
      </c>
      <c r="AQ464" s="1037"/>
      <c r="AR464" s="1038"/>
      <c r="AS464" s="1035"/>
      <c r="AT464" s="988"/>
      <c r="AU464" s="990"/>
    </row>
    <row r="465" spans="2:47" ht="26.25" customHeight="1" x14ac:dyDescent="0.25">
      <c r="C465" s="991">
        <v>232</v>
      </c>
      <c r="D465" s="1036"/>
      <c r="E465" s="998" t="s">
        <v>392</v>
      </c>
      <c r="F465" s="1036" t="s">
        <v>545</v>
      </c>
      <c r="G465" s="998" t="s">
        <v>393</v>
      </c>
      <c r="H465" s="1020" t="s">
        <v>208</v>
      </c>
      <c r="I465" s="94" t="s">
        <v>29</v>
      </c>
      <c r="J465" s="1016">
        <v>20</v>
      </c>
      <c r="K465" s="94" t="s">
        <v>32</v>
      </c>
      <c r="L465" s="100">
        <v>8</v>
      </c>
      <c r="M465" s="51"/>
      <c r="N465" s="51"/>
      <c r="O465" s="73">
        <v>8</v>
      </c>
      <c r="P465" s="73">
        <v>8</v>
      </c>
      <c r="Q465" s="73">
        <v>8</v>
      </c>
      <c r="R465" s="73">
        <v>8</v>
      </c>
      <c r="S465" s="73">
        <v>8</v>
      </c>
      <c r="T465" s="51"/>
      <c r="U465" s="51"/>
      <c r="V465" s="73">
        <v>8</v>
      </c>
      <c r="W465" s="73">
        <v>8</v>
      </c>
      <c r="X465" s="73">
        <v>8</v>
      </c>
      <c r="Y465" s="73">
        <v>8</v>
      </c>
      <c r="Z465" s="73">
        <v>8</v>
      </c>
      <c r="AA465" s="51"/>
      <c r="AB465" s="51"/>
      <c r="AC465" s="73">
        <v>8</v>
      </c>
      <c r="AD465" s="73">
        <v>8</v>
      </c>
      <c r="AE465" s="73">
        <v>8</v>
      </c>
      <c r="AF465" s="73">
        <v>8</v>
      </c>
      <c r="AG465" s="73">
        <v>8</v>
      </c>
      <c r="AH465" s="51"/>
      <c r="AI465" s="51"/>
      <c r="AJ465" s="73">
        <v>8</v>
      </c>
      <c r="AK465" s="73">
        <v>8</v>
      </c>
      <c r="AL465" s="73">
        <v>8</v>
      </c>
      <c r="AM465" s="73">
        <v>8</v>
      </c>
      <c r="AN465" s="73">
        <v>8</v>
      </c>
      <c r="AO465" s="101"/>
      <c r="AP465" s="98">
        <f t="shared" si="292"/>
        <v>168</v>
      </c>
      <c r="AQ465" s="1037"/>
      <c r="AR465" s="1038" t="e">
        <f>1-(AS465/AQ465)</f>
        <v>#DIV/0!</v>
      </c>
      <c r="AS465" s="1035"/>
      <c r="AT465" s="987">
        <f t="shared" ref="AT465" si="323">+AQ465*AP465</f>
        <v>0</v>
      </c>
      <c r="AU465" s="989">
        <f t="shared" ref="AU465" si="324">+AS465*AP465</f>
        <v>0</v>
      </c>
    </row>
    <row r="466" spans="2:47" ht="26.25" customHeight="1" x14ac:dyDescent="0.25">
      <c r="C466" s="991"/>
      <c r="D466" s="1036"/>
      <c r="E466" s="998"/>
      <c r="F466" s="1036"/>
      <c r="G466" s="998"/>
      <c r="H466" s="1020"/>
      <c r="I466" s="94" t="s">
        <v>36</v>
      </c>
      <c r="J466" s="1016"/>
      <c r="K466" s="94" t="s">
        <v>32</v>
      </c>
      <c r="L466" s="100"/>
      <c r="M466" s="51">
        <v>8</v>
      </c>
      <c r="N466" s="51">
        <v>8</v>
      </c>
      <c r="O466" s="73"/>
      <c r="P466" s="73"/>
      <c r="Q466" s="73"/>
      <c r="R466" s="73"/>
      <c r="S466" s="73"/>
      <c r="T466" s="51">
        <v>8</v>
      </c>
      <c r="U466" s="51">
        <v>8</v>
      </c>
      <c r="V466" s="73"/>
      <c r="W466" s="73"/>
      <c r="X466" s="73"/>
      <c r="Y466" s="73"/>
      <c r="Z466" s="73"/>
      <c r="AA466" s="51">
        <v>8</v>
      </c>
      <c r="AB466" s="51">
        <v>8</v>
      </c>
      <c r="AC466" s="73"/>
      <c r="AD466" s="73"/>
      <c r="AE466" s="73"/>
      <c r="AF466" s="73"/>
      <c r="AG466" s="73"/>
      <c r="AH466" s="51">
        <v>8</v>
      </c>
      <c r="AI466" s="51">
        <v>8</v>
      </c>
      <c r="AJ466" s="73"/>
      <c r="AK466" s="73"/>
      <c r="AL466" s="73"/>
      <c r="AM466" s="73"/>
      <c r="AN466" s="73"/>
      <c r="AO466" s="101">
        <v>8</v>
      </c>
      <c r="AP466" s="98">
        <f t="shared" si="292"/>
        <v>72</v>
      </c>
      <c r="AQ466" s="1037"/>
      <c r="AR466" s="1038"/>
      <c r="AS466" s="1035"/>
      <c r="AT466" s="988"/>
      <c r="AU466" s="990"/>
    </row>
    <row r="467" spans="2:47" ht="26.25" hidden="1" customHeight="1" x14ac:dyDescent="0.25">
      <c r="C467" s="991">
        <v>233</v>
      </c>
      <c r="D467" s="983" t="s">
        <v>394</v>
      </c>
      <c r="E467" s="980" t="s">
        <v>45</v>
      </c>
      <c r="F467" s="981" t="s">
        <v>551</v>
      </c>
      <c r="G467" s="980" t="s">
        <v>395</v>
      </c>
      <c r="H467" s="983" t="s">
        <v>27</v>
      </c>
      <c r="I467" s="145" t="s">
        <v>29</v>
      </c>
      <c r="J467" s="982">
        <v>20</v>
      </c>
      <c r="K467" s="145" t="s">
        <v>32</v>
      </c>
      <c r="L467" s="117">
        <v>6</v>
      </c>
      <c r="M467" s="118"/>
      <c r="N467" s="118"/>
      <c r="O467" s="118">
        <v>6</v>
      </c>
      <c r="P467" s="118">
        <v>6</v>
      </c>
      <c r="Q467" s="118">
        <v>6</v>
      </c>
      <c r="R467" s="118">
        <v>6</v>
      </c>
      <c r="S467" s="118">
        <v>6</v>
      </c>
      <c r="T467" s="118"/>
      <c r="U467" s="118"/>
      <c r="V467" s="118">
        <v>6</v>
      </c>
      <c r="W467" s="118">
        <v>6</v>
      </c>
      <c r="X467" s="118">
        <v>6</v>
      </c>
      <c r="Y467" s="118">
        <v>6</v>
      </c>
      <c r="Z467" s="118">
        <v>6</v>
      </c>
      <c r="AA467" s="118"/>
      <c r="AB467" s="118"/>
      <c r="AC467" s="118">
        <v>6</v>
      </c>
      <c r="AD467" s="118">
        <v>6</v>
      </c>
      <c r="AE467" s="118">
        <v>6</v>
      </c>
      <c r="AF467" s="118">
        <v>6</v>
      </c>
      <c r="AG467" s="118">
        <v>6</v>
      </c>
      <c r="AH467" s="118"/>
      <c r="AI467" s="118"/>
      <c r="AJ467" s="118">
        <v>6</v>
      </c>
      <c r="AK467" s="118">
        <v>6</v>
      </c>
      <c r="AL467" s="118">
        <v>6</v>
      </c>
      <c r="AM467" s="118">
        <v>6</v>
      </c>
      <c r="AN467" s="118">
        <v>6</v>
      </c>
      <c r="AO467" s="119"/>
      <c r="AP467" s="120">
        <f t="shared" si="292"/>
        <v>126</v>
      </c>
      <c r="AQ467" s="984">
        <v>12</v>
      </c>
      <c r="AR467" s="985">
        <f>1-(AS467/AQ467)</f>
        <v>0.5</v>
      </c>
      <c r="AS467" s="986">
        <v>6</v>
      </c>
      <c r="AT467" s="987">
        <f t="shared" ref="AT467" si="325">+AQ467*AP467</f>
        <v>1512</v>
      </c>
      <c r="AU467" s="989">
        <f t="shared" ref="AU467" si="326">+AS467*AP467</f>
        <v>756</v>
      </c>
    </row>
    <row r="468" spans="2:47" ht="26.25" hidden="1" customHeight="1" x14ac:dyDescent="0.25">
      <c r="C468" s="991"/>
      <c r="D468" s="983"/>
      <c r="E468" s="980"/>
      <c r="F468" s="981"/>
      <c r="G468" s="982"/>
      <c r="H468" s="983"/>
      <c r="I468" s="145" t="s">
        <v>36</v>
      </c>
      <c r="J468" s="982"/>
      <c r="K468" s="145" t="s">
        <v>32</v>
      </c>
      <c r="L468" s="117"/>
      <c r="M468" s="118">
        <v>2</v>
      </c>
      <c r="N468" s="118">
        <v>2</v>
      </c>
      <c r="O468" s="118"/>
      <c r="P468" s="118"/>
      <c r="Q468" s="118"/>
      <c r="R468" s="118"/>
      <c r="S468" s="118"/>
      <c r="T468" s="118">
        <v>2</v>
      </c>
      <c r="U468" s="118">
        <v>2</v>
      </c>
      <c r="V468" s="118"/>
      <c r="W468" s="118"/>
      <c r="X468" s="118"/>
      <c r="Y468" s="118"/>
      <c r="Z468" s="118"/>
      <c r="AA468" s="118">
        <v>2</v>
      </c>
      <c r="AB468" s="118">
        <v>2</v>
      </c>
      <c r="AC468" s="118"/>
      <c r="AD468" s="118"/>
      <c r="AE468" s="118"/>
      <c r="AF468" s="118"/>
      <c r="AG468" s="118"/>
      <c r="AH468" s="118">
        <v>2</v>
      </c>
      <c r="AI468" s="118">
        <v>2</v>
      </c>
      <c r="AJ468" s="118"/>
      <c r="AK468" s="118"/>
      <c r="AL468" s="118"/>
      <c r="AM468" s="118"/>
      <c r="AN468" s="118"/>
      <c r="AO468" s="119">
        <v>2</v>
      </c>
      <c r="AP468" s="120">
        <f t="shared" si="292"/>
        <v>18</v>
      </c>
      <c r="AQ468" s="984"/>
      <c r="AR468" s="985"/>
      <c r="AS468" s="986"/>
      <c r="AT468" s="988"/>
      <c r="AU468" s="990"/>
    </row>
    <row r="469" spans="2:47" ht="26.25" hidden="1" customHeight="1" x14ac:dyDescent="0.25">
      <c r="C469" s="991">
        <v>234</v>
      </c>
      <c r="D469" s="983"/>
      <c r="E469" s="980" t="s">
        <v>268</v>
      </c>
      <c r="F469" s="981" t="s">
        <v>552</v>
      </c>
      <c r="G469" s="982" t="s">
        <v>396</v>
      </c>
      <c r="H469" s="983" t="s">
        <v>27</v>
      </c>
      <c r="I469" s="145" t="s">
        <v>29</v>
      </c>
      <c r="J469" s="982">
        <v>20</v>
      </c>
      <c r="K469" s="145" t="s">
        <v>32</v>
      </c>
      <c r="L469" s="117">
        <v>6</v>
      </c>
      <c r="M469" s="118"/>
      <c r="N469" s="118"/>
      <c r="O469" s="118">
        <v>6</v>
      </c>
      <c r="P469" s="118">
        <v>6</v>
      </c>
      <c r="Q469" s="118">
        <v>6</v>
      </c>
      <c r="R469" s="118">
        <v>6</v>
      </c>
      <c r="S469" s="118">
        <v>6</v>
      </c>
      <c r="T469" s="118"/>
      <c r="U469" s="118"/>
      <c r="V469" s="118">
        <v>6</v>
      </c>
      <c r="W469" s="118">
        <v>6</v>
      </c>
      <c r="X469" s="118">
        <v>6</v>
      </c>
      <c r="Y469" s="118">
        <v>6</v>
      </c>
      <c r="Z469" s="118">
        <v>6</v>
      </c>
      <c r="AA469" s="118"/>
      <c r="AB469" s="118"/>
      <c r="AC469" s="118">
        <v>6</v>
      </c>
      <c r="AD469" s="118">
        <v>6</v>
      </c>
      <c r="AE469" s="118">
        <v>6</v>
      </c>
      <c r="AF469" s="118">
        <v>6</v>
      </c>
      <c r="AG469" s="118">
        <v>6</v>
      </c>
      <c r="AH469" s="118"/>
      <c r="AI469" s="118"/>
      <c r="AJ469" s="118">
        <v>6</v>
      </c>
      <c r="AK469" s="118">
        <v>6</v>
      </c>
      <c r="AL469" s="118">
        <v>6</v>
      </c>
      <c r="AM469" s="118">
        <v>6</v>
      </c>
      <c r="AN469" s="118">
        <v>6</v>
      </c>
      <c r="AO469" s="119"/>
      <c r="AP469" s="120">
        <f t="shared" si="292"/>
        <v>126</v>
      </c>
      <c r="AQ469" s="984">
        <v>7.5</v>
      </c>
      <c r="AR469" s="985">
        <f>1-(AS469/AQ469)</f>
        <v>0.1333333333333333</v>
      </c>
      <c r="AS469" s="986">
        <v>6.5</v>
      </c>
      <c r="AT469" s="987">
        <f t="shared" ref="AT469" si="327">+AQ469*AP469</f>
        <v>945</v>
      </c>
      <c r="AU469" s="989">
        <f t="shared" ref="AU469" si="328">+AS469*AP469</f>
        <v>819</v>
      </c>
    </row>
    <row r="470" spans="2:47" ht="26.25" hidden="1" customHeight="1" x14ac:dyDescent="0.25">
      <c r="C470" s="991"/>
      <c r="D470" s="983"/>
      <c r="E470" s="980"/>
      <c r="F470" s="981"/>
      <c r="G470" s="982"/>
      <c r="H470" s="983"/>
      <c r="I470" s="145" t="s">
        <v>36</v>
      </c>
      <c r="J470" s="982"/>
      <c r="K470" s="145" t="s">
        <v>32</v>
      </c>
      <c r="L470" s="117"/>
      <c r="M470" s="118">
        <v>3</v>
      </c>
      <c r="N470" s="118">
        <v>3</v>
      </c>
      <c r="O470" s="118"/>
      <c r="P470" s="118"/>
      <c r="Q470" s="118"/>
      <c r="R470" s="118"/>
      <c r="S470" s="118"/>
      <c r="T470" s="118">
        <v>3</v>
      </c>
      <c r="U470" s="118">
        <v>3</v>
      </c>
      <c r="V470" s="118"/>
      <c r="W470" s="118"/>
      <c r="X470" s="118"/>
      <c r="Y470" s="118"/>
      <c r="Z470" s="118"/>
      <c r="AA470" s="118">
        <v>3</v>
      </c>
      <c r="AB470" s="118">
        <v>3</v>
      </c>
      <c r="AC470" s="118"/>
      <c r="AD470" s="118"/>
      <c r="AE470" s="118"/>
      <c r="AF470" s="118"/>
      <c r="AG470" s="118"/>
      <c r="AH470" s="118">
        <v>3</v>
      </c>
      <c r="AI470" s="118">
        <v>3</v>
      </c>
      <c r="AJ470" s="118"/>
      <c r="AK470" s="118"/>
      <c r="AL470" s="118"/>
      <c r="AM470" s="118"/>
      <c r="AN470" s="118"/>
      <c r="AO470" s="119">
        <v>3</v>
      </c>
      <c r="AP470" s="120">
        <f t="shared" si="292"/>
        <v>27</v>
      </c>
      <c r="AQ470" s="984"/>
      <c r="AR470" s="985"/>
      <c r="AS470" s="986"/>
      <c r="AT470" s="988"/>
      <c r="AU470" s="990"/>
    </row>
    <row r="471" spans="2:47" ht="26.25" hidden="1" customHeight="1" x14ac:dyDescent="0.25">
      <c r="C471" s="991">
        <v>235</v>
      </c>
      <c r="D471" s="983"/>
      <c r="E471" s="982" t="s">
        <v>95</v>
      </c>
      <c r="F471" s="983" t="s">
        <v>553</v>
      </c>
      <c r="G471" s="982" t="s">
        <v>596</v>
      </c>
      <c r="H471" s="983" t="s">
        <v>27</v>
      </c>
      <c r="I471" s="145" t="s">
        <v>29</v>
      </c>
      <c r="J471" s="982">
        <v>20</v>
      </c>
      <c r="K471" s="145" t="s">
        <v>32</v>
      </c>
      <c r="L471" s="117">
        <v>6</v>
      </c>
      <c r="M471" s="118"/>
      <c r="N471" s="118"/>
      <c r="O471" s="118">
        <v>6</v>
      </c>
      <c r="P471" s="118">
        <v>6</v>
      </c>
      <c r="Q471" s="118">
        <v>6</v>
      </c>
      <c r="R471" s="118">
        <v>6</v>
      </c>
      <c r="S471" s="118">
        <v>6</v>
      </c>
      <c r="T471" s="118"/>
      <c r="U471" s="118"/>
      <c r="V471" s="118">
        <v>6</v>
      </c>
      <c r="W471" s="118">
        <v>6</v>
      </c>
      <c r="X471" s="118">
        <v>6</v>
      </c>
      <c r="Y471" s="118">
        <v>6</v>
      </c>
      <c r="Z471" s="118">
        <v>6</v>
      </c>
      <c r="AA471" s="118"/>
      <c r="AB471" s="118"/>
      <c r="AC471" s="118">
        <v>6</v>
      </c>
      <c r="AD471" s="118">
        <v>6</v>
      </c>
      <c r="AE471" s="118">
        <v>6</v>
      </c>
      <c r="AF471" s="118">
        <v>6</v>
      </c>
      <c r="AG471" s="118">
        <v>6</v>
      </c>
      <c r="AH471" s="118"/>
      <c r="AI471" s="118"/>
      <c r="AJ471" s="118">
        <v>6</v>
      </c>
      <c r="AK471" s="118">
        <v>6</v>
      </c>
      <c r="AL471" s="118">
        <v>6</v>
      </c>
      <c r="AM471" s="118">
        <v>6</v>
      </c>
      <c r="AN471" s="118">
        <v>6</v>
      </c>
      <c r="AO471" s="119"/>
      <c r="AP471" s="120">
        <f t="shared" si="292"/>
        <v>126</v>
      </c>
      <c r="AQ471" s="984">
        <v>6</v>
      </c>
      <c r="AR471" s="985">
        <f>1-(AS471/AQ471)</f>
        <v>0.33333333333333337</v>
      </c>
      <c r="AS471" s="986">
        <v>4</v>
      </c>
      <c r="AT471" s="987">
        <f t="shared" ref="AT471" si="329">+AQ471*AP471</f>
        <v>756</v>
      </c>
      <c r="AU471" s="989">
        <f t="shared" ref="AU471" si="330">+AS471*AP471</f>
        <v>504</v>
      </c>
    </row>
    <row r="472" spans="2:47" ht="26.25" hidden="1" customHeight="1" x14ac:dyDescent="0.25">
      <c r="C472" s="991"/>
      <c r="D472" s="983"/>
      <c r="E472" s="982"/>
      <c r="F472" s="983"/>
      <c r="G472" s="982"/>
      <c r="H472" s="983"/>
      <c r="I472" s="145" t="s">
        <v>36</v>
      </c>
      <c r="J472" s="982"/>
      <c r="K472" s="145" t="s">
        <v>32</v>
      </c>
      <c r="L472" s="117"/>
      <c r="M472" s="118">
        <v>6</v>
      </c>
      <c r="N472" s="118">
        <v>6</v>
      </c>
      <c r="O472" s="118"/>
      <c r="P472" s="118"/>
      <c r="Q472" s="118"/>
      <c r="R472" s="118"/>
      <c r="S472" s="118"/>
      <c r="T472" s="118">
        <v>6</v>
      </c>
      <c r="U472" s="118">
        <v>6</v>
      </c>
      <c r="V472" s="118"/>
      <c r="W472" s="118"/>
      <c r="X472" s="118"/>
      <c r="Y472" s="118"/>
      <c r="Z472" s="118"/>
      <c r="AA472" s="118">
        <v>6</v>
      </c>
      <c r="AB472" s="118">
        <v>6</v>
      </c>
      <c r="AC472" s="118"/>
      <c r="AD472" s="118"/>
      <c r="AE472" s="118"/>
      <c r="AF472" s="118"/>
      <c r="AG472" s="118"/>
      <c r="AH472" s="118">
        <v>6</v>
      </c>
      <c r="AI472" s="118">
        <v>6</v>
      </c>
      <c r="AJ472" s="118"/>
      <c r="AK472" s="118"/>
      <c r="AL472" s="118"/>
      <c r="AM472" s="118"/>
      <c r="AN472" s="118"/>
      <c r="AO472" s="119">
        <v>6</v>
      </c>
      <c r="AP472" s="120">
        <f t="shared" si="292"/>
        <v>54</v>
      </c>
      <c r="AQ472" s="984"/>
      <c r="AR472" s="985"/>
      <c r="AS472" s="986"/>
      <c r="AT472" s="988"/>
      <c r="AU472" s="990"/>
    </row>
    <row r="473" spans="2:47" ht="26.25" hidden="1" customHeight="1" x14ac:dyDescent="0.25">
      <c r="C473" s="991">
        <v>236</v>
      </c>
      <c r="D473" s="983"/>
      <c r="E473" s="982" t="s">
        <v>95</v>
      </c>
      <c r="F473" s="983" t="s">
        <v>554</v>
      </c>
      <c r="G473" s="982" t="s">
        <v>310</v>
      </c>
      <c r="H473" s="983" t="s">
        <v>27</v>
      </c>
      <c r="I473" s="145" t="s">
        <v>29</v>
      </c>
      <c r="J473" s="982">
        <v>20</v>
      </c>
      <c r="K473" s="145" t="s">
        <v>32</v>
      </c>
      <c r="L473" s="117">
        <v>6</v>
      </c>
      <c r="M473" s="118"/>
      <c r="N473" s="118"/>
      <c r="O473" s="118">
        <v>6</v>
      </c>
      <c r="P473" s="118">
        <v>6</v>
      </c>
      <c r="Q473" s="118">
        <v>6</v>
      </c>
      <c r="R473" s="118">
        <v>6</v>
      </c>
      <c r="S473" s="118">
        <v>6</v>
      </c>
      <c r="T473" s="118"/>
      <c r="U473" s="118"/>
      <c r="V473" s="118">
        <v>6</v>
      </c>
      <c r="W473" s="118">
        <v>6</v>
      </c>
      <c r="X473" s="118">
        <v>6</v>
      </c>
      <c r="Y473" s="118">
        <v>6</v>
      </c>
      <c r="Z473" s="118">
        <v>6</v>
      </c>
      <c r="AA473" s="118"/>
      <c r="AB473" s="118"/>
      <c r="AC473" s="118">
        <v>6</v>
      </c>
      <c r="AD473" s="118">
        <v>6</v>
      </c>
      <c r="AE473" s="118">
        <v>6</v>
      </c>
      <c r="AF473" s="118">
        <v>6</v>
      </c>
      <c r="AG473" s="118">
        <v>6</v>
      </c>
      <c r="AH473" s="118"/>
      <c r="AI473" s="118"/>
      <c r="AJ473" s="118">
        <v>6</v>
      </c>
      <c r="AK473" s="118">
        <v>6</v>
      </c>
      <c r="AL473" s="118">
        <v>6</v>
      </c>
      <c r="AM473" s="118">
        <v>6</v>
      </c>
      <c r="AN473" s="118">
        <v>6</v>
      </c>
      <c r="AO473" s="119"/>
      <c r="AP473" s="120">
        <f t="shared" si="292"/>
        <v>126</v>
      </c>
      <c r="AQ473" s="984">
        <v>7</v>
      </c>
      <c r="AR473" s="985">
        <f>1-(AS473/AQ473)</f>
        <v>0.2857142857142857</v>
      </c>
      <c r="AS473" s="986">
        <v>5</v>
      </c>
      <c r="AT473" s="987">
        <f t="shared" ref="AT473" si="331">+AQ473*AP473</f>
        <v>882</v>
      </c>
      <c r="AU473" s="989">
        <f t="shared" ref="AU473" si="332">+AS473*AP473</f>
        <v>630</v>
      </c>
    </row>
    <row r="474" spans="2:47" ht="26.25" hidden="1" customHeight="1" x14ac:dyDescent="0.25">
      <c r="C474" s="991"/>
      <c r="D474" s="983"/>
      <c r="E474" s="982"/>
      <c r="F474" s="983"/>
      <c r="G474" s="982"/>
      <c r="H474" s="983"/>
      <c r="I474" s="145" t="s">
        <v>36</v>
      </c>
      <c r="J474" s="982"/>
      <c r="K474" s="145" t="s">
        <v>32</v>
      </c>
      <c r="L474" s="117"/>
      <c r="M474" s="118">
        <v>6</v>
      </c>
      <c r="N474" s="118">
        <v>6</v>
      </c>
      <c r="O474" s="118"/>
      <c r="P474" s="118"/>
      <c r="Q474" s="118"/>
      <c r="R474" s="118"/>
      <c r="S474" s="118"/>
      <c r="T474" s="118">
        <v>6</v>
      </c>
      <c r="U474" s="118">
        <v>6</v>
      </c>
      <c r="V474" s="118"/>
      <c r="W474" s="118"/>
      <c r="X474" s="118"/>
      <c r="Y474" s="118"/>
      <c r="Z474" s="118"/>
      <c r="AA474" s="118">
        <v>6</v>
      </c>
      <c r="AB474" s="118">
        <v>6</v>
      </c>
      <c r="AC474" s="118"/>
      <c r="AD474" s="118"/>
      <c r="AE474" s="118"/>
      <c r="AF474" s="118"/>
      <c r="AG474" s="118"/>
      <c r="AH474" s="118">
        <v>6</v>
      </c>
      <c r="AI474" s="118">
        <v>6</v>
      </c>
      <c r="AJ474" s="118"/>
      <c r="AK474" s="118"/>
      <c r="AL474" s="118"/>
      <c r="AM474" s="118"/>
      <c r="AN474" s="118"/>
      <c r="AO474" s="119">
        <v>6</v>
      </c>
      <c r="AP474" s="120">
        <f t="shared" ref="AP474:AP537" si="333">SUM(L474:AO474)</f>
        <v>54</v>
      </c>
      <c r="AQ474" s="984"/>
      <c r="AR474" s="985"/>
      <c r="AS474" s="986"/>
      <c r="AT474" s="988"/>
      <c r="AU474" s="990"/>
    </row>
    <row r="475" spans="2:47" ht="26.25" hidden="1" customHeight="1" x14ac:dyDescent="0.25">
      <c r="C475" s="991">
        <v>237</v>
      </c>
      <c r="D475" s="983"/>
      <c r="E475" s="982" t="s">
        <v>47</v>
      </c>
      <c r="F475" s="983" t="s">
        <v>551</v>
      </c>
      <c r="G475" s="982" t="s">
        <v>397</v>
      </c>
      <c r="H475" s="983" t="s">
        <v>27</v>
      </c>
      <c r="I475" s="145" t="s">
        <v>29</v>
      </c>
      <c r="J475" s="982">
        <v>20</v>
      </c>
      <c r="K475" s="145" t="s">
        <v>32</v>
      </c>
      <c r="L475" s="117">
        <v>6</v>
      </c>
      <c r="M475" s="118"/>
      <c r="N475" s="118"/>
      <c r="O475" s="118">
        <v>6</v>
      </c>
      <c r="P475" s="118">
        <v>6</v>
      </c>
      <c r="Q475" s="118">
        <v>6</v>
      </c>
      <c r="R475" s="118">
        <v>6</v>
      </c>
      <c r="S475" s="118">
        <v>6</v>
      </c>
      <c r="T475" s="118"/>
      <c r="U475" s="118"/>
      <c r="V475" s="118">
        <v>6</v>
      </c>
      <c r="W475" s="118">
        <v>6</v>
      </c>
      <c r="X475" s="118">
        <v>6</v>
      </c>
      <c r="Y475" s="118">
        <v>6</v>
      </c>
      <c r="Z475" s="118">
        <v>6</v>
      </c>
      <c r="AA475" s="118"/>
      <c r="AB475" s="118"/>
      <c r="AC475" s="118">
        <v>6</v>
      </c>
      <c r="AD475" s="118">
        <v>6</v>
      </c>
      <c r="AE475" s="118">
        <v>6</v>
      </c>
      <c r="AF475" s="118">
        <v>6</v>
      </c>
      <c r="AG475" s="118">
        <v>6</v>
      </c>
      <c r="AH475" s="118"/>
      <c r="AI475" s="118"/>
      <c r="AJ475" s="118">
        <v>6</v>
      </c>
      <c r="AK475" s="118">
        <v>6</v>
      </c>
      <c r="AL475" s="118">
        <v>6</v>
      </c>
      <c r="AM475" s="118">
        <v>6</v>
      </c>
      <c r="AN475" s="118">
        <v>6</v>
      </c>
      <c r="AO475" s="119"/>
      <c r="AP475" s="120">
        <f t="shared" si="333"/>
        <v>126</v>
      </c>
      <c r="AQ475" s="984">
        <v>12</v>
      </c>
      <c r="AR475" s="985">
        <f>1-(AS475/AQ475)</f>
        <v>0.25</v>
      </c>
      <c r="AS475" s="986">
        <v>9</v>
      </c>
      <c r="AT475" s="987">
        <f t="shared" ref="AT475" si="334">+AQ475*AP475</f>
        <v>1512</v>
      </c>
      <c r="AU475" s="989">
        <f t="shared" ref="AU475" si="335">+AS475*AP475</f>
        <v>1134</v>
      </c>
    </row>
    <row r="476" spans="2:47" ht="26.25" hidden="1" customHeight="1" x14ac:dyDescent="0.25">
      <c r="C476" s="991"/>
      <c r="D476" s="983"/>
      <c r="E476" s="982"/>
      <c r="F476" s="983"/>
      <c r="G476" s="982"/>
      <c r="H476" s="983"/>
      <c r="I476" s="145" t="s">
        <v>36</v>
      </c>
      <c r="J476" s="982"/>
      <c r="K476" s="145" t="s">
        <v>32</v>
      </c>
      <c r="L476" s="117"/>
      <c r="M476" s="118">
        <v>6</v>
      </c>
      <c r="N476" s="118">
        <v>6</v>
      </c>
      <c r="O476" s="118"/>
      <c r="P476" s="118"/>
      <c r="Q476" s="118"/>
      <c r="R476" s="118"/>
      <c r="S476" s="118"/>
      <c r="T476" s="118">
        <v>6</v>
      </c>
      <c r="U476" s="118">
        <v>6</v>
      </c>
      <c r="V476" s="118"/>
      <c r="W476" s="118"/>
      <c r="X476" s="118"/>
      <c r="Y476" s="118"/>
      <c r="Z476" s="118"/>
      <c r="AA476" s="118">
        <v>6</v>
      </c>
      <c r="AB476" s="118">
        <v>6</v>
      </c>
      <c r="AC476" s="118"/>
      <c r="AD476" s="118"/>
      <c r="AE476" s="118"/>
      <c r="AF476" s="118"/>
      <c r="AG476" s="118"/>
      <c r="AH476" s="118">
        <v>6</v>
      </c>
      <c r="AI476" s="118">
        <v>6</v>
      </c>
      <c r="AJ476" s="118"/>
      <c r="AK476" s="118"/>
      <c r="AL476" s="118"/>
      <c r="AM476" s="118"/>
      <c r="AN476" s="118"/>
      <c r="AO476" s="119">
        <v>6</v>
      </c>
      <c r="AP476" s="120">
        <f t="shared" si="333"/>
        <v>54</v>
      </c>
      <c r="AQ476" s="1032"/>
      <c r="AR476" s="1033"/>
      <c r="AS476" s="1034"/>
      <c r="AT476" s="988"/>
      <c r="AU476" s="990"/>
    </row>
    <row r="477" spans="2:47" ht="26.25" hidden="1" customHeight="1" x14ac:dyDescent="0.25">
      <c r="B477" s="1029" t="s">
        <v>398</v>
      </c>
      <c r="C477" s="991">
        <v>238</v>
      </c>
      <c r="D477" s="979" t="s">
        <v>77</v>
      </c>
      <c r="E477" s="997" t="s">
        <v>399</v>
      </c>
      <c r="F477" s="979"/>
      <c r="G477" s="998" t="s">
        <v>400</v>
      </c>
      <c r="H477" s="1020" t="s">
        <v>401</v>
      </c>
      <c r="I477" s="1021" t="s">
        <v>402</v>
      </c>
      <c r="J477" s="1016"/>
      <c r="K477" s="1018" t="s">
        <v>34</v>
      </c>
      <c r="L477" s="100">
        <v>6</v>
      </c>
      <c r="M477" s="51"/>
      <c r="N477" s="51"/>
      <c r="O477" s="73">
        <v>6</v>
      </c>
      <c r="P477" s="73">
        <v>6</v>
      </c>
      <c r="Q477" s="73">
        <v>6</v>
      </c>
      <c r="R477" s="73">
        <v>6</v>
      </c>
      <c r="S477" s="73">
        <v>6</v>
      </c>
      <c r="T477" s="51"/>
      <c r="U477" s="51"/>
      <c r="V477" s="73">
        <v>6</v>
      </c>
      <c r="W477" s="73">
        <v>6</v>
      </c>
      <c r="X477" s="73">
        <v>6</v>
      </c>
      <c r="Y477" s="73">
        <v>6</v>
      </c>
      <c r="Z477" s="73">
        <v>6</v>
      </c>
      <c r="AA477" s="51"/>
      <c r="AB477" s="51"/>
      <c r="AC477" s="73">
        <v>6</v>
      </c>
      <c r="AD477" s="73">
        <v>6</v>
      </c>
      <c r="AE477" s="73">
        <v>6</v>
      </c>
      <c r="AF477" s="73">
        <v>6</v>
      </c>
      <c r="AG477" s="73">
        <v>6</v>
      </c>
      <c r="AH477" s="51"/>
      <c r="AI477" s="51"/>
      <c r="AJ477" s="73">
        <v>6</v>
      </c>
      <c r="AK477" s="73">
        <v>6</v>
      </c>
      <c r="AL477" s="73">
        <v>6</v>
      </c>
      <c r="AM477" s="73">
        <v>6</v>
      </c>
      <c r="AN477" s="73">
        <v>6</v>
      </c>
      <c r="AO477" s="101"/>
      <c r="AP477" s="98">
        <f t="shared" si="333"/>
        <v>126</v>
      </c>
      <c r="AQ477" s="1007">
        <v>35</v>
      </c>
      <c r="AR477" s="1005">
        <f>1-(AS477/AQ477)</f>
        <v>0.33571428571428574</v>
      </c>
      <c r="AS477" s="1003">
        <v>23.25</v>
      </c>
      <c r="AT477" s="1001">
        <f>+AQ477*SUM(AP477+AP479)</f>
        <v>8820</v>
      </c>
      <c r="AU477" s="950">
        <f>+AS477*SUM(AP477+AP479)</f>
        <v>5859</v>
      </c>
    </row>
    <row r="478" spans="2:47" ht="26.25" hidden="1" customHeight="1" x14ac:dyDescent="0.25">
      <c r="B478" s="1030"/>
      <c r="C478" s="991"/>
      <c r="D478" s="979"/>
      <c r="E478" s="997"/>
      <c r="F478" s="979"/>
      <c r="G478" s="998"/>
      <c r="H478" s="1020"/>
      <c r="I478" s="1021"/>
      <c r="J478" s="1016"/>
      <c r="K478" s="694"/>
      <c r="L478" s="100"/>
      <c r="M478" s="51">
        <v>6</v>
      </c>
      <c r="N478" s="51">
        <v>6</v>
      </c>
      <c r="O478" s="73"/>
      <c r="P478" s="73"/>
      <c r="Q478" s="73"/>
      <c r="R478" s="73"/>
      <c r="S478" s="73"/>
      <c r="T478" s="51">
        <v>6</v>
      </c>
      <c r="U478" s="51">
        <v>6</v>
      </c>
      <c r="V478" s="73"/>
      <c r="W478" s="73"/>
      <c r="X478" s="73"/>
      <c r="Y478" s="73"/>
      <c r="Z478" s="73"/>
      <c r="AA478" s="51">
        <v>6</v>
      </c>
      <c r="AB478" s="51">
        <v>6</v>
      </c>
      <c r="AC478" s="73"/>
      <c r="AD478" s="73"/>
      <c r="AE478" s="73"/>
      <c r="AF478" s="73"/>
      <c r="AG478" s="73"/>
      <c r="AH478" s="51">
        <v>6</v>
      </c>
      <c r="AI478" s="51">
        <v>6</v>
      </c>
      <c r="AJ478" s="73"/>
      <c r="AK478" s="73"/>
      <c r="AL478" s="73"/>
      <c r="AM478" s="73"/>
      <c r="AN478" s="73"/>
      <c r="AO478" s="101">
        <v>6</v>
      </c>
      <c r="AP478" s="98">
        <f t="shared" si="333"/>
        <v>54</v>
      </c>
      <c r="AQ478" s="1007"/>
      <c r="AR478" s="1005"/>
      <c r="AS478" s="1003"/>
      <c r="AT478" s="1001"/>
      <c r="AU478" s="950"/>
    </row>
    <row r="479" spans="2:47" ht="26.25" hidden="1" customHeight="1" x14ac:dyDescent="0.25">
      <c r="B479" s="1030"/>
      <c r="C479" s="991"/>
      <c r="D479" s="979"/>
      <c r="E479" s="997"/>
      <c r="F479" s="979"/>
      <c r="G479" s="998"/>
      <c r="H479" s="1020" t="s">
        <v>403</v>
      </c>
      <c r="I479" s="1021"/>
      <c r="J479" s="1016"/>
      <c r="K479" s="694"/>
      <c r="L479" s="100">
        <v>6</v>
      </c>
      <c r="M479" s="51"/>
      <c r="N479" s="51"/>
      <c r="O479" s="73">
        <v>6</v>
      </c>
      <c r="P479" s="73">
        <v>6</v>
      </c>
      <c r="Q479" s="73">
        <v>6</v>
      </c>
      <c r="R479" s="73">
        <v>6</v>
      </c>
      <c r="S479" s="73">
        <v>6</v>
      </c>
      <c r="T479" s="51"/>
      <c r="U479" s="51"/>
      <c r="V479" s="73">
        <v>6</v>
      </c>
      <c r="W479" s="73">
        <v>6</v>
      </c>
      <c r="X479" s="73">
        <v>6</v>
      </c>
      <c r="Y479" s="73">
        <v>6</v>
      </c>
      <c r="Z479" s="73">
        <v>6</v>
      </c>
      <c r="AA479" s="51"/>
      <c r="AB479" s="51"/>
      <c r="AC479" s="73">
        <v>6</v>
      </c>
      <c r="AD479" s="73">
        <v>6</v>
      </c>
      <c r="AE479" s="73">
        <v>6</v>
      </c>
      <c r="AF479" s="73">
        <v>6</v>
      </c>
      <c r="AG479" s="73">
        <v>6</v>
      </c>
      <c r="AH479" s="51"/>
      <c r="AI479" s="51"/>
      <c r="AJ479" s="73">
        <v>6</v>
      </c>
      <c r="AK479" s="73">
        <v>6</v>
      </c>
      <c r="AL479" s="73">
        <v>6</v>
      </c>
      <c r="AM479" s="73">
        <v>6</v>
      </c>
      <c r="AN479" s="73">
        <v>6</v>
      </c>
      <c r="AO479" s="101"/>
      <c r="AP479" s="98">
        <f t="shared" si="333"/>
        <v>126</v>
      </c>
      <c r="AQ479" s="1007"/>
      <c r="AR479" s="1005"/>
      <c r="AS479" s="1003"/>
      <c r="AT479" s="1001"/>
      <c r="AU479" s="950"/>
    </row>
    <row r="480" spans="2:47" ht="26.25" hidden="1" customHeight="1" x14ac:dyDescent="0.25">
      <c r="B480" s="1030"/>
      <c r="C480" s="991"/>
      <c r="D480" s="979"/>
      <c r="E480" s="997"/>
      <c r="F480" s="979"/>
      <c r="G480" s="998"/>
      <c r="H480" s="1020"/>
      <c r="I480" s="1021"/>
      <c r="J480" s="1016"/>
      <c r="K480" s="1019"/>
      <c r="L480" s="100"/>
      <c r="M480" s="51">
        <v>6</v>
      </c>
      <c r="N480" s="51">
        <v>6</v>
      </c>
      <c r="O480" s="73"/>
      <c r="P480" s="73"/>
      <c r="Q480" s="73"/>
      <c r="R480" s="73"/>
      <c r="S480" s="73"/>
      <c r="T480" s="51">
        <v>6</v>
      </c>
      <c r="U480" s="51">
        <v>6</v>
      </c>
      <c r="V480" s="73"/>
      <c r="W480" s="73"/>
      <c r="X480" s="73"/>
      <c r="Y480" s="73"/>
      <c r="Z480" s="73"/>
      <c r="AA480" s="51">
        <v>6</v>
      </c>
      <c r="AB480" s="51">
        <v>6</v>
      </c>
      <c r="AC480" s="73"/>
      <c r="AD480" s="73"/>
      <c r="AE480" s="73"/>
      <c r="AF480" s="73"/>
      <c r="AG480" s="73"/>
      <c r="AH480" s="51">
        <v>6</v>
      </c>
      <c r="AI480" s="51">
        <v>6</v>
      </c>
      <c r="AJ480" s="73"/>
      <c r="AK480" s="73"/>
      <c r="AL480" s="73"/>
      <c r="AM480" s="73"/>
      <c r="AN480" s="73"/>
      <c r="AO480" s="101">
        <v>6</v>
      </c>
      <c r="AP480" s="98">
        <f t="shared" si="333"/>
        <v>54</v>
      </c>
      <c r="AQ480" s="1007"/>
      <c r="AR480" s="1005"/>
      <c r="AS480" s="1003"/>
      <c r="AT480" s="1001"/>
      <c r="AU480" s="950"/>
    </row>
    <row r="481" spans="2:47" ht="26.25" hidden="1" customHeight="1" x14ac:dyDescent="0.25">
      <c r="B481" s="1030"/>
      <c r="C481" s="991">
        <v>239</v>
      </c>
      <c r="D481" s="979"/>
      <c r="E481" s="997"/>
      <c r="F481" s="979"/>
      <c r="G481" s="998" t="s">
        <v>90</v>
      </c>
      <c r="H481" s="1020" t="s">
        <v>401</v>
      </c>
      <c r="I481" s="1021" t="s">
        <v>402</v>
      </c>
      <c r="J481" s="1016"/>
      <c r="K481" s="1018" t="s">
        <v>34</v>
      </c>
      <c r="L481" s="100">
        <v>6</v>
      </c>
      <c r="M481" s="51"/>
      <c r="N481" s="51"/>
      <c r="O481" s="73">
        <v>6</v>
      </c>
      <c r="P481" s="73">
        <v>6</v>
      </c>
      <c r="Q481" s="73">
        <v>6</v>
      </c>
      <c r="R481" s="73">
        <v>6</v>
      </c>
      <c r="S481" s="73">
        <v>6</v>
      </c>
      <c r="T481" s="51"/>
      <c r="U481" s="51"/>
      <c r="V481" s="73">
        <v>6</v>
      </c>
      <c r="W481" s="73">
        <v>6</v>
      </c>
      <c r="X481" s="73">
        <v>6</v>
      </c>
      <c r="Y481" s="73">
        <v>6</v>
      </c>
      <c r="Z481" s="73">
        <v>6</v>
      </c>
      <c r="AA481" s="51"/>
      <c r="AB481" s="51"/>
      <c r="AC481" s="73">
        <v>6</v>
      </c>
      <c r="AD481" s="73">
        <v>6</v>
      </c>
      <c r="AE481" s="73">
        <v>6</v>
      </c>
      <c r="AF481" s="73">
        <v>6</v>
      </c>
      <c r="AG481" s="73">
        <v>6</v>
      </c>
      <c r="AH481" s="51"/>
      <c r="AI481" s="51"/>
      <c r="AJ481" s="73">
        <v>6</v>
      </c>
      <c r="AK481" s="73">
        <v>6</v>
      </c>
      <c r="AL481" s="73">
        <v>6</v>
      </c>
      <c r="AM481" s="73">
        <v>6</v>
      </c>
      <c r="AN481" s="73">
        <v>6</v>
      </c>
      <c r="AO481" s="101"/>
      <c r="AP481" s="98">
        <f t="shared" si="333"/>
        <v>126</v>
      </c>
      <c r="AQ481" s="1007"/>
      <c r="AR481" s="1005"/>
      <c r="AS481" s="1003"/>
      <c r="AT481" s="1001"/>
      <c r="AU481" s="950"/>
    </row>
    <row r="482" spans="2:47" ht="26.25" hidden="1" customHeight="1" x14ac:dyDescent="0.25">
      <c r="B482" s="1030"/>
      <c r="C482" s="991"/>
      <c r="D482" s="979"/>
      <c r="E482" s="997"/>
      <c r="F482" s="979"/>
      <c r="G482" s="998"/>
      <c r="H482" s="1020"/>
      <c r="I482" s="1021"/>
      <c r="J482" s="1016"/>
      <c r="K482" s="694"/>
      <c r="L482" s="100"/>
      <c r="M482" s="51">
        <v>6</v>
      </c>
      <c r="N482" s="51">
        <v>6</v>
      </c>
      <c r="O482" s="73"/>
      <c r="P482" s="73"/>
      <c r="Q482" s="73"/>
      <c r="R482" s="73"/>
      <c r="S482" s="73"/>
      <c r="T482" s="51">
        <v>6</v>
      </c>
      <c r="U482" s="51">
        <v>6</v>
      </c>
      <c r="V482" s="73"/>
      <c r="W482" s="73"/>
      <c r="X482" s="73"/>
      <c r="Y482" s="73"/>
      <c r="Z482" s="73"/>
      <c r="AA482" s="51">
        <v>6</v>
      </c>
      <c r="AB482" s="51">
        <v>6</v>
      </c>
      <c r="AC482" s="73"/>
      <c r="AD482" s="73"/>
      <c r="AE482" s="73"/>
      <c r="AF482" s="73"/>
      <c r="AG482" s="73"/>
      <c r="AH482" s="51">
        <v>6</v>
      </c>
      <c r="AI482" s="51">
        <v>6</v>
      </c>
      <c r="AJ482" s="73"/>
      <c r="AK482" s="73"/>
      <c r="AL482" s="73"/>
      <c r="AM482" s="73"/>
      <c r="AN482" s="73"/>
      <c r="AO482" s="101">
        <v>6</v>
      </c>
      <c r="AP482" s="98">
        <f t="shared" si="333"/>
        <v>54</v>
      </c>
      <c r="AQ482" s="1007"/>
      <c r="AR482" s="1005"/>
      <c r="AS482" s="1003"/>
      <c r="AT482" s="1001"/>
      <c r="AU482" s="950"/>
    </row>
    <row r="483" spans="2:47" ht="26.25" hidden="1" customHeight="1" x14ac:dyDescent="0.25">
      <c r="B483" s="1030"/>
      <c r="C483" s="991"/>
      <c r="D483" s="979"/>
      <c r="E483" s="997"/>
      <c r="F483" s="979"/>
      <c r="G483" s="998"/>
      <c r="H483" s="1020" t="s">
        <v>403</v>
      </c>
      <c r="I483" s="1021"/>
      <c r="J483" s="1016"/>
      <c r="K483" s="694"/>
      <c r="L483" s="100">
        <v>6</v>
      </c>
      <c r="M483" s="51"/>
      <c r="N483" s="51"/>
      <c r="O483" s="73">
        <v>6</v>
      </c>
      <c r="P483" s="73">
        <v>6</v>
      </c>
      <c r="Q483" s="73">
        <v>6</v>
      </c>
      <c r="R483" s="73">
        <v>6</v>
      </c>
      <c r="S483" s="73">
        <v>6</v>
      </c>
      <c r="T483" s="51"/>
      <c r="U483" s="51"/>
      <c r="V483" s="73">
        <v>6</v>
      </c>
      <c r="W483" s="73">
        <v>6</v>
      </c>
      <c r="X483" s="73">
        <v>6</v>
      </c>
      <c r="Y483" s="73">
        <v>6</v>
      </c>
      <c r="Z483" s="73">
        <v>6</v>
      </c>
      <c r="AA483" s="51"/>
      <c r="AB483" s="51"/>
      <c r="AC483" s="73">
        <v>6</v>
      </c>
      <c r="AD483" s="73">
        <v>6</v>
      </c>
      <c r="AE483" s="73">
        <v>6</v>
      </c>
      <c r="AF483" s="73">
        <v>6</v>
      </c>
      <c r="AG483" s="73">
        <v>6</v>
      </c>
      <c r="AH483" s="51"/>
      <c r="AI483" s="51"/>
      <c r="AJ483" s="73">
        <v>6</v>
      </c>
      <c r="AK483" s="73">
        <v>6</v>
      </c>
      <c r="AL483" s="73">
        <v>6</v>
      </c>
      <c r="AM483" s="73">
        <v>6</v>
      </c>
      <c r="AN483" s="73">
        <v>6</v>
      </c>
      <c r="AO483" s="101"/>
      <c r="AP483" s="98">
        <f t="shared" si="333"/>
        <v>126</v>
      </c>
      <c r="AQ483" s="1007"/>
      <c r="AR483" s="1005"/>
      <c r="AS483" s="1003"/>
      <c r="AT483" s="1001"/>
      <c r="AU483" s="950"/>
    </row>
    <row r="484" spans="2:47" ht="26.25" hidden="1" customHeight="1" x14ac:dyDescent="0.25">
      <c r="B484" s="1030"/>
      <c r="C484" s="991"/>
      <c r="D484" s="979"/>
      <c r="E484" s="997"/>
      <c r="F484" s="979"/>
      <c r="G484" s="998"/>
      <c r="H484" s="1020"/>
      <c r="I484" s="1021"/>
      <c r="J484" s="1016"/>
      <c r="K484" s="1019"/>
      <c r="L484" s="100"/>
      <c r="M484" s="51">
        <v>6</v>
      </c>
      <c r="N484" s="51">
        <v>6</v>
      </c>
      <c r="O484" s="73"/>
      <c r="P484" s="73"/>
      <c r="Q484" s="73"/>
      <c r="R484" s="73"/>
      <c r="S484" s="73"/>
      <c r="T484" s="51">
        <v>6</v>
      </c>
      <c r="U484" s="51">
        <v>6</v>
      </c>
      <c r="V484" s="73"/>
      <c r="W484" s="73"/>
      <c r="X484" s="73"/>
      <c r="Y484" s="73"/>
      <c r="Z484" s="73"/>
      <c r="AA484" s="51">
        <v>6</v>
      </c>
      <c r="AB484" s="51">
        <v>6</v>
      </c>
      <c r="AC484" s="73"/>
      <c r="AD484" s="73"/>
      <c r="AE484" s="73"/>
      <c r="AF484" s="73"/>
      <c r="AG484" s="73"/>
      <c r="AH484" s="51">
        <v>6</v>
      </c>
      <c r="AI484" s="51">
        <v>6</v>
      </c>
      <c r="AJ484" s="73"/>
      <c r="AK484" s="73"/>
      <c r="AL484" s="73"/>
      <c r="AM484" s="73"/>
      <c r="AN484" s="73"/>
      <c r="AO484" s="101">
        <v>6</v>
      </c>
      <c r="AP484" s="98">
        <f t="shared" si="333"/>
        <v>54</v>
      </c>
      <c r="AQ484" s="1007"/>
      <c r="AR484" s="1005"/>
      <c r="AS484" s="1003"/>
      <c r="AT484" s="1001"/>
      <c r="AU484" s="950"/>
    </row>
    <row r="485" spans="2:47" ht="26.25" hidden="1" customHeight="1" x14ac:dyDescent="0.25">
      <c r="B485" s="1030"/>
      <c r="C485" s="991">
        <v>240</v>
      </c>
      <c r="D485" s="979" t="s">
        <v>75</v>
      </c>
      <c r="E485" s="997"/>
      <c r="F485" s="979"/>
      <c r="G485" s="998" t="s">
        <v>404</v>
      </c>
      <c r="H485" s="1020" t="s">
        <v>401</v>
      </c>
      <c r="I485" s="1021" t="s">
        <v>402</v>
      </c>
      <c r="J485" s="1016"/>
      <c r="K485" s="1018" t="s">
        <v>34</v>
      </c>
      <c r="L485" s="100">
        <v>6</v>
      </c>
      <c r="M485" s="51"/>
      <c r="N485" s="51"/>
      <c r="O485" s="73">
        <v>6</v>
      </c>
      <c r="P485" s="73">
        <v>6</v>
      </c>
      <c r="Q485" s="73">
        <v>6</v>
      </c>
      <c r="R485" s="73">
        <v>6</v>
      </c>
      <c r="S485" s="73">
        <v>6</v>
      </c>
      <c r="T485" s="51"/>
      <c r="U485" s="51"/>
      <c r="V485" s="73">
        <v>6</v>
      </c>
      <c r="W485" s="73">
        <v>6</v>
      </c>
      <c r="X485" s="73">
        <v>6</v>
      </c>
      <c r="Y485" s="73">
        <v>6</v>
      </c>
      <c r="Z485" s="73">
        <v>6</v>
      </c>
      <c r="AA485" s="51"/>
      <c r="AB485" s="51"/>
      <c r="AC485" s="73">
        <v>6</v>
      </c>
      <c r="AD485" s="73">
        <v>6</v>
      </c>
      <c r="AE485" s="73">
        <v>6</v>
      </c>
      <c r="AF485" s="73">
        <v>6</v>
      </c>
      <c r="AG485" s="73">
        <v>6</v>
      </c>
      <c r="AH485" s="51"/>
      <c r="AI485" s="51"/>
      <c r="AJ485" s="73">
        <v>6</v>
      </c>
      <c r="AK485" s="73">
        <v>6</v>
      </c>
      <c r="AL485" s="73">
        <v>6</v>
      </c>
      <c r="AM485" s="73">
        <v>6</v>
      </c>
      <c r="AN485" s="73">
        <v>6</v>
      </c>
      <c r="AO485" s="101"/>
      <c r="AP485" s="98">
        <f t="shared" si="333"/>
        <v>126</v>
      </c>
      <c r="AQ485" s="1007"/>
      <c r="AR485" s="1005"/>
      <c r="AS485" s="1003"/>
      <c r="AT485" s="1001"/>
      <c r="AU485" s="950"/>
    </row>
    <row r="486" spans="2:47" ht="26.25" hidden="1" customHeight="1" x14ac:dyDescent="0.25">
      <c r="B486" s="1030"/>
      <c r="C486" s="991"/>
      <c r="D486" s="979"/>
      <c r="E486" s="997"/>
      <c r="F486" s="979"/>
      <c r="G486" s="998"/>
      <c r="H486" s="1020"/>
      <c r="I486" s="1021"/>
      <c r="J486" s="1016"/>
      <c r="K486" s="694"/>
      <c r="L486" s="100"/>
      <c r="M486" s="51">
        <v>6</v>
      </c>
      <c r="N486" s="51">
        <v>6</v>
      </c>
      <c r="O486" s="73"/>
      <c r="P486" s="73"/>
      <c r="Q486" s="73"/>
      <c r="R486" s="73"/>
      <c r="S486" s="73"/>
      <c r="T486" s="51">
        <v>6</v>
      </c>
      <c r="U486" s="51">
        <v>6</v>
      </c>
      <c r="V486" s="73"/>
      <c r="W486" s="73"/>
      <c r="X486" s="73"/>
      <c r="Y486" s="73"/>
      <c r="Z486" s="73"/>
      <c r="AA486" s="51">
        <v>6</v>
      </c>
      <c r="AB486" s="51">
        <v>6</v>
      </c>
      <c r="AC486" s="73"/>
      <c r="AD486" s="73"/>
      <c r="AE486" s="73"/>
      <c r="AF486" s="73"/>
      <c r="AG486" s="73"/>
      <c r="AH486" s="51">
        <v>6</v>
      </c>
      <c r="AI486" s="51">
        <v>6</v>
      </c>
      <c r="AJ486" s="73"/>
      <c r="AK486" s="73"/>
      <c r="AL486" s="73"/>
      <c r="AM486" s="73"/>
      <c r="AN486" s="73"/>
      <c r="AO486" s="101">
        <v>6</v>
      </c>
      <c r="AP486" s="98">
        <f t="shared" si="333"/>
        <v>54</v>
      </c>
      <c r="AQ486" s="1007"/>
      <c r="AR486" s="1005"/>
      <c r="AS486" s="1003"/>
      <c r="AT486" s="1001"/>
      <c r="AU486" s="950"/>
    </row>
    <row r="487" spans="2:47" ht="26.25" hidden="1" customHeight="1" x14ac:dyDescent="0.25">
      <c r="B487" s="1030"/>
      <c r="C487" s="991"/>
      <c r="D487" s="979"/>
      <c r="E487" s="997"/>
      <c r="F487" s="979"/>
      <c r="G487" s="998"/>
      <c r="H487" s="1020" t="s">
        <v>403</v>
      </c>
      <c r="I487" s="1021"/>
      <c r="J487" s="1016"/>
      <c r="K487" s="694"/>
      <c r="L487" s="100">
        <v>6</v>
      </c>
      <c r="M487" s="51"/>
      <c r="N487" s="51"/>
      <c r="O487" s="73">
        <v>6</v>
      </c>
      <c r="P487" s="73">
        <v>6</v>
      </c>
      <c r="Q487" s="73">
        <v>6</v>
      </c>
      <c r="R487" s="73">
        <v>6</v>
      </c>
      <c r="S487" s="73">
        <v>6</v>
      </c>
      <c r="T487" s="51"/>
      <c r="U487" s="51"/>
      <c r="V487" s="73">
        <v>6</v>
      </c>
      <c r="W487" s="73">
        <v>6</v>
      </c>
      <c r="X487" s="73">
        <v>6</v>
      </c>
      <c r="Y487" s="73">
        <v>6</v>
      </c>
      <c r="Z487" s="73">
        <v>6</v>
      </c>
      <c r="AA487" s="51"/>
      <c r="AB487" s="51"/>
      <c r="AC487" s="73">
        <v>6</v>
      </c>
      <c r="AD487" s="73">
        <v>6</v>
      </c>
      <c r="AE487" s="73">
        <v>6</v>
      </c>
      <c r="AF487" s="73">
        <v>6</v>
      </c>
      <c r="AG487" s="73">
        <v>6</v>
      </c>
      <c r="AH487" s="51"/>
      <c r="AI487" s="51"/>
      <c r="AJ487" s="73">
        <v>6</v>
      </c>
      <c r="AK487" s="73">
        <v>6</v>
      </c>
      <c r="AL487" s="73">
        <v>6</v>
      </c>
      <c r="AM487" s="73">
        <v>6</v>
      </c>
      <c r="AN487" s="73">
        <v>6</v>
      </c>
      <c r="AO487" s="101"/>
      <c r="AP487" s="98">
        <f t="shared" si="333"/>
        <v>126</v>
      </c>
      <c r="AQ487" s="1007"/>
      <c r="AR487" s="1005"/>
      <c r="AS487" s="1003"/>
      <c r="AT487" s="1001"/>
      <c r="AU487" s="950"/>
    </row>
    <row r="488" spans="2:47" ht="26.25" hidden="1" customHeight="1" x14ac:dyDescent="0.25">
      <c r="B488" s="1030"/>
      <c r="C488" s="991"/>
      <c r="D488" s="979"/>
      <c r="E488" s="997"/>
      <c r="F488" s="979"/>
      <c r="G488" s="998"/>
      <c r="H488" s="1020"/>
      <c r="I488" s="1021"/>
      <c r="J488" s="1016"/>
      <c r="K488" s="1019"/>
      <c r="L488" s="100"/>
      <c r="M488" s="51">
        <v>6</v>
      </c>
      <c r="N488" s="51">
        <v>6</v>
      </c>
      <c r="O488" s="73"/>
      <c r="P488" s="73"/>
      <c r="Q488" s="73"/>
      <c r="R488" s="73"/>
      <c r="S488" s="73"/>
      <c r="T488" s="51">
        <v>6</v>
      </c>
      <c r="U488" s="51">
        <v>6</v>
      </c>
      <c r="V488" s="73"/>
      <c r="W488" s="73"/>
      <c r="X488" s="73"/>
      <c r="Y488" s="73"/>
      <c r="Z488" s="73"/>
      <c r="AA488" s="51">
        <v>6</v>
      </c>
      <c r="AB488" s="51">
        <v>6</v>
      </c>
      <c r="AC488" s="73"/>
      <c r="AD488" s="73"/>
      <c r="AE488" s="73"/>
      <c r="AF488" s="73"/>
      <c r="AG488" s="73"/>
      <c r="AH488" s="51">
        <v>6</v>
      </c>
      <c r="AI488" s="51">
        <v>6</v>
      </c>
      <c r="AJ488" s="73"/>
      <c r="AK488" s="73"/>
      <c r="AL488" s="73"/>
      <c r="AM488" s="73"/>
      <c r="AN488" s="73"/>
      <c r="AO488" s="101">
        <v>6</v>
      </c>
      <c r="AP488" s="98">
        <f t="shared" si="333"/>
        <v>54</v>
      </c>
      <c r="AQ488" s="1007"/>
      <c r="AR488" s="1005"/>
      <c r="AS488" s="1003"/>
      <c r="AT488" s="1001"/>
      <c r="AU488" s="950"/>
    </row>
    <row r="489" spans="2:47" ht="26.25" hidden="1" customHeight="1" x14ac:dyDescent="0.25">
      <c r="B489" s="1030"/>
      <c r="C489" s="991">
        <v>241</v>
      </c>
      <c r="D489" s="979"/>
      <c r="E489" s="997"/>
      <c r="F489" s="979"/>
      <c r="G489" s="997" t="s">
        <v>405</v>
      </c>
      <c r="H489" s="1020" t="s">
        <v>401</v>
      </c>
      <c r="I489" s="1021" t="s">
        <v>402</v>
      </c>
      <c r="J489" s="1016"/>
      <c r="K489" s="1018" t="s">
        <v>34</v>
      </c>
      <c r="L489" s="100">
        <v>6</v>
      </c>
      <c r="M489" s="51"/>
      <c r="N489" s="51"/>
      <c r="O489" s="73">
        <v>6</v>
      </c>
      <c r="P489" s="73">
        <v>6</v>
      </c>
      <c r="Q489" s="73">
        <v>6</v>
      </c>
      <c r="R489" s="73">
        <v>6</v>
      </c>
      <c r="S489" s="73">
        <v>6</v>
      </c>
      <c r="T489" s="51"/>
      <c r="U489" s="51"/>
      <c r="V489" s="73">
        <v>6</v>
      </c>
      <c r="W489" s="73">
        <v>6</v>
      </c>
      <c r="X489" s="73">
        <v>6</v>
      </c>
      <c r="Y489" s="73">
        <v>6</v>
      </c>
      <c r="Z489" s="73">
        <v>6</v>
      </c>
      <c r="AA489" s="51"/>
      <c r="AB489" s="51"/>
      <c r="AC489" s="73">
        <v>6</v>
      </c>
      <c r="AD489" s="73">
        <v>6</v>
      </c>
      <c r="AE489" s="73">
        <v>6</v>
      </c>
      <c r="AF489" s="73">
        <v>6</v>
      </c>
      <c r="AG489" s="73">
        <v>6</v>
      </c>
      <c r="AH489" s="51"/>
      <c r="AI489" s="51"/>
      <c r="AJ489" s="73">
        <v>6</v>
      </c>
      <c r="AK489" s="73">
        <v>6</v>
      </c>
      <c r="AL489" s="73">
        <v>6</v>
      </c>
      <c r="AM489" s="73">
        <v>6</v>
      </c>
      <c r="AN489" s="73">
        <v>6</v>
      </c>
      <c r="AO489" s="101"/>
      <c r="AP489" s="98">
        <f t="shared" si="333"/>
        <v>126</v>
      </c>
      <c r="AQ489" s="1007"/>
      <c r="AR489" s="1005"/>
      <c r="AS489" s="1003"/>
      <c r="AT489" s="1001"/>
      <c r="AU489" s="950"/>
    </row>
    <row r="490" spans="2:47" ht="26.25" hidden="1" customHeight="1" x14ac:dyDescent="0.25">
      <c r="B490" s="1030"/>
      <c r="C490" s="991"/>
      <c r="D490" s="979"/>
      <c r="E490" s="997"/>
      <c r="F490" s="979"/>
      <c r="G490" s="997"/>
      <c r="H490" s="1020"/>
      <c r="I490" s="1021"/>
      <c r="J490" s="1016"/>
      <c r="K490" s="694"/>
      <c r="L490" s="100"/>
      <c r="M490" s="51">
        <v>6</v>
      </c>
      <c r="N490" s="51">
        <v>6</v>
      </c>
      <c r="O490" s="73"/>
      <c r="P490" s="73"/>
      <c r="Q490" s="73"/>
      <c r="R490" s="73"/>
      <c r="S490" s="73"/>
      <c r="T490" s="51">
        <v>6</v>
      </c>
      <c r="U490" s="51">
        <v>6</v>
      </c>
      <c r="V490" s="73"/>
      <c r="W490" s="73"/>
      <c r="X490" s="73"/>
      <c r="Y490" s="73"/>
      <c r="Z490" s="73"/>
      <c r="AA490" s="51">
        <v>6</v>
      </c>
      <c r="AB490" s="51">
        <v>6</v>
      </c>
      <c r="AC490" s="73"/>
      <c r="AD490" s="73"/>
      <c r="AE490" s="73"/>
      <c r="AF490" s="73"/>
      <c r="AG490" s="73"/>
      <c r="AH490" s="51">
        <v>6</v>
      </c>
      <c r="AI490" s="51">
        <v>6</v>
      </c>
      <c r="AJ490" s="73"/>
      <c r="AK490" s="73"/>
      <c r="AL490" s="73"/>
      <c r="AM490" s="73"/>
      <c r="AN490" s="73"/>
      <c r="AO490" s="101">
        <v>6</v>
      </c>
      <c r="AP490" s="98">
        <f t="shared" si="333"/>
        <v>54</v>
      </c>
      <c r="AQ490" s="1007"/>
      <c r="AR490" s="1005"/>
      <c r="AS490" s="1003"/>
      <c r="AT490" s="1001"/>
      <c r="AU490" s="950"/>
    </row>
    <row r="491" spans="2:47" ht="26.25" hidden="1" customHeight="1" x14ac:dyDescent="0.25">
      <c r="B491" s="1030"/>
      <c r="C491" s="991"/>
      <c r="D491" s="979"/>
      <c r="E491" s="997"/>
      <c r="F491" s="979"/>
      <c r="G491" s="997"/>
      <c r="H491" s="1020" t="s">
        <v>403</v>
      </c>
      <c r="I491" s="1021"/>
      <c r="J491" s="1016"/>
      <c r="K491" s="694"/>
      <c r="L491" s="100">
        <v>6</v>
      </c>
      <c r="M491" s="51"/>
      <c r="N491" s="51"/>
      <c r="O491" s="73">
        <v>6</v>
      </c>
      <c r="P491" s="73">
        <v>6</v>
      </c>
      <c r="Q491" s="73">
        <v>6</v>
      </c>
      <c r="R491" s="73">
        <v>6</v>
      </c>
      <c r="S491" s="73">
        <v>6</v>
      </c>
      <c r="T491" s="51"/>
      <c r="U491" s="51"/>
      <c r="V491" s="73">
        <v>6</v>
      </c>
      <c r="W491" s="73">
        <v>6</v>
      </c>
      <c r="X491" s="73">
        <v>6</v>
      </c>
      <c r="Y491" s="73">
        <v>6</v>
      </c>
      <c r="Z491" s="73">
        <v>6</v>
      </c>
      <c r="AA491" s="51"/>
      <c r="AB491" s="51"/>
      <c r="AC491" s="73">
        <v>6</v>
      </c>
      <c r="AD491" s="73">
        <v>6</v>
      </c>
      <c r="AE491" s="73">
        <v>6</v>
      </c>
      <c r="AF491" s="73">
        <v>6</v>
      </c>
      <c r="AG491" s="73">
        <v>6</v>
      </c>
      <c r="AH491" s="51"/>
      <c r="AI491" s="51"/>
      <c r="AJ491" s="73">
        <v>6</v>
      </c>
      <c r="AK491" s="73">
        <v>6</v>
      </c>
      <c r="AL491" s="73">
        <v>6</v>
      </c>
      <c r="AM491" s="73">
        <v>6</v>
      </c>
      <c r="AN491" s="73">
        <v>6</v>
      </c>
      <c r="AO491" s="101"/>
      <c r="AP491" s="98">
        <f t="shared" si="333"/>
        <v>126</v>
      </c>
      <c r="AQ491" s="1007"/>
      <c r="AR491" s="1005"/>
      <c r="AS491" s="1003"/>
      <c r="AT491" s="1001"/>
      <c r="AU491" s="950"/>
    </row>
    <row r="492" spans="2:47" ht="26.25" hidden="1" customHeight="1" x14ac:dyDescent="0.25">
      <c r="B492" s="1030"/>
      <c r="C492" s="991"/>
      <c r="D492" s="979"/>
      <c r="E492" s="997"/>
      <c r="F492" s="979"/>
      <c r="G492" s="997"/>
      <c r="H492" s="1020"/>
      <c r="I492" s="1021"/>
      <c r="J492" s="1016"/>
      <c r="K492" s="1019"/>
      <c r="L492" s="100"/>
      <c r="M492" s="51">
        <v>6</v>
      </c>
      <c r="N492" s="51">
        <v>6</v>
      </c>
      <c r="O492" s="73"/>
      <c r="P492" s="73"/>
      <c r="Q492" s="73"/>
      <c r="R492" s="73"/>
      <c r="S492" s="73"/>
      <c r="T492" s="51">
        <v>6</v>
      </c>
      <c r="U492" s="51">
        <v>6</v>
      </c>
      <c r="V492" s="73"/>
      <c r="W492" s="73"/>
      <c r="X492" s="73"/>
      <c r="Y492" s="73"/>
      <c r="Z492" s="73"/>
      <c r="AA492" s="51">
        <v>6</v>
      </c>
      <c r="AB492" s="51">
        <v>6</v>
      </c>
      <c r="AC492" s="73"/>
      <c r="AD492" s="73"/>
      <c r="AE492" s="73"/>
      <c r="AF492" s="73"/>
      <c r="AG492" s="73"/>
      <c r="AH492" s="51">
        <v>6</v>
      </c>
      <c r="AI492" s="51">
        <v>6</v>
      </c>
      <c r="AJ492" s="73"/>
      <c r="AK492" s="73"/>
      <c r="AL492" s="73"/>
      <c r="AM492" s="73"/>
      <c r="AN492" s="73"/>
      <c r="AO492" s="101">
        <v>6</v>
      </c>
      <c r="AP492" s="98">
        <f t="shared" si="333"/>
        <v>54</v>
      </c>
      <c r="AQ492" s="1007"/>
      <c r="AR492" s="1005"/>
      <c r="AS492" s="1003"/>
      <c r="AT492" s="1001"/>
      <c r="AU492" s="950"/>
    </row>
    <row r="493" spans="2:47" ht="26.25" hidden="1" customHeight="1" x14ac:dyDescent="0.25">
      <c r="B493" s="1030"/>
      <c r="C493" s="991">
        <v>242</v>
      </c>
      <c r="D493" s="979" t="s">
        <v>76</v>
      </c>
      <c r="E493" s="997"/>
      <c r="F493" s="979"/>
      <c r="G493" s="998" t="s">
        <v>406</v>
      </c>
      <c r="H493" s="1020" t="s">
        <v>401</v>
      </c>
      <c r="I493" s="1021" t="s">
        <v>402</v>
      </c>
      <c r="J493" s="1016"/>
      <c r="K493" s="1018" t="s">
        <v>34</v>
      </c>
      <c r="L493" s="100">
        <v>6</v>
      </c>
      <c r="M493" s="51"/>
      <c r="N493" s="51"/>
      <c r="O493" s="73">
        <v>6</v>
      </c>
      <c r="P493" s="73">
        <v>6</v>
      </c>
      <c r="Q493" s="73">
        <v>6</v>
      </c>
      <c r="R493" s="73">
        <v>6</v>
      </c>
      <c r="S493" s="73">
        <v>6</v>
      </c>
      <c r="T493" s="51"/>
      <c r="U493" s="51"/>
      <c r="V493" s="73">
        <v>6</v>
      </c>
      <c r="W493" s="73">
        <v>6</v>
      </c>
      <c r="X493" s="73">
        <v>6</v>
      </c>
      <c r="Y493" s="73">
        <v>6</v>
      </c>
      <c r="Z493" s="73">
        <v>6</v>
      </c>
      <c r="AA493" s="51"/>
      <c r="AB493" s="51"/>
      <c r="AC493" s="73">
        <v>6</v>
      </c>
      <c r="AD493" s="73">
        <v>6</v>
      </c>
      <c r="AE493" s="73">
        <v>6</v>
      </c>
      <c r="AF493" s="73">
        <v>6</v>
      </c>
      <c r="AG493" s="73">
        <v>6</v>
      </c>
      <c r="AH493" s="51"/>
      <c r="AI493" s="51"/>
      <c r="AJ493" s="73">
        <v>6</v>
      </c>
      <c r="AK493" s="73">
        <v>6</v>
      </c>
      <c r="AL493" s="73">
        <v>6</v>
      </c>
      <c r="AM493" s="73">
        <v>6</v>
      </c>
      <c r="AN493" s="73">
        <v>6</v>
      </c>
      <c r="AO493" s="101"/>
      <c r="AP493" s="98">
        <f t="shared" si="333"/>
        <v>126</v>
      </c>
      <c r="AQ493" s="1007"/>
      <c r="AR493" s="1005"/>
      <c r="AS493" s="1003"/>
      <c r="AT493" s="1001"/>
      <c r="AU493" s="950"/>
    </row>
    <row r="494" spans="2:47" ht="26.25" hidden="1" customHeight="1" x14ac:dyDescent="0.25">
      <c r="B494" s="1030"/>
      <c r="C494" s="991"/>
      <c r="D494" s="979"/>
      <c r="E494" s="997"/>
      <c r="F494" s="979"/>
      <c r="G494" s="998"/>
      <c r="H494" s="1020"/>
      <c r="I494" s="1021"/>
      <c r="J494" s="1016"/>
      <c r="K494" s="694"/>
      <c r="L494" s="100"/>
      <c r="M494" s="51">
        <v>6</v>
      </c>
      <c r="N494" s="51">
        <v>6</v>
      </c>
      <c r="O494" s="73"/>
      <c r="P494" s="73"/>
      <c r="Q494" s="73"/>
      <c r="R494" s="73"/>
      <c r="S494" s="73"/>
      <c r="T494" s="51">
        <v>6</v>
      </c>
      <c r="U494" s="51">
        <v>6</v>
      </c>
      <c r="V494" s="73"/>
      <c r="W494" s="73"/>
      <c r="X494" s="73"/>
      <c r="Y494" s="73"/>
      <c r="Z494" s="73"/>
      <c r="AA494" s="51">
        <v>6</v>
      </c>
      <c r="AB494" s="51">
        <v>6</v>
      </c>
      <c r="AC494" s="73"/>
      <c r="AD494" s="73"/>
      <c r="AE494" s="73"/>
      <c r="AF494" s="73"/>
      <c r="AG494" s="73"/>
      <c r="AH494" s="51">
        <v>6</v>
      </c>
      <c r="AI494" s="51">
        <v>6</v>
      </c>
      <c r="AJ494" s="73"/>
      <c r="AK494" s="73"/>
      <c r="AL494" s="73"/>
      <c r="AM494" s="73"/>
      <c r="AN494" s="73"/>
      <c r="AO494" s="101">
        <v>6</v>
      </c>
      <c r="AP494" s="98">
        <f t="shared" si="333"/>
        <v>54</v>
      </c>
      <c r="AQ494" s="1007"/>
      <c r="AR494" s="1005"/>
      <c r="AS494" s="1003"/>
      <c r="AT494" s="1001"/>
      <c r="AU494" s="950"/>
    </row>
    <row r="495" spans="2:47" ht="26.25" hidden="1" customHeight="1" x14ac:dyDescent="0.25">
      <c r="B495" s="1030"/>
      <c r="C495" s="991"/>
      <c r="D495" s="979"/>
      <c r="E495" s="997"/>
      <c r="F495" s="979"/>
      <c r="G495" s="998"/>
      <c r="H495" s="1020" t="s">
        <v>403</v>
      </c>
      <c r="I495" s="1021"/>
      <c r="J495" s="1016"/>
      <c r="K495" s="694"/>
      <c r="L495" s="100">
        <v>6</v>
      </c>
      <c r="M495" s="51"/>
      <c r="N495" s="51"/>
      <c r="O495" s="73">
        <v>6</v>
      </c>
      <c r="P495" s="73">
        <v>6</v>
      </c>
      <c r="Q495" s="73">
        <v>6</v>
      </c>
      <c r="R495" s="73">
        <v>6</v>
      </c>
      <c r="S495" s="73">
        <v>6</v>
      </c>
      <c r="T495" s="51"/>
      <c r="U495" s="51"/>
      <c r="V495" s="73">
        <v>6</v>
      </c>
      <c r="W495" s="73">
        <v>6</v>
      </c>
      <c r="X495" s="73">
        <v>6</v>
      </c>
      <c r="Y495" s="73">
        <v>6</v>
      </c>
      <c r="Z495" s="73">
        <v>6</v>
      </c>
      <c r="AA495" s="51"/>
      <c r="AB495" s="51"/>
      <c r="AC495" s="73">
        <v>6</v>
      </c>
      <c r="AD495" s="73">
        <v>6</v>
      </c>
      <c r="AE495" s="73">
        <v>6</v>
      </c>
      <c r="AF495" s="73">
        <v>6</v>
      </c>
      <c r="AG495" s="73">
        <v>6</v>
      </c>
      <c r="AH495" s="51"/>
      <c r="AI495" s="51"/>
      <c r="AJ495" s="73">
        <v>6</v>
      </c>
      <c r="AK495" s="73">
        <v>6</v>
      </c>
      <c r="AL495" s="73">
        <v>6</v>
      </c>
      <c r="AM495" s="73">
        <v>6</v>
      </c>
      <c r="AN495" s="73">
        <v>6</v>
      </c>
      <c r="AO495" s="101"/>
      <c r="AP495" s="98">
        <f t="shared" si="333"/>
        <v>126</v>
      </c>
      <c r="AQ495" s="1007"/>
      <c r="AR495" s="1005"/>
      <c r="AS495" s="1003"/>
      <c r="AT495" s="1001"/>
      <c r="AU495" s="950"/>
    </row>
    <row r="496" spans="2:47" ht="26.25" hidden="1" customHeight="1" x14ac:dyDescent="0.25">
      <c r="B496" s="1030"/>
      <c r="C496" s="991"/>
      <c r="D496" s="979"/>
      <c r="E496" s="997"/>
      <c r="F496" s="979"/>
      <c r="G496" s="998"/>
      <c r="H496" s="1020"/>
      <c r="I496" s="1021"/>
      <c r="J496" s="1016"/>
      <c r="K496" s="1019"/>
      <c r="L496" s="100"/>
      <c r="M496" s="51">
        <v>6</v>
      </c>
      <c r="N496" s="51">
        <v>6</v>
      </c>
      <c r="O496" s="73"/>
      <c r="P496" s="73"/>
      <c r="Q496" s="73"/>
      <c r="R496" s="73"/>
      <c r="S496" s="73"/>
      <c r="T496" s="51">
        <v>6</v>
      </c>
      <c r="U496" s="51">
        <v>6</v>
      </c>
      <c r="V496" s="73"/>
      <c r="W496" s="73"/>
      <c r="X496" s="73"/>
      <c r="Y496" s="73"/>
      <c r="Z496" s="73"/>
      <c r="AA496" s="51">
        <v>6</v>
      </c>
      <c r="AB496" s="51">
        <v>6</v>
      </c>
      <c r="AC496" s="73"/>
      <c r="AD496" s="73"/>
      <c r="AE496" s="73"/>
      <c r="AF496" s="73"/>
      <c r="AG496" s="73"/>
      <c r="AH496" s="51">
        <v>6</v>
      </c>
      <c r="AI496" s="51">
        <v>6</v>
      </c>
      <c r="AJ496" s="73"/>
      <c r="AK496" s="73"/>
      <c r="AL496" s="73"/>
      <c r="AM496" s="73"/>
      <c r="AN496" s="73"/>
      <c r="AO496" s="101">
        <v>6</v>
      </c>
      <c r="AP496" s="98">
        <f t="shared" si="333"/>
        <v>54</v>
      </c>
      <c r="AQ496" s="1007"/>
      <c r="AR496" s="1005"/>
      <c r="AS496" s="1003"/>
      <c r="AT496" s="1001"/>
      <c r="AU496" s="950"/>
    </row>
    <row r="497" spans="2:47" ht="26.25" hidden="1" customHeight="1" x14ac:dyDescent="0.25">
      <c r="B497" s="1030"/>
      <c r="C497" s="991">
        <v>243</v>
      </c>
      <c r="D497" s="979" t="s">
        <v>394</v>
      </c>
      <c r="E497" s="997"/>
      <c r="F497" s="979"/>
      <c r="G497" s="997" t="s">
        <v>407</v>
      </c>
      <c r="H497" s="1020" t="s">
        <v>401</v>
      </c>
      <c r="I497" s="1021" t="s">
        <v>402</v>
      </c>
      <c r="J497" s="1016"/>
      <c r="K497" s="1018" t="s">
        <v>34</v>
      </c>
      <c r="L497" s="100">
        <v>6</v>
      </c>
      <c r="M497" s="51"/>
      <c r="N497" s="51"/>
      <c r="O497" s="73">
        <v>6</v>
      </c>
      <c r="P497" s="73">
        <v>6</v>
      </c>
      <c r="Q497" s="73">
        <v>6</v>
      </c>
      <c r="R497" s="73">
        <v>6</v>
      </c>
      <c r="S497" s="73">
        <v>6</v>
      </c>
      <c r="T497" s="51"/>
      <c r="U497" s="51"/>
      <c r="V497" s="73">
        <v>6</v>
      </c>
      <c r="W497" s="73">
        <v>6</v>
      </c>
      <c r="X497" s="73">
        <v>6</v>
      </c>
      <c r="Y497" s="73">
        <v>6</v>
      </c>
      <c r="Z497" s="73">
        <v>6</v>
      </c>
      <c r="AA497" s="51"/>
      <c r="AB497" s="51"/>
      <c r="AC497" s="73">
        <v>6</v>
      </c>
      <c r="AD497" s="73">
        <v>6</v>
      </c>
      <c r="AE497" s="73">
        <v>6</v>
      </c>
      <c r="AF497" s="73">
        <v>6</v>
      </c>
      <c r="AG497" s="73">
        <v>6</v>
      </c>
      <c r="AH497" s="51"/>
      <c r="AI497" s="51"/>
      <c r="AJ497" s="73">
        <v>6</v>
      </c>
      <c r="AK497" s="73">
        <v>6</v>
      </c>
      <c r="AL497" s="73">
        <v>6</v>
      </c>
      <c r="AM497" s="73">
        <v>6</v>
      </c>
      <c r="AN497" s="73">
        <v>6</v>
      </c>
      <c r="AO497" s="101"/>
      <c r="AP497" s="98">
        <f t="shared" si="333"/>
        <v>126</v>
      </c>
      <c r="AQ497" s="1007"/>
      <c r="AR497" s="1005"/>
      <c r="AS497" s="1003"/>
      <c r="AT497" s="1001"/>
      <c r="AU497" s="950"/>
    </row>
    <row r="498" spans="2:47" ht="26.25" hidden="1" customHeight="1" x14ac:dyDescent="0.25">
      <c r="B498" s="1030"/>
      <c r="C498" s="991"/>
      <c r="D498" s="979"/>
      <c r="E498" s="997"/>
      <c r="F498" s="979"/>
      <c r="G498" s="997"/>
      <c r="H498" s="1020"/>
      <c r="I498" s="1021"/>
      <c r="J498" s="1016"/>
      <c r="K498" s="694"/>
      <c r="L498" s="100"/>
      <c r="M498" s="51">
        <v>6</v>
      </c>
      <c r="N498" s="51">
        <v>6</v>
      </c>
      <c r="O498" s="73"/>
      <c r="P498" s="73"/>
      <c r="Q498" s="73"/>
      <c r="R498" s="73"/>
      <c r="S498" s="73"/>
      <c r="T498" s="51">
        <v>6</v>
      </c>
      <c r="U498" s="51">
        <v>6</v>
      </c>
      <c r="V498" s="73"/>
      <c r="W498" s="73"/>
      <c r="X498" s="73"/>
      <c r="Y498" s="73"/>
      <c r="Z498" s="73"/>
      <c r="AA498" s="51">
        <v>6</v>
      </c>
      <c r="AB498" s="51">
        <v>6</v>
      </c>
      <c r="AC498" s="73"/>
      <c r="AD498" s="73"/>
      <c r="AE498" s="73"/>
      <c r="AF498" s="73"/>
      <c r="AG498" s="73"/>
      <c r="AH498" s="51">
        <v>6</v>
      </c>
      <c r="AI498" s="51">
        <v>6</v>
      </c>
      <c r="AJ498" s="73"/>
      <c r="AK498" s="73"/>
      <c r="AL498" s="73"/>
      <c r="AM498" s="73"/>
      <c r="AN498" s="73"/>
      <c r="AO498" s="101">
        <v>6</v>
      </c>
      <c r="AP498" s="98">
        <f t="shared" si="333"/>
        <v>54</v>
      </c>
      <c r="AQ498" s="1007"/>
      <c r="AR498" s="1005"/>
      <c r="AS498" s="1003"/>
      <c r="AT498" s="1001"/>
      <c r="AU498" s="950"/>
    </row>
    <row r="499" spans="2:47" ht="26.25" hidden="1" customHeight="1" x14ac:dyDescent="0.25">
      <c r="B499" s="1030"/>
      <c r="C499" s="991"/>
      <c r="D499" s="979"/>
      <c r="E499" s="997"/>
      <c r="F499" s="979"/>
      <c r="G499" s="997"/>
      <c r="H499" s="1020" t="s">
        <v>403</v>
      </c>
      <c r="I499" s="1021"/>
      <c r="J499" s="1016"/>
      <c r="K499" s="694"/>
      <c r="L499" s="100">
        <v>6</v>
      </c>
      <c r="M499" s="51"/>
      <c r="N499" s="51"/>
      <c r="O499" s="73">
        <v>6</v>
      </c>
      <c r="P499" s="73">
        <v>6</v>
      </c>
      <c r="Q499" s="73">
        <v>6</v>
      </c>
      <c r="R499" s="73">
        <v>6</v>
      </c>
      <c r="S499" s="73">
        <v>6</v>
      </c>
      <c r="T499" s="51"/>
      <c r="U499" s="51"/>
      <c r="V499" s="73">
        <v>6</v>
      </c>
      <c r="W499" s="73">
        <v>6</v>
      </c>
      <c r="X499" s="73">
        <v>6</v>
      </c>
      <c r="Y499" s="73">
        <v>6</v>
      </c>
      <c r="Z499" s="73">
        <v>6</v>
      </c>
      <c r="AA499" s="51"/>
      <c r="AB499" s="51"/>
      <c r="AC499" s="73">
        <v>6</v>
      </c>
      <c r="AD499" s="73">
        <v>6</v>
      </c>
      <c r="AE499" s="73">
        <v>6</v>
      </c>
      <c r="AF499" s="73">
        <v>6</v>
      </c>
      <c r="AG499" s="73">
        <v>6</v>
      </c>
      <c r="AH499" s="51"/>
      <c r="AI499" s="51"/>
      <c r="AJ499" s="73">
        <v>6</v>
      </c>
      <c r="AK499" s="73">
        <v>6</v>
      </c>
      <c r="AL499" s="73">
        <v>6</v>
      </c>
      <c r="AM499" s="73">
        <v>6</v>
      </c>
      <c r="AN499" s="73">
        <v>6</v>
      </c>
      <c r="AO499" s="101"/>
      <c r="AP499" s="98">
        <f t="shared" si="333"/>
        <v>126</v>
      </c>
      <c r="AQ499" s="1007"/>
      <c r="AR499" s="1005"/>
      <c r="AS499" s="1003"/>
      <c r="AT499" s="1001"/>
      <c r="AU499" s="950"/>
    </row>
    <row r="500" spans="2:47" ht="26.25" hidden="1" customHeight="1" x14ac:dyDescent="0.25">
      <c r="B500" s="1030"/>
      <c r="C500" s="991"/>
      <c r="D500" s="979"/>
      <c r="E500" s="997"/>
      <c r="F500" s="979"/>
      <c r="G500" s="997"/>
      <c r="H500" s="1020"/>
      <c r="I500" s="1021"/>
      <c r="J500" s="1016"/>
      <c r="K500" s="1019"/>
      <c r="L500" s="100"/>
      <c r="M500" s="51">
        <v>6</v>
      </c>
      <c r="N500" s="51">
        <v>6</v>
      </c>
      <c r="O500" s="73"/>
      <c r="P500" s="73"/>
      <c r="Q500" s="73"/>
      <c r="R500" s="73"/>
      <c r="S500" s="73"/>
      <c r="T500" s="51">
        <v>6</v>
      </c>
      <c r="U500" s="51">
        <v>6</v>
      </c>
      <c r="V500" s="73"/>
      <c r="W500" s="73"/>
      <c r="X500" s="73"/>
      <c r="Y500" s="73"/>
      <c r="Z500" s="73"/>
      <c r="AA500" s="51">
        <v>6</v>
      </c>
      <c r="AB500" s="51">
        <v>6</v>
      </c>
      <c r="AC500" s="73"/>
      <c r="AD500" s="73"/>
      <c r="AE500" s="73"/>
      <c r="AF500" s="73"/>
      <c r="AG500" s="73"/>
      <c r="AH500" s="51">
        <v>6</v>
      </c>
      <c r="AI500" s="51">
        <v>6</v>
      </c>
      <c r="AJ500" s="73"/>
      <c r="AK500" s="73"/>
      <c r="AL500" s="73"/>
      <c r="AM500" s="73"/>
      <c r="AN500" s="73"/>
      <c r="AO500" s="101">
        <v>6</v>
      </c>
      <c r="AP500" s="98">
        <f t="shared" si="333"/>
        <v>54</v>
      </c>
      <c r="AQ500" s="1007"/>
      <c r="AR500" s="1005"/>
      <c r="AS500" s="1003"/>
      <c r="AT500" s="1001"/>
      <c r="AU500" s="950"/>
    </row>
    <row r="501" spans="2:47" ht="26.25" hidden="1" customHeight="1" x14ac:dyDescent="0.25">
      <c r="B501" s="1030"/>
      <c r="C501" s="991">
        <v>244</v>
      </c>
      <c r="D501" s="979" t="s">
        <v>276</v>
      </c>
      <c r="E501" s="997"/>
      <c r="F501" s="979"/>
      <c r="G501" s="998" t="s">
        <v>408</v>
      </c>
      <c r="H501" s="1020" t="s">
        <v>401</v>
      </c>
      <c r="I501" s="1021" t="s">
        <v>402</v>
      </c>
      <c r="J501" s="1016"/>
      <c r="K501" s="1018" t="s">
        <v>34</v>
      </c>
      <c r="L501" s="100">
        <v>6</v>
      </c>
      <c r="M501" s="51"/>
      <c r="N501" s="51"/>
      <c r="O501" s="73">
        <v>6</v>
      </c>
      <c r="P501" s="73">
        <v>6</v>
      </c>
      <c r="Q501" s="73">
        <v>6</v>
      </c>
      <c r="R501" s="73">
        <v>6</v>
      </c>
      <c r="S501" s="73">
        <v>6</v>
      </c>
      <c r="T501" s="51"/>
      <c r="U501" s="51"/>
      <c r="V501" s="73">
        <v>6</v>
      </c>
      <c r="W501" s="73">
        <v>6</v>
      </c>
      <c r="X501" s="73">
        <v>6</v>
      </c>
      <c r="Y501" s="73">
        <v>6</v>
      </c>
      <c r="Z501" s="73">
        <v>6</v>
      </c>
      <c r="AA501" s="51"/>
      <c r="AB501" s="51"/>
      <c r="AC501" s="73">
        <v>6</v>
      </c>
      <c r="AD501" s="73">
        <v>6</v>
      </c>
      <c r="AE501" s="73">
        <v>6</v>
      </c>
      <c r="AF501" s="73">
        <v>6</v>
      </c>
      <c r="AG501" s="73">
        <v>6</v>
      </c>
      <c r="AH501" s="51"/>
      <c r="AI501" s="51"/>
      <c r="AJ501" s="73">
        <v>6</v>
      </c>
      <c r="AK501" s="73">
        <v>6</v>
      </c>
      <c r="AL501" s="73">
        <v>6</v>
      </c>
      <c r="AM501" s="73">
        <v>6</v>
      </c>
      <c r="AN501" s="73">
        <v>6</v>
      </c>
      <c r="AO501" s="101"/>
      <c r="AP501" s="98">
        <f t="shared" si="333"/>
        <v>126</v>
      </c>
      <c r="AQ501" s="1007"/>
      <c r="AR501" s="1005"/>
      <c r="AS501" s="1003"/>
      <c r="AT501" s="1001"/>
      <c r="AU501" s="950"/>
    </row>
    <row r="502" spans="2:47" ht="26.25" hidden="1" customHeight="1" x14ac:dyDescent="0.25">
      <c r="B502" s="1030"/>
      <c r="C502" s="991"/>
      <c r="D502" s="979"/>
      <c r="E502" s="997"/>
      <c r="F502" s="979"/>
      <c r="G502" s="998"/>
      <c r="H502" s="1020"/>
      <c r="I502" s="1021"/>
      <c r="J502" s="1016"/>
      <c r="K502" s="694"/>
      <c r="L502" s="100"/>
      <c r="M502" s="51">
        <v>6</v>
      </c>
      <c r="N502" s="51">
        <v>6</v>
      </c>
      <c r="O502" s="73"/>
      <c r="P502" s="73"/>
      <c r="Q502" s="73"/>
      <c r="R502" s="73"/>
      <c r="S502" s="73"/>
      <c r="T502" s="51">
        <v>6</v>
      </c>
      <c r="U502" s="51">
        <v>6</v>
      </c>
      <c r="V502" s="73"/>
      <c r="W502" s="73"/>
      <c r="X502" s="73"/>
      <c r="Y502" s="73"/>
      <c r="Z502" s="73"/>
      <c r="AA502" s="51">
        <v>6</v>
      </c>
      <c r="AB502" s="51">
        <v>6</v>
      </c>
      <c r="AC502" s="73"/>
      <c r="AD502" s="73"/>
      <c r="AE502" s="73"/>
      <c r="AF502" s="73"/>
      <c r="AG502" s="73"/>
      <c r="AH502" s="51">
        <v>6</v>
      </c>
      <c r="AI502" s="51">
        <v>6</v>
      </c>
      <c r="AJ502" s="73"/>
      <c r="AK502" s="73"/>
      <c r="AL502" s="73"/>
      <c r="AM502" s="73"/>
      <c r="AN502" s="73"/>
      <c r="AO502" s="101">
        <v>6</v>
      </c>
      <c r="AP502" s="98">
        <f t="shared" si="333"/>
        <v>54</v>
      </c>
      <c r="AQ502" s="1007"/>
      <c r="AR502" s="1005"/>
      <c r="AS502" s="1003"/>
      <c r="AT502" s="1001"/>
      <c r="AU502" s="950"/>
    </row>
    <row r="503" spans="2:47" ht="26.25" hidden="1" customHeight="1" x14ac:dyDescent="0.25">
      <c r="B503" s="1030"/>
      <c r="C503" s="991"/>
      <c r="D503" s="979"/>
      <c r="E503" s="997"/>
      <c r="F503" s="979"/>
      <c r="G503" s="998"/>
      <c r="H503" s="1020" t="s">
        <v>403</v>
      </c>
      <c r="I503" s="1021"/>
      <c r="J503" s="1016"/>
      <c r="K503" s="694"/>
      <c r="L503" s="100">
        <v>6</v>
      </c>
      <c r="M503" s="51"/>
      <c r="N503" s="51"/>
      <c r="O503" s="73">
        <v>6</v>
      </c>
      <c r="P503" s="73">
        <v>6</v>
      </c>
      <c r="Q503" s="73">
        <v>6</v>
      </c>
      <c r="R503" s="73">
        <v>6</v>
      </c>
      <c r="S503" s="73">
        <v>6</v>
      </c>
      <c r="T503" s="51"/>
      <c r="U503" s="51"/>
      <c r="V503" s="73">
        <v>6</v>
      </c>
      <c r="W503" s="73">
        <v>6</v>
      </c>
      <c r="X503" s="73">
        <v>6</v>
      </c>
      <c r="Y503" s="73">
        <v>6</v>
      </c>
      <c r="Z503" s="73">
        <v>6</v>
      </c>
      <c r="AA503" s="51"/>
      <c r="AB503" s="51"/>
      <c r="AC503" s="73">
        <v>6</v>
      </c>
      <c r="AD503" s="73">
        <v>6</v>
      </c>
      <c r="AE503" s="73">
        <v>6</v>
      </c>
      <c r="AF503" s="73">
        <v>6</v>
      </c>
      <c r="AG503" s="73">
        <v>6</v>
      </c>
      <c r="AH503" s="51"/>
      <c r="AI503" s="51"/>
      <c r="AJ503" s="73">
        <v>6</v>
      </c>
      <c r="AK503" s="73">
        <v>6</v>
      </c>
      <c r="AL503" s="73">
        <v>6</v>
      </c>
      <c r="AM503" s="73">
        <v>6</v>
      </c>
      <c r="AN503" s="73">
        <v>6</v>
      </c>
      <c r="AO503" s="101"/>
      <c r="AP503" s="98">
        <f t="shared" si="333"/>
        <v>126</v>
      </c>
      <c r="AQ503" s="1007"/>
      <c r="AR503" s="1005"/>
      <c r="AS503" s="1003"/>
      <c r="AT503" s="1001"/>
      <c r="AU503" s="950"/>
    </row>
    <row r="504" spans="2:47" ht="26.25" hidden="1" customHeight="1" x14ac:dyDescent="0.25">
      <c r="B504" s="1030"/>
      <c r="C504" s="991"/>
      <c r="D504" s="979"/>
      <c r="E504" s="997"/>
      <c r="F504" s="979"/>
      <c r="G504" s="998"/>
      <c r="H504" s="1020"/>
      <c r="I504" s="1021"/>
      <c r="J504" s="1016"/>
      <c r="K504" s="1019"/>
      <c r="L504" s="100"/>
      <c r="M504" s="51">
        <v>6</v>
      </c>
      <c r="N504" s="51">
        <v>6</v>
      </c>
      <c r="O504" s="73"/>
      <c r="P504" s="73"/>
      <c r="Q504" s="73"/>
      <c r="R504" s="73"/>
      <c r="S504" s="73"/>
      <c r="T504" s="51">
        <v>6</v>
      </c>
      <c r="U504" s="51">
        <v>6</v>
      </c>
      <c r="V504" s="73"/>
      <c r="W504" s="73"/>
      <c r="X504" s="73"/>
      <c r="Y504" s="73"/>
      <c r="Z504" s="73"/>
      <c r="AA504" s="51">
        <v>6</v>
      </c>
      <c r="AB504" s="51">
        <v>6</v>
      </c>
      <c r="AC504" s="73"/>
      <c r="AD504" s="73"/>
      <c r="AE504" s="73"/>
      <c r="AF504" s="73"/>
      <c r="AG504" s="73"/>
      <c r="AH504" s="51">
        <v>6</v>
      </c>
      <c r="AI504" s="51">
        <v>6</v>
      </c>
      <c r="AJ504" s="73"/>
      <c r="AK504" s="73"/>
      <c r="AL504" s="73"/>
      <c r="AM504" s="73"/>
      <c r="AN504" s="73"/>
      <c r="AO504" s="101">
        <v>6</v>
      </c>
      <c r="AP504" s="98">
        <f t="shared" si="333"/>
        <v>54</v>
      </c>
      <c r="AQ504" s="1007"/>
      <c r="AR504" s="1005"/>
      <c r="AS504" s="1003"/>
      <c r="AT504" s="1001"/>
      <c r="AU504" s="950"/>
    </row>
    <row r="505" spans="2:47" ht="26.25" hidden="1" customHeight="1" x14ac:dyDescent="0.25">
      <c r="B505" s="1030"/>
      <c r="C505" s="991">
        <v>245</v>
      </c>
      <c r="D505" s="979"/>
      <c r="E505" s="997"/>
      <c r="F505" s="979"/>
      <c r="G505" s="998" t="s">
        <v>409</v>
      </c>
      <c r="H505" s="1020" t="s">
        <v>401</v>
      </c>
      <c r="I505" s="1021" t="s">
        <v>402</v>
      </c>
      <c r="J505" s="1016"/>
      <c r="K505" s="1018" t="s">
        <v>34</v>
      </c>
      <c r="L505" s="100">
        <v>6</v>
      </c>
      <c r="M505" s="51"/>
      <c r="N505" s="51"/>
      <c r="O505" s="73">
        <v>6</v>
      </c>
      <c r="P505" s="73">
        <v>6</v>
      </c>
      <c r="Q505" s="73">
        <v>6</v>
      </c>
      <c r="R505" s="73">
        <v>6</v>
      </c>
      <c r="S505" s="73">
        <v>6</v>
      </c>
      <c r="T505" s="51"/>
      <c r="U505" s="51"/>
      <c r="V505" s="73">
        <v>6</v>
      </c>
      <c r="W505" s="73">
        <v>6</v>
      </c>
      <c r="X505" s="73">
        <v>6</v>
      </c>
      <c r="Y505" s="73">
        <v>6</v>
      </c>
      <c r="Z505" s="73">
        <v>6</v>
      </c>
      <c r="AA505" s="51"/>
      <c r="AB505" s="51"/>
      <c r="AC505" s="73">
        <v>6</v>
      </c>
      <c r="AD505" s="73">
        <v>6</v>
      </c>
      <c r="AE505" s="73">
        <v>6</v>
      </c>
      <c r="AF505" s="73">
        <v>6</v>
      </c>
      <c r="AG505" s="73">
        <v>6</v>
      </c>
      <c r="AH505" s="51"/>
      <c r="AI505" s="51"/>
      <c r="AJ505" s="73">
        <v>6</v>
      </c>
      <c r="AK505" s="73">
        <v>6</v>
      </c>
      <c r="AL505" s="73">
        <v>6</v>
      </c>
      <c r="AM505" s="73">
        <v>6</v>
      </c>
      <c r="AN505" s="73">
        <v>6</v>
      </c>
      <c r="AO505" s="101"/>
      <c r="AP505" s="98">
        <f t="shared" si="333"/>
        <v>126</v>
      </c>
      <c r="AQ505" s="1007"/>
      <c r="AR505" s="1005"/>
      <c r="AS505" s="1003"/>
      <c r="AT505" s="1001"/>
      <c r="AU505" s="950"/>
    </row>
    <row r="506" spans="2:47" ht="26.25" hidden="1" customHeight="1" x14ac:dyDescent="0.25">
      <c r="B506" s="1030"/>
      <c r="C506" s="991"/>
      <c r="D506" s="979"/>
      <c r="E506" s="997"/>
      <c r="F506" s="979"/>
      <c r="G506" s="998"/>
      <c r="H506" s="1020"/>
      <c r="I506" s="1021"/>
      <c r="J506" s="1016"/>
      <c r="K506" s="694"/>
      <c r="L506" s="100"/>
      <c r="M506" s="51">
        <v>6</v>
      </c>
      <c r="N506" s="51">
        <v>6</v>
      </c>
      <c r="O506" s="73"/>
      <c r="P506" s="73"/>
      <c r="Q506" s="73"/>
      <c r="R506" s="73"/>
      <c r="S506" s="73"/>
      <c r="T506" s="51">
        <v>6</v>
      </c>
      <c r="U506" s="51">
        <v>6</v>
      </c>
      <c r="V506" s="73"/>
      <c r="W506" s="73"/>
      <c r="X506" s="73"/>
      <c r="Y506" s="73"/>
      <c r="Z506" s="73"/>
      <c r="AA506" s="51">
        <v>6</v>
      </c>
      <c r="AB506" s="51">
        <v>6</v>
      </c>
      <c r="AC506" s="73"/>
      <c r="AD506" s="73"/>
      <c r="AE506" s="73"/>
      <c r="AF506" s="73"/>
      <c r="AG506" s="73"/>
      <c r="AH506" s="51">
        <v>6</v>
      </c>
      <c r="AI506" s="51">
        <v>6</v>
      </c>
      <c r="AJ506" s="73"/>
      <c r="AK506" s="73"/>
      <c r="AL506" s="73"/>
      <c r="AM506" s="73"/>
      <c r="AN506" s="73"/>
      <c r="AO506" s="101">
        <v>6</v>
      </c>
      <c r="AP506" s="98">
        <f t="shared" si="333"/>
        <v>54</v>
      </c>
      <c r="AQ506" s="1007"/>
      <c r="AR506" s="1005"/>
      <c r="AS506" s="1003"/>
      <c r="AT506" s="1001"/>
      <c r="AU506" s="950"/>
    </row>
    <row r="507" spans="2:47" ht="26.25" hidden="1" customHeight="1" x14ac:dyDescent="0.25">
      <c r="B507" s="1030"/>
      <c r="C507" s="991"/>
      <c r="D507" s="979"/>
      <c r="E507" s="997"/>
      <c r="F507" s="979"/>
      <c r="G507" s="998"/>
      <c r="H507" s="1020" t="s">
        <v>403</v>
      </c>
      <c r="I507" s="1021"/>
      <c r="J507" s="1016"/>
      <c r="K507" s="694"/>
      <c r="L507" s="100">
        <v>6</v>
      </c>
      <c r="M507" s="51"/>
      <c r="N507" s="51"/>
      <c r="O507" s="73">
        <v>6</v>
      </c>
      <c r="P507" s="73">
        <v>6</v>
      </c>
      <c r="Q507" s="73">
        <v>6</v>
      </c>
      <c r="R507" s="73">
        <v>6</v>
      </c>
      <c r="S507" s="73">
        <v>6</v>
      </c>
      <c r="T507" s="51"/>
      <c r="U507" s="51"/>
      <c r="V507" s="73">
        <v>6</v>
      </c>
      <c r="W507" s="73">
        <v>6</v>
      </c>
      <c r="X507" s="73">
        <v>6</v>
      </c>
      <c r="Y507" s="73">
        <v>6</v>
      </c>
      <c r="Z507" s="73">
        <v>6</v>
      </c>
      <c r="AA507" s="51"/>
      <c r="AB507" s="51"/>
      <c r="AC507" s="73">
        <v>6</v>
      </c>
      <c r="AD507" s="73">
        <v>6</v>
      </c>
      <c r="AE507" s="73">
        <v>6</v>
      </c>
      <c r="AF507" s="73">
        <v>6</v>
      </c>
      <c r="AG507" s="73">
        <v>6</v>
      </c>
      <c r="AH507" s="51"/>
      <c r="AI507" s="51"/>
      <c r="AJ507" s="73">
        <v>6</v>
      </c>
      <c r="AK507" s="73">
        <v>6</v>
      </c>
      <c r="AL507" s="73">
        <v>6</v>
      </c>
      <c r="AM507" s="73">
        <v>6</v>
      </c>
      <c r="AN507" s="73">
        <v>6</v>
      </c>
      <c r="AO507" s="101"/>
      <c r="AP507" s="98">
        <f t="shared" si="333"/>
        <v>126</v>
      </c>
      <c r="AQ507" s="1007"/>
      <c r="AR507" s="1005"/>
      <c r="AS507" s="1003"/>
      <c r="AT507" s="1001"/>
      <c r="AU507" s="950"/>
    </row>
    <row r="508" spans="2:47" ht="26.25" hidden="1" customHeight="1" x14ac:dyDescent="0.25">
      <c r="B508" s="1030"/>
      <c r="C508" s="991"/>
      <c r="D508" s="979"/>
      <c r="E508" s="997"/>
      <c r="F508" s="979"/>
      <c r="G508" s="998"/>
      <c r="H508" s="1020"/>
      <c r="I508" s="1021"/>
      <c r="J508" s="1016"/>
      <c r="K508" s="1019"/>
      <c r="L508" s="100"/>
      <c r="M508" s="51">
        <v>6</v>
      </c>
      <c r="N508" s="51">
        <v>6</v>
      </c>
      <c r="O508" s="73"/>
      <c r="P508" s="73"/>
      <c r="Q508" s="73"/>
      <c r="R508" s="73"/>
      <c r="S508" s="73"/>
      <c r="T508" s="51">
        <v>6</v>
      </c>
      <c r="U508" s="51">
        <v>6</v>
      </c>
      <c r="V508" s="73"/>
      <c r="W508" s="73"/>
      <c r="X508" s="73"/>
      <c r="Y508" s="73"/>
      <c r="Z508" s="73"/>
      <c r="AA508" s="51">
        <v>6</v>
      </c>
      <c r="AB508" s="51">
        <v>6</v>
      </c>
      <c r="AC508" s="73"/>
      <c r="AD508" s="73"/>
      <c r="AE508" s="73"/>
      <c r="AF508" s="73"/>
      <c r="AG508" s="73"/>
      <c r="AH508" s="51">
        <v>6</v>
      </c>
      <c r="AI508" s="51">
        <v>6</v>
      </c>
      <c r="AJ508" s="73"/>
      <c r="AK508" s="73"/>
      <c r="AL508" s="73"/>
      <c r="AM508" s="73"/>
      <c r="AN508" s="73"/>
      <c r="AO508" s="101">
        <v>6</v>
      </c>
      <c r="AP508" s="98">
        <f t="shared" si="333"/>
        <v>54</v>
      </c>
      <c r="AQ508" s="1007"/>
      <c r="AR508" s="1005"/>
      <c r="AS508" s="1003"/>
      <c r="AT508" s="1001"/>
      <c r="AU508" s="950"/>
    </row>
    <row r="509" spans="2:47" ht="26.25" hidden="1" customHeight="1" x14ac:dyDescent="0.25">
      <c r="B509" s="1030"/>
      <c r="C509" s="991">
        <v>246</v>
      </c>
      <c r="D509" s="979" t="s">
        <v>83</v>
      </c>
      <c r="E509" s="997"/>
      <c r="F509" s="979"/>
      <c r="G509" s="998" t="s">
        <v>410</v>
      </c>
      <c r="H509" s="1020" t="s">
        <v>401</v>
      </c>
      <c r="I509" s="1021" t="s">
        <v>402</v>
      </c>
      <c r="J509" s="1016"/>
      <c r="K509" s="1018" t="s">
        <v>34</v>
      </c>
      <c r="L509" s="100">
        <v>6</v>
      </c>
      <c r="M509" s="51"/>
      <c r="N509" s="51"/>
      <c r="O509" s="73">
        <v>6</v>
      </c>
      <c r="P509" s="73">
        <v>6</v>
      </c>
      <c r="Q509" s="73">
        <v>6</v>
      </c>
      <c r="R509" s="73">
        <v>6</v>
      </c>
      <c r="S509" s="73">
        <v>6</v>
      </c>
      <c r="T509" s="51"/>
      <c r="U509" s="51"/>
      <c r="V509" s="73">
        <v>6</v>
      </c>
      <c r="W509" s="73">
        <v>6</v>
      </c>
      <c r="X509" s="73">
        <v>6</v>
      </c>
      <c r="Y509" s="73">
        <v>6</v>
      </c>
      <c r="Z509" s="73">
        <v>6</v>
      </c>
      <c r="AA509" s="51"/>
      <c r="AB509" s="51"/>
      <c r="AC509" s="73">
        <v>6</v>
      </c>
      <c r="AD509" s="73">
        <v>6</v>
      </c>
      <c r="AE509" s="73">
        <v>6</v>
      </c>
      <c r="AF509" s="73">
        <v>6</v>
      </c>
      <c r="AG509" s="73">
        <v>6</v>
      </c>
      <c r="AH509" s="51"/>
      <c r="AI509" s="51"/>
      <c r="AJ509" s="73">
        <v>6</v>
      </c>
      <c r="AK509" s="73">
        <v>6</v>
      </c>
      <c r="AL509" s="73">
        <v>6</v>
      </c>
      <c r="AM509" s="73">
        <v>6</v>
      </c>
      <c r="AN509" s="73">
        <v>6</v>
      </c>
      <c r="AO509" s="101"/>
      <c r="AP509" s="98">
        <f t="shared" si="333"/>
        <v>126</v>
      </c>
      <c r="AQ509" s="1007"/>
      <c r="AR509" s="1005"/>
      <c r="AS509" s="1003"/>
      <c r="AT509" s="1001"/>
      <c r="AU509" s="950"/>
    </row>
    <row r="510" spans="2:47" ht="26.25" hidden="1" customHeight="1" x14ac:dyDescent="0.25">
      <c r="B510" s="1030"/>
      <c r="C510" s="991"/>
      <c r="D510" s="979"/>
      <c r="E510" s="997"/>
      <c r="F510" s="979"/>
      <c r="G510" s="998"/>
      <c r="H510" s="1020"/>
      <c r="I510" s="1021"/>
      <c r="J510" s="1016"/>
      <c r="K510" s="694"/>
      <c r="L510" s="100"/>
      <c r="M510" s="51">
        <v>6</v>
      </c>
      <c r="N510" s="51">
        <v>6</v>
      </c>
      <c r="O510" s="73"/>
      <c r="P510" s="73"/>
      <c r="Q510" s="73"/>
      <c r="R510" s="73"/>
      <c r="S510" s="73"/>
      <c r="T510" s="51">
        <v>6</v>
      </c>
      <c r="U510" s="51">
        <v>6</v>
      </c>
      <c r="V510" s="73"/>
      <c r="W510" s="73"/>
      <c r="X510" s="73"/>
      <c r="Y510" s="73"/>
      <c r="Z510" s="73"/>
      <c r="AA510" s="51">
        <v>6</v>
      </c>
      <c r="AB510" s="51">
        <v>6</v>
      </c>
      <c r="AC510" s="73"/>
      <c r="AD510" s="73"/>
      <c r="AE510" s="73"/>
      <c r="AF510" s="73"/>
      <c r="AG510" s="73"/>
      <c r="AH510" s="51">
        <v>6</v>
      </c>
      <c r="AI510" s="51">
        <v>6</v>
      </c>
      <c r="AJ510" s="73"/>
      <c r="AK510" s="73"/>
      <c r="AL510" s="73"/>
      <c r="AM510" s="73"/>
      <c r="AN510" s="73"/>
      <c r="AO510" s="101">
        <v>6</v>
      </c>
      <c r="AP510" s="98">
        <f t="shared" si="333"/>
        <v>54</v>
      </c>
      <c r="AQ510" s="1007"/>
      <c r="AR510" s="1005"/>
      <c r="AS510" s="1003"/>
      <c r="AT510" s="1001"/>
      <c r="AU510" s="950"/>
    </row>
    <row r="511" spans="2:47" ht="26.25" hidden="1" customHeight="1" x14ac:dyDescent="0.25">
      <c r="B511" s="1030"/>
      <c r="C511" s="991"/>
      <c r="D511" s="979"/>
      <c r="E511" s="997"/>
      <c r="F511" s="979"/>
      <c r="G511" s="998"/>
      <c r="H511" s="1020" t="s">
        <v>403</v>
      </c>
      <c r="I511" s="1021"/>
      <c r="J511" s="1016"/>
      <c r="K511" s="694"/>
      <c r="L511" s="100">
        <v>6</v>
      </c>
      <c r="M511" s="51"/>
      <c r="N511" s="51"/>
      <c r="O511" s="73">
        <v>6</v>
      </c>
      <c r="P511" s="73">
        <v>6</v>
      </c>
      <c r="Q511" s="73">
        <v>6</v>
      </c>
      <c r="R511" s="73">
        <v>6</v>
      </c>
      <c r="S511" s="73">
        <v>6</v>
      </c>
      <c r="T511" s="51"/>
      <c r="U511" s="51"/>
      <c r="V511" s="73">
        <v>6</v>
      </c>
      <c r="W511" s="73">
        <v>6</v>
      </c>
      <c r="X511" s="73">
        <v>6</v>
      </c>
      <c r="Y511" s="73">
        <v>6</v>
      </c>
      <c r="Z511" s="73">
        <v>6</v>
      </c>
      <c r="AA511" s="51"/>
      <c r="AB511" s="51"/>
      <c r="AC511" s="73">
        <v>6</v>
      </c>
      <c r="AD511" s="73">
        <v>6</v>
      </c>
      <c r="AE511" s="73">
        <v>6</v>
      </c>
      <c r="AF511" s="73">
        <v>6</v>
      </c>
      <c r="AG511" s="73">
        <v>6</v>
      </c>
      <c r="AH511" s="51"/>
      <c r="AI511" s="51"/>
      <c r="AJ511" s="73">
        <v>6</v>
      </c>
      <c r="AK511" s="73">
        <v>6</v>
      </c>
      <c r="AL511" s="73">
        <v>6</v>
      </c>
      <c r="AM511" s="73">
        <v>6</v>
      </c>
      <c r="AN511" s="73">
        <v>6</v>
      </c>
      <c r="AO511" s="101"/>
      <c r="AP511" s="98">
        <f t="shared" si="333"/>
        <v>126</v>
      </c>
      <c r="AQ511" s="1007"/>
      <c r="AR511" s="1005"/>
      <c r="AS511" s="1003"/>
      <c r="AT511" s="1001"/>
      <c r="AU511" s="950"/>
    </row>
    <row r="512" spans="2:47" ht="26.25" hidden="1" customHeight="1" x14ac:dyDescent="0.25">
      <c r="B512" s="1030"/>
      <c r="C512" s="991"/>
      <c r="D512" s="979"/>
      <c r="E512" s="997"/>
      <c r="F512" s="979"/>
      <c r="G512" s="998"/>
      <c r="H512" s="1020"/>
      <c r="I512" s="1021"/>
      <c r="J512" s="1016"/>
      <c r="K512" s="1019"/>
      <c r="L512" s="100"/>
      <c r="M512" s="51">
        <v>6</v>
      </c>
      <c r="N512" s="51">
        <v>6</v>
      </c>
      <c r="O512" s="73"/>
      <c r="P512" s="73"/>
      <c r="Q512" s="73"/>
      <c r="R512" s="73"/>
      <c r="S512" s="73"/>
      <c r="T512" s="51">
        <v>6</v>
      </c>
      <c r="U512" s="51">
        <v>6</v>
      </c>
      <c r="V512" s="73"/>
      <c r="W512" s="73"/>
      <c r="X512" s="73"/>
      <c r="Y512" s="73"/>
      <c r="Z512" s="73"/>
      <c r="AA512" s="51">
        <v>6</v>
      </c>
      <c r="AB512" s="51">
        <v>6</v>
      </c>
      <c r="AC512" s="73"/>
      <c r="AD512" s="73"/>
      <c r="AE512" s="73"/>
      <c r="AF512" s="73"/>
      <c r="AG512" s="73"/>
      <c r="AH512" s="51">
        <v>6</v>
      </c>
      <c r="AI512" s="51">
        <v>6</v>
      </c>
      <c r="AJ512" s="73"/>
      <c r="AK512" s="73"/>
      <c r="AL512" s="73"/>
      <c r="AM512" s="73"/>
      <c r="AN512" s="73"/>
      <c r="AO512" s="101">
        <v>6</v>
      </c>
      <c r="AP512" s="98">
        <f t="shared" si="333"/>
        <v>54</v>
      </c>
      <c r="AQ512" s="1007"/>
      <c r="AR512" s="1005"/>
      <c r="AS512" s="1003"/>
      <c r="AT512" s="1001"/>
      <c r="AU512" s="950"/>
    </row>
    <row r="513" spans="2:47" ht="26.25" hidden="1" customHeight="1" x14ac:dyDescent="0.25">
      <c r="B513" s="1030"/>
      <c r="C513" s="991">
        <v>247</v>
      </c>
      <c r="D513" s="979" t="s">
        <v>330</v>
      </c>
      <c r="E513" s="997"/>
      <c r="F513" s="979"/>
      <c r="G513" s="998" t="s">
        <v>411</v>
      </c>
      <c r="H513" s="1020" t="s">
        <v>401</v>
      </c>
      <c r="I513" s="1021" t="s">
        <v>402</v>
      </c>
      <c r="J513" s="1016"/>
      <c r="K513" s="1018" t="s">
        <v>34</v>
      </c>
      <c r="L513" s="100">
        <v>6</v>
      </c>
      <c r="M513" s="51"/>
      <c r="N513" s="51"/>
      <c r="O513" s="73">
        <v>6</v>
      </c>
      <c r="P513" s="73">
        <v>6</v>
      </c>
      <c r="Q513" s="73">
        <v>6</v>
      </c>
      <c r="R513" s="73">
        <v>6</v>
      </c>
      <c r="S513" s="73">
        <v>6</v>
      </c>
      <c r="T513" s="51"/>
      <c r="U513" s="51"/>
      <c r="V513" s="73">
        <v>6</v>
      </c>
      <c r="W513" s="73">
        <v>6</v>
      </c>
      <c r="X513" s="73">
        <v>6</v>
      </c>
      <c r="Y513" s="73">
        <v>6</v>
      </c>
      <c r="Z513" s="73">
        <v>6</v>
      </c>
      <c r="AA513" s="51"/>
      <c r="AB513" s="51"/>
      <c r="AC513" s="73">
        <v>6</v>
      </c>
      <c r="AD513" s="73">
        <v>6</v>
      </c>
      <c r="AE513" s="73">
        <v>6</v>
      </c>
      <c r="AF513" s="73">
        <v>6</v>
      </c>
      <c r="AG513" s="73">
        <v>6</v>
      </c>
      <c r="AH513" s="51"/>
      <c r="AI513" s="51"/>
      <c r="AJ513" s="73">
        <v>6</v>
      </c>
      <c r="AK513" s="73">
        <v>6</v>
      </c>
      <c r="AL513" s="73">
        <v>6</v>
      </c>
      <c r="AM513" s="73">
        <v>6</v>
      </c>
      <c r="AN513" s="73">
        <v>6</v>
      </c>
      <c r="AO513" s="101"/>
      <c r="AP513" s="98">
        <f t="shared" si="333"/>
        <v>126</v>
      </c>
      <c r="AQ513" s="1007"/>
      <c r="AR513" s="1005"/>
      <c r="AS513" s="1003"/>
      <c r="AT513" s="1001"/>
      <c r="AU513" s="950"/>
    </row>
    <row r="514" spans="2:47" ht="26.25" hidden="1" customHeight="1" x14ac:dyDescent="0.25">
      <c r="B514" s="1030"/>
      <c r="C514" s="991"/>
      <c r="D514" s="979"/>
      <c r="E514" s="997"/>
      <c r="F514" s="979"/>
      <c r="G514" s="998"/>
      <c r="H514" s="1020"/>
      <c r="I514" s="1021"/>
      <c r="J514" s="1016"/>
      <c r="K514" s="694"/>
      <c r="L514" s="100"/>
      <c r="M514" s="51">
        <v>6</v>
      </c>
      <c r="N514" s="51">
        <v>6</v>
      </c>
      <c r="O514" s="73"/>
      <c r="P514" s="73"/>
      <c r="Q514" s="73"/>
      <c r="R514" s="73"/>
      <c r="S514" s="73"/>
      <c r="T514" s="51">
        <v>6</v>
      </c>
      <c r="U514" s="51">
        <v>6</v>
      </c>
      <c r="V514" s="73"/>
      <c r="W514" s="73"/>
      <c r="X514" s="73"/>
      <c r="Y514" s="73"/>
      <c r="Z514" s="73"/>
      <c r="AA514" s="51">
        <v>6</v>
      </c>
      <c r="AB514" s="51">
        <v>6</v>
      </c>
      <c r="AC514" s="73"/>
      <c r="AD514" s="73"/>
      <c r="AE514" s="73"/>
      <c r="AF514" s="73"/>
      <c r="AG514" s="73"/>
      <c r="AH514" s="51">
        <v>6</v>
      </c>
      <c r="AI514" s="51">
        <v>6</v>
      </c>
      <c r="AJ514" s="73"/>
      <c r="AK514" s="73"/>
      <c r="AL514" s="73"/>
      <c r="AM514" s="73"/>
      <c r="AN514" s="73"/>
      <c r="AO514" s="101">
        <v>6</v>
      </c>
      <c r="AP514" s="98">
        <f t="shared" si="333"/>
        <v>54</v>
      </c>
      <c r="AQ514" s="1007"/>
      <c r="AR514" s="1005"/>
      <c r="AS514" s="1003"/>
      <c r="AT514" s="1001"/>
      <c r="AU514" s="950"/>
    </row>
    <row r="515" spans="2:47" ht="26.25" hidden="1" customHeight="1" x14ac:dyDescent="0.25">
      <c r="B515" s="1030"/>
      <c r="C515" s="991"/>
      <c r="D515" s="979"/>
      <c r="E515" s="997"/>
      <c r="F515" s="979"/>
      <c r="G515" s="998"/>
      <c r="H515" s="1020" t="s">
        <v>403</v>
      </c>
      <c r="I515" s="1021"/>
      <c r="J515" s="1016"/>
      <c r="K515" s="694"/>
      <c r="L515" s="100">
        <v>6</v>
      </c>
      <c r="M515" s="51"/>
      <c r="N515" s="51"/>
      <c r="O515" s="73">
        <v>6</v>
      </c>
      <c r="P515" s="73">
        <v>6</v>
      </c>
      <c r="Q515" s="73">
        <v>6</v>
      </c>
      <c r="R515" s="73">
        <v>6</v>
      </c>
      <c r="S515" s="73">
        <v>6</v>
      </c>
      <c r="T515" s="51"/>
      <c r="U515" s="51"/>
      <c r="V515" s="73">
        <v>6</v>
      </c>
      <c r="W515" s="73">
        <v>6</v>
      </c>
      <c r="X515" s="73">
        <v>6</v>
      </c>
      <c r="Y515" s="73">
        <v>6</v>
      </c>
      <c r="Z515" s="73">
        <v>6</v>
      </c>
      <c r="AA515" s="51"/>
      <c r="AB515" s="51"/>
      <c r="AC515" s="73">
        <v>6</v>
      </c>
      <c r="AD515" s="73">
        <v>6</v>
      </c>
      <c r="AE515" s="73">
        <v>6</v>
      </c>
      <c r="AF515" s="73">
        <v>6</v>
      </c>
      <c r="AG515" s="73">
        <v>6</v>
      </c>
      <c r="AH515" s="51"/>
      <c r="AI515" s="51"/>
      <c r="AJ515" s="73">
        <v>6</v>
      </c>
      <c r="AK515" s="73">
        <v>6</v>
      </c>
      <c r="AL515" s="73">
        <v>6</v>
      </c>
      <c r="AM515" s="73">
        <v>6</v>
      </c>
      <c r="AN515" s="73">
        <v>6</v>
      </c>
      <c r="AO515" s="101"/>
      <c r="AP515" s="98">
        <f t="shared" si="333"/>
        <v>126</v>
      </c>
      <c r="AQ515" s="1007"/>
      <c r="AR515" s="1005"/>
      <c r="AS515" s="1003"/>
      <c r="AT515" s="1001"/>
      <c r="AU515" s="950"/>
    </row>
    <row r="516" spans="2:47" ht="26.25" hidden="1" customHeight="1" x14ac:dyDescent="0.25">
      <c r="B516" s="1030"/>
      <c r="C516" s="991"/>
      <c r="D516" s="979"/>
      <c r="E516" s="997"/>
      <c r="F516" s="979"/>
      <c r="G516" s="998"/>
      <c r="H516" s="1020"/>
      <c r="I516" s="1021"/>
      <c r="J516" s="1016"/>
      <c r="K516" s="1019"/>
      <c r="L516" s="100"/>
      <c r="M516" s="51">
        <v>6</v>
      </c>
      <c r="N516" s="51">
        <v>6</v>
      </c>
      <c r="O516" s="73"/>
      <c r="P516" s="73"/>
      <c r="Q516" s="73"/>
      <c r="R516" s="73"/>
      <c r="S516" s="73"/>
      <c r="T516" s="51">
        <v>6</v>
      </c>
      <c r="U516" s="51">
        <v>6</v>
      </c>
      <c r="V516" s="73"/>
      <c r="W516" s="73"/>
      <c r="X516" s="73"/>
      <c r="Y516" s="73"/>
      <c r="Z516" s="73"/>
      <c r="AA516" s="51">
        <v>6</v>
      </c>
      <c r="AB516" s="51">
        <v>6</v>
      </c>
      <c r="AC516" s="73"/>
      <c r="AD516" s="73"/>
      <c r="AE516" s="73"/>
      <c r="AF516" s="73"/>
      <c r="AG516" s="73"/>
      <c r="AH516" s="51">
        <v>6</v>
      </c>
      <c r="AI516" s="51">
        <v>6</v>
      </c>
      <c r="AJ516" s="73"/>
      <c r="AK516" s="73"/>
      <c r="AL516" s="73"/>
      <c r="AM516" s="73"/>
      <c r="AN516" s="73"/>
      <c r="AO516" s="101">
        <v>6</v>
      </c>
      <c r="AP516" s="98">
        <f t="shared" si="333"/>
        <v>54</v>
      </c>
      <c r="AQ516" s="1007"/>
      <c r="AR516" s="1005"/>
      <c r="AS516" s="1003"/>
      <c r="AT516" s="1001"/>
      <c r="AU516" s="950"/>
    </row>
    <row r="517" spans="2:47" ht="26.25" hidden="1" customHeight="1" x14ac:dyDescent="0.25">
      <c r="B517" s="1030"/>
      <c r="C517" s="991">
        <v>248</v>
      </c>
      <c r="D517" s="979"/>
      <c r="E517" s="997"/>
      <c r="F517" s="979"/>
      <c r="G517" s="998" t="s">
        <v>412</v>
      </c>
      <c r="H517" s="1020" t="s">
        <v>401</v>
      </c>
      <c r="I517" s="1021" t="s">
        <v>402</v>
      </c>
      <c r="J517" s="1016"/>
      <c r="K517" s="1018" t="s">
        <v>34</v>
      </c>
      <c r="L517" s="100">
        <v>6</v>
      </c>
      <c r="M517" s="51"/>
      <c r="N517" s="51"/>
      <c r="O517" s="73">
        <v>6</v>
      </c>
      <c r="P517" s="73">
        <v>6</v>
      </c>
      <c r="Q517" s="73">
        <v>6</v>
      </c>
      <c r="R517" s="73">
        <v>6</v>
      </c>
      <c r="S517" s="73">
        <v>6</v>
      </c>
      <c r="T517" s="51"/>
      <c r="U517" s="51"/>
      <c r="V517" s="73">
        <v>6</v>
      </c>
      <c r="W517" s="73">
        <v>6</v>
      </c>
      <c r="X517" s="73">
        <v>6</v>
      </c>
      <c r="Y517" s="73">
        <v>6</v>
      </c>
      <c r="Z517" s="73">
        <v>6</v>
      </c>
      <c r="AA517" s="51"/>
      <c r="AB517" s="51"/>
      <c r="AC517" s="73">
        <v>6</v>
      </c>
      <c r="AD517" s="73">
        <v>6</v>
      </c>
      <c r="AE517" s="73">
        <v>6</v>
      </c>
      <c r="AF517" s="73">
        <v>6</v>
      </c>
      <c r="AG517" s="73">
        <v>6</v>
      </c>
      <c r="AH517" s="51"/>
      <c r="AI517" s="51"/>
      <c r="AJ517" s="73">
        <v>6</v>
      </c>
      <c r="AK517" s="73">
        <v>6</v>
      </c>
      <c r="AL517" s="73">
        <v>6</v>
      </c>
      <c r="AM517" s="73">
        <v>6</v>
      </c>
      <c r="AN517" s="73">
        <v>6</v>
      </c>
      <c r="AO517" s="101"/>
      <c r="AP517" s="98">
        <f t="shared" si="333"/>
        <v>126</v>
      </c>
      <c r="AQ517" s="1007"/>
      <c r="AR517" s="1005"/>
      <c r="AS517" s="1003"/>
      <c r="AT517" s="1001"/>
      <c r="AU517" s="950"/>
    </row>
    <row r="518" spans="2:47" ht="26.25" hidden="1" customHeight="1" x14ac:dyDescent="0.25">
      <c r="B518" s="1030"/>
      <c r="C518" s="991"/>
      <c r="D518" s="979"/>
      <c r="E518" s="997"/>
      <c r="F518" s="979"/>
      <c r="G518" s="998"/>
      <c r="H518" s="1020"/>
      <c r="I518" s="1021"/>
      <c r="J518" s="1016"/>
      <c r="K518" s="694"/>
      <c r="L518" s="100"/>
      <c r="M518" s="51">
        <v>6</v>
      </c>
      <c r="N518" s="51">
        <v>6</v>
      </c>
      <c r="O518" s="73"/>
      <c r="P518" s="73"/>
      <c r="Q518" s="73"/>
      <c r="R518" s="73"/>
      <c r="S518" s="73"/>
      <c r="T518" s="51">
        <v>6</v>
      </c>
      <c r="U518" s="51">
        <v>6</v>
      </c>
      <c r="V518" s="73"/>
      <c r="W518" s="73"/>
      <c r="X518" s="73"/>
      <c r="Y518" s="73"/>
      <c r="Z518" s="73"/>
      <c r="AA518" s="51">
        <v>6</v>
      </c>
      <c r="AB518" s="51">
        <v>6</v>
      </c>
      <c r="AC518" s="73"/>
      <c r="AD518" s="73"/>
      <c r="AE518" s="73"/>
      <c r="AF518" s="73"/>
      <c r="AG518" s="73"/>
      <c r="AH518" s="51">
        <v>6</v>
      </c>
      <c r="AI518" s="51">
        <v>6</v>
      </c>
      <c r="AJ518" s="73"/>
      <c r="AK518" s="73"/>
      <c r="AL518" s="73"/>
      <c r="AM518" s="73"/>
      <c r="AN518" s="73"/>
      <c r="AO518" s="101">
        <v>6</v>
      </c>
      <c r="AP518" s="98">
        <f t="shared" si="333"/>
        <v>54</v>
      </c>
      <c r="AQ518" s="1007"/>
      <c r="AR518" s="1005"/>
      <c r="AS518" s="1003"/>
      <c r="AT518" s="1001"/>
      <c r="AU518" s="950"/>
    </row>
    <row r="519" spans="2:47" ht="26.25" hidden="1" customHeight="1" x14ac:dyDescent="0.25">
      <c r="B519" s="1030"/>
      <c r="C519" s="991"/>
      <c r="D519" s="979"/>
      <c r="E519" s="997"/>
      <c r="F519" s="979"/>
      <c r="G519" s="998"/>
      <c r="H519" s="1020" t="s">
        <v>403</v>
      </c>
      <c r="I519" s="1021"/>
      <c r="J519" s="1016"/>
      <c r="K519" s="694"/>
      <c r="L519" s="100">
        <v>6</v>
      </c>
      <c r="M519" s="51"/>
      <c r="N519" s="51"/>
      <c r="O519" s="73">
        <v>6</v>
      </c>
      <c r="P519" s="73">
        <v>6</v>
      </c>
      <c r="Q519" s="73">
        <v>6</v>
      </c>
      <c r="R519" s="73">
        <v>6</v>
      </c>
      <c r="S519" s="73">
        <v>6</v>
      </c>
      <c r="T519" s="51"/>
      <c r="U519" s="51"/>
      <c r="V519" s="73">
        <v>6</v>
      </c>
      <c r="W519" s="73">
        <v>6</v>
      </c>
      <c r="X519" s="73">
        <v>6</v>
      </c>
      <c r="Y519" s="73">
        <v>6</v>
      </c>
      <c r="Z519" s="73">
        <v>6</v>
      </c>
      <c r="AA519" s="51"/>
      <c r="AB519" s="51"/>
      <c r="AC519" s="73">
        <v>6</v>
      </c>
      <c r="AD519" s="73">
        <v>6</v>
      </c>
      <c r="AE519" s="73">
        <v>6</v>
      </c>
      <c r="AF519" s="73">
        <v>6</v>
      </c>
      <c r="AG519" s="73">
        <v>6</v>
      </c>
      <c r="AH519" s="51"/>
      <c r="AI519" s="51"/>
      <c r="AJ519" s="73">
        <v>6</v>
      </c>
      <c r="AK519" s="73">
        <v>6</v>
      </c>
      <c r="AL519" s="73">
        <v>6</v>
      </c>
      <c r="AM519" s="73">
        <v>6</v>
      </c>
      <c r="AN519" s="73">
        <v>6</v>
      </c>
      <c r="AO519" s="101"/>
      <c r="AP519" s="98">
        <f t="shared" si="333"/>
        <v>126</v>
      </c>
      <c r="AQ519" s="1007"/>
      <c r="AR519" s="1005"/>
      <c r="AS519" s="1003"/>
      <c r="AT519" s="1001"/>
      <c r="AU519" s="950"/>
    </row>
    <row r="520" spans="2:47" ht="26.25" hidden="1" customHeight="1" x14ac:dyDescent="0.25">
      <c r="B520" s="1030"/>
      <c r="C520" s="991"/>
      <c r="D520" s="979"/>
      <c r="E520" s="997"/>
      <c r="F520" s="979"/>
      <c r="G520" s="998"/>
      <c r="H520" s="1020"/>
      <c r="I520" s="1021"/>
      <c r="J520" s="1016"/>
      <c r="K520" s="1019"/>
      <c r="L520" s="100"/>
      <c r="M520" s="51">
        <v>6</v>
      </c>
      <c r="N520" s="51">
        <v>6</v>
      </c>
      <c r="O520" s="73"/>
      <c r="P520" s="73"/>
      <c r="Q520" s="73"/>
      <c r="R520" s="73"/>
      <c r="S520" s="73"/>
      <c r="T520" s="51">
        <v>6</v>
      </c>
      <c r="U520" s="51">
        <v>6</v>
      </c>
      <c r="V520" s="73"/>
      <c r="W520" s="73"/>
      <c r="X520" s="73"/>
      <c r="Y520" s="73"/>
      <c r="Z520" s="73"/>
      <c r="AA520" s="51">
        <v>6</v>
      </c>
      <c r="AB520" s="51">
        <v>6</v>
      </c>
      <c r="AC520" s="73"/>
      <c r="AD520" s="73"/>
      <c r="AE520" s="73"/>
      <c r="AF520" s="73"/>
      <c r="AG520" s="73"/>
      <c r="AH520" s="51">
        <v>6</v>
      </c>
      <c r="AI520" s="51">
        <v>6</v>
      </c>
      <c r="AJ520" s="73"/>
      <c r="AK520" s="73"/>
      <c r="AL520" s="73"/>
      <c r="AM520" s="73"/>
      <c r="AN520" s="73"/>
      <c r="AO520" s="101">
        <v>6</v>
      </c>
      <c r="AP520" s="98">
        <f t="shared" si="333"/>
        <v>54</v>
      </c>
      <c r="AQ520" s="1007"/>
      <c r="AR520" s="1005"/>
      <c r="AS520" s="1003"/>
      <c r="AT520" s="1001"/>
      <c r="AU520" s="950"/>
    </row>
    <row r="521" spans="2:47" ht="26.25" hidden="1" customHeight="1" x14ac:dyDescent="0.25">
      <c r="B521" s="1030"/>
      <c r="C521" s="991">
        <v>249</v>
      </c>
      <c r="D521" s="979"/>
      <c r="E521" s="997"/>
      <c r="F521" s="979"/>
      <c r="G521" s="997" t="s">
        <v>413</v>
      </c>
      <c r="H521" s="1020" t="s">
        <v>401</v>
      </c>
      <c r="I521" s="1021" t="s">
        <v>402</v>
      </c>
      <c r="J521" s="1016"/>
      <c r="K521" s="1018" t="s">
        <v>34</v>
      </c>
      <c r="L521" s="100">
        <v>6</v>
      </c>
      <c r="M521" s="51"/>
      <c r="N521" s="51"/>
      <c r="O521" s="73">
        <v>6</v>
      </c>
      <c r="P521" s="73">
        <v>6</v>
      </c>
      <c r="Q521" s="73">
        <v>6</v>
      </c>
      <c r="R521" s="73">
        <v>6</v>
      </c>
      <c r="S521" s="73">
        <v>6</v>
      </c>
      <c r="T521" s="51"/>
      <c r="U521" s="51"/>
      <c r="V521" s="73">
        <v>6</v>
      </c>
      <c r="W521" s="73">
        <v>6</v>
      </c>
      <c r="X521" s="73">
        <v>6</v>
      </c>
      <c r="Y521" s="73">
        <v>6</v>
      </c>
      <c r="Z521" s="73">
        <v>6</v>
      </c>
      <c r="AA521" s="51"/>
      <c r="AB521" s="51"/>
      <c r="AC521" s="73">
        <v>6</v>
      </c>
      <c r="AD521" s="73">
        <v>6</v>
      </c>
      <c r="AE521" s="73">
        <v>6</v>
      </c>
      <c r="AF521" s="73">
        <v>6</v>
      </c>
      <c r="AG521" s="73">
        <v>6</v>
      </c>
      <c r="AH521" s="51"/>
      <c r="AI521" s="51"/>
      <c r="AJ521" s="73">
        <v>6</v>
      </c>
      <c r="AK521" s="73">
        <v>6</v>
      </c>
      <c r="AL521" s="73">
        <v>6</v>
      </c>
      <c r="AM521" s="73">
        <v>6</v>
      </c>
      <c r="AN521" s="73">
        <v>6</v>
      </c>
      <c r="AO521" s="101"/>
      <c r="AP521" s="98">
        <f t="shared" si="333"/>
        <v>126</v>
      </c>
      <c r="AQ521" s="1007"/>
      <c r="AR521" s="1005"/>
      <c r="AS521" s="1003"/>
      <c r="AT521" s="1001"/>
      <c r="AU521" s="950"/>
    </row>
    <row r="522" spans="2:47" ht="26.25" hidden="1" customHeight="1" x14ac:dyDescent="0.25">
      <c r="B522" s="1030"/>
      <c r="C522" s="991"/>
      <c r="D522" s="979"/>
      <c r="E522" s="997"/>
      <c r="F522" s="979"/>
      <c r="G522" s="997"/>
      <c r="H522" s="1020"/>
      <c r="I522" s="1021"/>
      <c r="J522" s="1016"/>
      <c r="K522" s="694"/>
      <c r="L522" s="100"/>
      <c r="M522" s="51">
        <v>6</v>
      </c>
      <c r="N522" s="51">
        <v>6</v>
      </c>
      <c r="O522" s="73"/>
      <c r="P522" s="73"/>
      <c r="Q522" s="73"/>
      <c r="R522" s="73"/>
      <c r="S522" s="73"/>
      <c r="T522" s="51">
        <v>6</v>
      </c>
      <c r="U522" s="51">
        <v>6</v>
      </c>
      <c r="V522" s="73"/>
      <c r="W522" s="73"/>
      <c r="X522" s="73"/>
      <c r="Y522" s="73"/>
      <c r="Z522" s="73"/>
      <c r="AA522" s="51">
        <v>6</v>
      </c>
      <c r="AB522" s="51">
        <v>6</v>
      </c>
      <c r="AC522" s="73"/>
      <c r="AD522" s="73"/>
      <c r="AE522" s="73"/>
      <c r="AF522" s="73"/>
      <c r="AG522" s="73"/>
      <c r="AH522" s="51">
        <v>6</v>
      </c>
      <c r="AI522" s="51">
        <v>6</v>
      </c>
      <c r="AJ522" s="73"/>
      <c r="AK522" s="73"/>
      <c r="AL522" s="73"/>
      <c r="AM522" s="73"/>
      <c r="AN522" s="73"/>
      <c r="AO522" s="101">
        <v>6</v>
      </c>
      <c r="AP522" s="98">
        <f t="shared" si="333"/>
        <v>54</v>
      </c>
      <c r="AQ522" s="1007"/>
      <c r="AR522" s="1005"/>
      <c r="AS522" s="1003"/>
      <c r="AT522" s="1001"/>
      <c r="AU522" s="950"/>
    </row>
    <row r="523" spans="2:47" ht="26.25" hidden="1" customHeight="1" x14ac:dyDescent="0.25">
      <c r="B523" s="1030"/>
      <c r="C523" s="991"/>
      <c r="D523" s="979"/>
      <c r="E523" s="997"/>
      <c r="F523" s="979"/>
      <c r="G523" s="997"/>
      <c r="H523" s="1020" t="s">
        <v>403</v>
      </c>
      <c r="I523" s="1021"/>
      <c r="J523" s="1016"/>
      <c r="K523" s="694"/>
      <c r="L523" s="100">
        <v>6</v>
      </c>
      <c r="M523" s="51"/>
      <c r="N523" s="51"/>
      <c r="O523" s="73">
        <v>6</v>
      </c>
      <c r="P523" s="73">
        <v>6</v>
      </c>
      <c r="Q523" s="73">
        <v>6</v>
      </c>
      <c r="R523" s="73">
        <v>6</v>
      </c>
      <c r="S523" s="73">
        <v>6</v>
      </c>
      <c r="T523" s="51"/>
      <c r="U523" s="51"/>
      <c r="V523" s="73">
        <v>6</v>
      </c>
      <c r="W523" s="73">
        <v>6</v>
      </c>
      <c r="X523" s="73">
        <v>6</v>
      </c>
      <c r="Y523" s="73">
        <v>6</v>
      </c>
      <c r="Z523" s="73">
        <v>6</v>
      </c>
      <c r="AA523" s="51"/>
      <c r="AB523" s="51"/>
      <c r="AC523" s="73">
        <v>6</v>
      </c>
      <c r="AD523" s="73">
        <v>6</v>
      </c>
      <c r="AE523" s="73">
        <v>6</v>
      </c>
      <c r="AF523" s="73">
        <v>6</v>
      </c>
      <c r="AG523" s="73">
        <v>6</v>
      </c>
      <c r="AH523" s="51"/>
      <c r="AI523" s="51"/>
      <c r="AJ523" s="73">
        <v>6</v>
      </c>
      <c r="AK523" s="73">
        <v>6</v>
      </c>
      <c r="AL523" s="73">
        <v>6</v>
      </c>
      <c r="AM523" s="73">
        <v>6</v>
      </c>
      <c r="AN523" s="73">
        <v>6</v>
      </c>
      <c r="AO523" s="101"/>
      <c r="AP523" s="98">
        <f t="shared" si="333"/>
        <v>126</v>
      </c>
      <c r="AQ523" s="1007"/>
      <c r="AR523" s="1005"/>
      <c r="AS523" s="1003"/>
      <c r="AT523" s="1001"/>
      <c r="AU523" s="950"/>
    </row>
    <row r="524" spans="2:47" ht="26.25" hidden="1" customHeight="1" x14ac:dyDescent="0.25">
      <c r="B524" s="1030"/>
      <c r="C524" s="991"/>
      <c r="D524" s="979"/>
      <c r="E524" s="997"/>
      <c r="F524" s="979"/>
      <c r="G524" s="997"/>
      <c r="H524" s="1020"/>
      <c r="I524" s="1021"/>
      <c r="J524" s="1016"/>
      <c r="K524" s="1019"/>
      <c r="L524" s="100"/>
      <c r="M524" s="51">
        <v>6</v>
      </c>
      <c r="N524" s="51">
        <v>6</v>
      </c>
      <c r="O524" s="73"/>
      <c r="P524" s="73"/>
      <c r="Q524" s="73"/>
      <c r="R524" s="73"/>
      <c r="S524" s="73"/>
      <c r="T524" s="51">
        <v>6</v>
      </c>
      <c r="U524" s="51">
        <v>6</v>
      </c>
      <c r="V524" s="73"/>
      <c r="W524" s="73"/>
      <c r="X524" s="73"/>
      <c r="Y524" s="73"/>
      <c r="Z524" s="73"/>
      <c r="AA524" s="51">
        <v>6</v>
      </c>
      <c r="AB524" s="51">
        <v>6</v>
      </c>
      <c r="AC524" s="73"/>
      <c r="AD524" s="73"/>
      <c r="AE524" s="73"/>
      <c r="AF524" s="73"/>
      <c r="AG524" s="73"/>
      <c r="AH524" s="51">
        <v>6</v>
      </c>
      <c r="AI524" s="51">
        <v>6</v>
      </c>
      <c r="AJ524" s="73"/>
      <c r="AK524" s="73"/>
      <c r="AL524" s="73"/>
      <c r="AM524" s="73"/>
      <c r="AN524" s="73"/>
      <c r="AO524" s="101">
        <v>6</v>
      </c>
      <c r="AP524" s="98">
        <f t="shared" si="333"/>
        <v>54</v>
      </c>
      <c r="AQ524" s="1007"/>
      <c r="AR524" s="1005"/>
      <c r="AS524" s="1003"/>
      <c r="AT524" s="1001"/>
      <c r="AU524" s="950"/>
    </row>
    <row r="525" spans="2:47" ht="26.25" hidden="1" customHeight="1" x14ac:dyDescent="0.25">
      <c r="B525" s="1030"/>
      <c r="C525" s="991">
        <v>250</v>
      </c>
      <c r="D525" s="979" t="s">
        <v>339</v>
      </c>
      <c r="E525" s="997"/>
      <c r="F525" s="979"/>
      <c r="G525" s="997" t="s">
        <v>414</v>
      </c>
      <c r="H525" s="1020" t="s">
        <v>401</v>
      </c>
      <c r="I525" s="1021" t="s">
        <v>402</v>
      </c>
      <c r="J525" s="1016"/>
      <c r="K525" s="1018" t="s">
        <v>34</v>
      </c>
      <c r="L525" s="100">
        <v>6</v>
      </c>
      <c r="M525" s="51"/>
      <c r="N525" s="51"/>
      <c r="O525" s="73">
        <v>6</v>
      </c>
      <c r="P525" s="73">
        <v>6</v>
      </c>
      <c r="Q525" s="73">
        <v>6</v>
      </c>
      <c r="R525" s="73">
        <v>6</v>
      </c>
      <c r="S525" s="73">
        <v>6</v>
      </c>
      <c r="T525" s="51"/>
      <c r="U525" s="51"/>
      <c r="V525" s="73">
        <v>6</v>
      </c>
      <c r="W525" s="73">
        <v>6</v>
      </c>
      <c r="X525" s="73">
        <v>6</v>
      </c>
      <c r="Y525" s="73">
        <v>6</v>
      </c>
      <c r="Z525" s="73">
        <v>6</v>
      </c>
      <c r="AA525" s="51"/>
      <c r="AB525" s="51"/>
      <c r="AC525" s="73">
        <v>6</v>
      </c>
      <c r="AD525" s="73">
        <v>6</v>
      </c>
      <c r="AE525" s="73">
        <v>6</v>
      </c>
      <c r="AF525" s="73">
        <v>6</v>
      </c>
      <c r="AG525" s="73">
        <v>6</v>
      </c>
      <c r="AH525" s="51"/>
      <c r="AI525" s="51"/>
      <c r="AJ525" s="73">
        <v>6</v>
      </c>
      <c r="AK525" s="73">
        <v>6</v>
      </c>
      <c r="AL525" s="73">
        <v>6</v>
      </c>
      <c r="AM525" s="73">
        <v>6</v>
      </c>
      <c r="AN525" s="73">
        <v>6</v>
      </c>
      <c r="AO525" s="101"/>
      <c r="AP525" s="98">
        <f t="shared" si="333"/>
        <v>126</v>
      </c>
      <c r="AQ525" s="1007"/>
      <c r="AR525" s="1005"/>
      <c r="AS525" s="1003"/>
      <c r="AT525" s="1001"/>
      <c r="AU525" s="950"/>
    </row>
    <row r="526" spans="2:47" ht="26.25" hidden="1" customHeight="1" x14ac:dyDescent="0.25">
      <c r="B526" s="1030"/>
      <c r="C526" s="991"/>
      <c r="D526" s="979"/>
      <c r="E526" s="997"/>
      <c r="F526" s="979"/>
      <c r="G526" s="998"/>
      <c r="H526" s="1020"/>
      <c r="I526" s="1021"/>
      <c r="J526" s="1016"/>
      <c r="K526" s="694"/>
      <c r="L526" s="100"/>
      <c r="M526" s="51">
        <v>6</v>
      </c>
      <c r="N526" s="51">
        <v>6</v>
      </c>
      <c r="O526" s="73"/>
      <c r="P526" s="73"/>
      <c r="Q526" s="73"/>
      <c r="R526" s="73"/>
      <c r="S526" s="73"/>
      <c r="T526" s="51">
        <v>6</v>
      </c>
      <c r="U526" s="51">
        <v>6</v>
      </c>
      <c r="V526" s="73"/>
      <c r="W526" s="73"/>
      <c r="X526" s="73"/>
      <c r="Y526" s="73"/>
      <c r="Z526" s="73"/>
      <c r="AA526" s="51">
        <v>6</v>
      </c>
      <c r="AB526" s="51">
        <v>6</v>
      </c>
      <c r="AC526" s="73"/>
      <c r="AD526" s="73"/>
      <c r="AE526" s="73"/>
      <c r="AF526" s="73"/>
      <c r="AG526" s="73"/>
      <c r="AH526" s="51">
        <v>6</v>
      </c>
      <c r="AI526" s="51">
        <v>6</v>
      </c>
      <c r="AJ526" s="73"/>
      <c r="AK526" s="73"/>
      <c r="AL526" s="73"/>
      <c r="AM526" s="73"/>
      <c r="AN526" s="73"/>
      <c r="AO526" s="101">
        <v>6</v>
      </c>
      <c r="AP526" s="98">
        <f t="shared" si="333"/>
        <v>54</v>
      </c>
      <c r="AQ526" s="1007"/>
      <c r="AR526" s="1005"/>
      <c r="AS526" s="1003"/>
      <c r="AT526" s="1001"/>
      <c r="AU526" s="950"/>
    </row>
    <row r="527" spans="2:47" ht="26.25" hidden="1" customHeight="1" x14ac:dyDescent="0.25">
      <c r="B527" s="1030"/>
      <c r="C527" s="991"/>
      <c r="D527" s="979"/>
      <c r="E527" s="997"/>
      <c r="F527" s="979"/>
      <c r="G527" s="998"/>
      <c r="H527" s="1020" t="s">
        <v>403</v>
      </c>
      <c r="I527" s="1021"/>
      <c r="J527" s="1016"/>
      <c r="K527" s="694"/>
      <c r="L527" s="100">
        <v>6</v>
      </c>
      <c r="M527" s="51"/>
      <c r="N527" s="51"/>
      <c r="O527" s="73">
        <v>6</v>
      </c>
      <c r="P527" s="73">
        <v>6</v>
      </c>
      <c r="Q527" s="73">
        <v>6</v>
      </c>
      <c r="R527" s="73">
        <v>6</v>
      </c>
      <c r="S527" s="73">
        <v>6</v>
      </c>
      <c r="T527" s="51"/>
      <c r="U527" s="51"/>
      <c r="V527" s="73">
        <v>6</v>
      </c>
      <c r="W527" s="73">
        <v>6</v>
      </c>
      <c r="X527" s="73">
        <v>6</v>
      </c>
      <c r="Y527" s="73">
        <v>6</v>
      </c>
      <c r="Z527" s="73">
        <v>6</v>
      </c>
      <c r="AA527" s="51"/>
      <c r="AB527" s="51"/>
      <c r="AC527" s="73">
        <v>6</v>
      </c>
      <c r="AD527" s="73">
        <v>6</v>
      </c>
      <c r="AE527" s="73">
        <v>6</v>
      </c>
      <c r="AF527" s="73">
        <v>6</v>
      </c>
      <c r="AG527" s="73">
        <v>6</v>
      </c>
      <c r="AH527" s="51"/>
      <c r="AI527" s="51"/>
      <c r="AJ527" s="73">
        <v>6</v>
      </c>
      <c r="AK527" s="73">
        <v>6</v>
      </c>
      <c r="AL527" s="73">
        <v>6</v>
      </c>
      <c r="AM527" s="73">
        <v>6</v>
      </c>
      <c r="AN527" s="73">
        <v>6</v>
      </c>
      <c r="AO527" s="101"/>
      <c r="AP527" s="98">
        <f t="shared" si="333"/>
        <v>126</v>
      </c>
      <c r="AQ527" s="1007"/>
      <c r="AR527" s="1005"/>
      <c r="AS527" s="1003"/>
      <c r="AT527" s="1001"/>
      <c r="AU527" s="950"/>
    </row>
    <row r="528" spans="2:47" ht="26.25" hidden="1" customHeight="1" x14ac:dyDescent="0.25">
      <c r="B528" s="1030"/>
      <c r="C528" s="991"/>
      <c r="D528" s="979"/>
      <c r="E528" s="997"/>
      <c r="F528" s="979"/>
      <c r="G528" s="998"/>
      <c r="H528" s="1020"/>
      <c r="I528" s="1021"/>
      <c r="J528" s="1016"/>
      <c r="K528" s="1019"/>
      <c r="L528" s="100"/>
      <c r="M528" s="51">
        <v>6</v>
      </c>
      <c r="N528" s="51">
        <v>6</v>
      </c>
      <c r="O528" s="73"/>
      <c r="P528" s="73"/>
      <c r="Q528" s="73"/>
      <c r="R528" s="73"/>
      <c r="S528" s="73"/>
      <c r="T528" s="51">
        <v>6</v>
      </c>
      <c r="U528" s="51">
        <v>6</v>
      </c>
      <c r="V528" s="73"/>
      <c r="W528" s="73"/>
      <c r="X528" s="73"/>
      <c r="Y528" s="73"/>
      <c r="Z528" s="73"/>
      <c r="AA528" s="51">
        <v>6</v>
      </c>
      <c r="AB528" s="51">
        <v>6</v>
      </c>
      <c r="AC528" s="73"/>
      <c r="AD528" s="73"/>
      <c r="AE528" s="73"/>
      <c r="AF528" s="73"/>
      <c r="AG528" s="73"/>
      <c r="AH528" s="51">
        <v>6</v>
      </c>
      <c r="AI528" s="51">
        <v>6</v>
      </c>
      <c r="AJ528" s="73"/>
      <c r="AK528" s="73"/>
      <c r="AL528" s="73"/>
      <c r="AM528" s="73"/>
      <c r="AN528" s="73"/>
      <c r="AO528" s="101">
        <v>6</v>
      </c>
      <c r="AP528" s="98">
        <f t="shared" si="333"/>
        <v>54</v>
      </c>
      <c r="AQ528" s="1007"/>
      <c r="AR528" s="1005"/>
      <c r="AS528" s="1003"/>
      <c r="AT528" s="1001"/>
      <c r="AU528" s="950"/>
    </row>
    <row r="529" spans="2:47" ht="26.25" hidden="1" customHeight="1" x14ac:dyDescent="0.25">
      <c r="B529" s="1030"/>
      <c r="C529" s="991">
        <v>251</v>
      </c>
      <c r="D529" s="979" t="s">
        <v>374</v>
      </c>
      <c r="E529" s="997"/>
      <c r="F529" s="979"/>
      <c r="G529" s="998" t="s">
        <v>374</v>
      </c>
      <c r="H529" s="1020" t="s">
        <v>401</v>
      </c>
      <c r="I529" s="1021" t="s">
        <v>402</v>
      </c>
      <c r="J529" s="1016"/>
      <c r="K529" s="1018" t="s">
        <v>34</v>
      </c>
      <c r="L529" s="100">
        <v>6</v>
      </c>
      <c r="M529" s="51"/>
      <c r="N529" s="51"/>
      <c r="O529" s="73">
        <v>6</v>
      </c>
      <c r="P529" s="73">
        <v>6</v>
      </c>
      <c r="Q529" s="73">
        <v>6</v>
      </c>
      <c r="R529" s="73">
        <v>6</v>
      </c>
      <c r="S529" s="73">
        <v>6</v>
      </c>
      <c r="T529" s="51"/>
      <c r="U529" s="51"/>
      <c r="V529" s="73">
        <v>6</v>
      </c>
      <c r="W529" s="73">
        <v>6</v>
      </c>
      <c r="X529" s="73">
        <v>6</v>
      </c>
      <c r="Y529" s="73">
        <v>6</v>
      </c>
      <c r="Z529" s="73">
        <v>6</v>
      </c>
      <c r="AA529" s="51"/>
      <c r="AB529" s="51"/>
      <c r="AC529" s="73">
        <v>6</v>
      </c>
      <c r="AD529" s="73">
        <v>6</v>
      </c>
      <c r="AE529" s="73">
        <v>6</v>
      </c>
      <c r="AF529" s="73">
        <v>6</v>
      </c>
      <c r="AG529" s="73">
        <v>6</v>
      </c>
      <c r="AH529" s="51"/>
      <c r="AI529" s="51"/>
      <c r="AJ529" s="73">
        <v>6</v>
      </c>
      <c r="AK529" s="73">
        <v>6</v>
      </c>
      <c r="AL529" s="73">
        <v>6</v>
      </c>
      <c r="AM529" s="73">
        <v>6</v>
      </c>
      <c r="AN529" s="73">
        <v>6</v>
      </c>
      <c r="AO529" s="101"/>
      <c r="AP529" s="98">
        <f t="shared" si="333"/>
        <v>126</v>
      </c>
      <c r="AQ529" s="1007"/>
      <c r="AR529" s="1005"/>
      <c r="AS529" s="1003"/>
      <c r="AT529" s="1001"/>
      <c r="AU529" s="950"/>
    </row>
    <row r="530" spans="2:47" ht="26.25" hidden="1" customHeight="1" x14ac:dyDescent="0.25">
      <c r="B530" s="1030"/>
      <c r="C530" s="991"/>
      <c r="D530" s="979"/>
      <c r="E530" s="997"/>
      <c r="F530" s="979"/>
      <c r="G530" s="998"/>
      <c r="H530" s="1020"/>
      <c r="I530" s="1021"/>
      <c r="J530" s="1016"/>
      <c r="K530" s="694"/>
      <c r="L530" s="100"/>
      <c r="M530" s="51">
        <v>6</v>
      </c>
      <c r="N530" s="51">
        <v>6</v>
      </c>
      <c r="O530" s="73"/>
      <c r="P530" s="73"/>
      <c r="Q530" s="73"/>
      <c r="R530" s="73"/>
      <c r="S530" s="73"/>
      <c r="T530" s="51">
        <v>6</v>
      </c>
      <c r="U530" s="51">
        <v>6</v>
      </c>
      <c r="V530" s="73"/>
      <c r="W530" s="73"/>
      <c r="X530" s="73"/>
      <c r="Y530" s="73"/>
      <c r="Z530" s="73"/>
      <c r="AA530" s="51">
        <v>6</v>
      </c>
      <c r="AB530" s="51">
        <v>6</v>
      </c>
      <c r="AC530" s="73"/>
      <c r="AD530" s="73"/>
      <c r="AE530" s="73"/>
      <c r="AF530" s="73"/>
      <c r="AG530" s="73"/>
      <c r="AH530" s="51">
        <v>6</v>
      </c>
      <c r="AI530" s="51">
        <v>6</v>
      </c>
      <c r="AJ530" s="73"/>
      <c r="AK530" s="73"/>
      <c r="AL530" s="73"/>
      <c r="AM530" s="73"/>
      <c r="AN530" s="73"/>
      <c r="AO530" s="101">
        <v>6</v>
      </c>
      <c r="AP530" s="98">
        <f t="shared" si="333"/>
        <v>54</v>
      </c>
      <c r="AQ530" s="1007"/>
      <c r="AR530" s="1005"/>
      <c r="AS530" s="1003"/>
      <c r="AT530" s="1001"/>
      <c r="AU530" s="950"/>
    </row>
    <row r="531" spans="2:47" ht="26.25" hidden="1" customHeight="1" x14ac:dyDescent="0.25">
      <c r="B531" s="1030"/>
      <c r="C531" s="991"/>
      <c r="D531" s="979"/>
      <c r="E531" s="997"/>
      <c r="F531" s="979"/>
      <c r="G531" s="998"/>
      <c r="H531" s="1020" t="s">
        <v>403</v>
      </c>
      <c r="I531" s="1021"/>
      <c r="J531" s="1016"/>
      <c r="K531" s="694"/>
      <c r="L531" s="100">
        <v>6</v>
      </c>
      <c r="M531" s="51"/>
      <c r="N531" s="51"/>
      <c r="O531" s="73">
        <v>6</v>
      </c>
      <c r="P531" s="73">
        <v>6</v>
      </c>
      <c r="Q531" s="73">
        <v>6</v>
      </c>
      <c r="R531" s="73">
        <v>6</v>
      </c>
      <c r="S531" s="73">
        <v>6</v>
      </c>
      <c r="T531" s="51"/>
      <c r="U531" s="51"/>
      <c r="V531" s="73">
        <v>6</v>
      </c>
      <c r="W531" s="73">
        <v>6</v>
      </c>
      <c r="X531" s="73">
        <v>6</v>
      </c>
      <c r="Y531" s="73">
        <v>6</v>
      </c>
      <c r="Z531" s="73">
        <v>6</v>
      </c>
      <c r="AA531" s="51"/>
      <c r="AB531" s="51"/>
      <c r="AC531" s="73">
        <v>6</v>
      </c>
      <c r="AD531" s="73">
        <v>6</v>
      </c>
      <c r="AE531" s="73">
        <v>6</v>
      </c>
      <c r="AF531" s="73">
        <v>6</v>
      </c>
      <c r="AG531" s="73">
        <v>6</v>
      </c>
      <c r="AH531" s="51"/>
      <c r="AI531" s="51"/>
      <c r="AJ531" s="73">
        <v>6</v>
      </c>
      <c r="AK531" s="73">
        <v>6</v>
      </c>
      <c r="AL531" s="73">
        <v>6</v>
      </c>
      <c r="AM531" s="73">
        <v>6</v>
      </c>
      <c r="AN531" s="73">
        <v>6</v>
      </c>
      <c r="AO531" s="101"/>
      <c r="AP531" s="98">
        <f t="shared" si="333"/>
        <v>126</v>
      </c>
      <c r="AQ531" s="1007"/>
      <c r="AR531" s="1005"/>
      <c r="AS531" s="1003"/>
      <c r="AT531" s="1001"/>
      <c r="AU531" s="950"/>
    </row>
    <row r="532" spans="2:47" ht="26.25" hidden="1" customHeight="1" x14ac:dyDescent="0.25">
      <c r="B532" s="1030"/>
      <c r="C532" s="991"/>
      <c r="D532" s="979"/>
      <c r="E532" s="997"/>
      <c r="F532" s="979"/>
      <c r="G532" s="998"/>
      <c r="H532" s="1020"/>
      <c r="I532" s="1021"/>
      <c r="J532" s="1016"/>
      <c r="K532" s="1019"/>
      <c r="L532" s="100"/>
      <c r="M532" s="51">
        <v>6</v>
      </c>
      <c r="N532" s="51">
        <v>6</v>
      </c>
      <c r="O532" s="73"/>
      <c r="P532" s="73"/>
      <c r="Q532" s="73"/>
      <c r="R532" s="73"/>
      <c r="S532" s="73"/>
      <c r="T532" s="51">
        <v>6</v>
      </c>
      <c r="U532" s="51">
        <v>6</v>
      </c>
      <c r="V532" s="73"/>
      <c r="W532" s="73"/>
      <c r="X532" s="73"/>
      <c r="Y532" s="73"/>
      <c r="Z532" s="73"/>
      <c r="AA532" s="51">
        <v>6</v>
      </c>
      <c r="AB532" s="51">
        <v>6</v>
      </c>
      <c r="AC532" s="73"/>
      <c r="AD532" s="73"/>
      <c r="AE532" s="73"/>
      <c r="AF532" s="73"/>
      <c r="AG532" s="73"/>
      <c r="AH532" s="51">
        <v>6</v>
      </c>
      <c r="AI532" s="51">
        <v>6</v>
      </c>
      <c r="AJ532" s="73"/>
      <c r="AK532" s="73"/>
      <c r="AL532" s="73"/>
      <c r="AM532" s="73"/>
      <c r="AN532" s="73"/>
      <c r="AO532" s="101">
        <v>6</v>
      </c>
      <c r="AP532" s="98">
        <f t="shared" si="333"/>
        <v>54</v>
      </c>
      <c r="AQ532" s="1007"/>
      <c r="AR532" s="1005"/>
      <c r="AS532" s="1003"/>
      <c r="AT532" s="1001"/>
      <c r="AU532" s="950"/>
    </row>
    <row r="533" spans="2:47" ht="26.25" hidden="1" customHeight="1" x14ac:dyDescent="0.25">
      <c r="B533" s="1030"/>
      <c r="C533" s="991">
        <v>252</v>
      </c>
      <c r="D533" s="979" t="s">
        <v>38</v>
      </c>
      <c r="E533" s="997"/>
      <c r="F533" s="979"/>
      <c r="G533" s="997" t="s">
        <v>415</v>
      </c>
      <c r="H533" s="1020" t="s">
        <v>401</v>
      </c>
      <c r="I533" s="1021" t="s">
        <v>402</v>
      </c>
      <c r="J533" s="1016"/>
      <c r="K533" s="1018" t="s">
        <v>34</v>
      </c>
      <c r="L533" s="100">
        <v>6</v>
      </c>
      <c r="M533" s="51"/>
      <c r="N533" s="51"/>
      <c r="O533" s="73">
        <v>6</v>
      </c>
      <c r="P533" s="73">
        <v>6</v>
      </c>
      <c r="Q533" s="73">
        <v>6</v>
      </c>
      <c r="R533" s="73">
        <v>6</v>
      </c>
      <c r="S533" s="73">
        <v>6</v>
      </c>
      <c r="T533" s="51"/>
      <c r="U533" s="51"/>
      <c r="V533" s="73">
        <v>6</v>
      </c>
      <c r="W533" s="73">
        <v>6</v>
      </c>
      <c r="X533" s="73">
        <v>6</v>
      </c>
      <c r="Y533" s="73">
        <v>6</v>
      </c>
      <c r="Z533" s="73">
        <v>6</v>
      </c>
      <c r="AA533" s="51"/>
      <c r="AB533" s="51"/>
      <c r="AC533" s="73">
        <v>6</v>
      </c>
      <c r="AD533" s="73">
        <v>6</v>
      </c>
      <c r="AE533" s="73">
        <v>6</v>
      </c>
      <c r="AF533" s="73">
        <v>6</v>
      </c>
      <c r="AG533" s="73">
        <v>6</v>
      </c>
      <c r="AH533" s="51"/>
      <c r="AI533" s="51"/>
      <c r="AJ533" s="73">
        <v>6</v>
      </c>
      <c r="AK533" s="73">
        <v>6</v>
      </c>
      <c r="AL533" s="73">
        <v>6</v>
      </c>
      <c r="AM533" s="73">
        <v>6</v>
      </c>
      <c r="AN533" s="73">
        <v>6</v>
      </c>
      <c r="AO533" s="101"/>
      <c r="AP533" s="98">
        <f t="shared" si="333"/>
        <v>126</v>
      </c>
      <c r="AQ533" s="1007"/>
      <c r="AR533" s="1005"/>
      <c r="AS533" s="1003"/>
      <c r="AT533" s="1001"/>
      <c r="AU533" s="950"/>
    </row>
    <row r="534" spans="2:47" ht="26.25" hidden="1" customHeight="1" x14ac:dyDescent="0.25">
      <c r="B534" s="1030"/>
      <c r="C534" s="991"/>
      <c r="D534" s="979"/>
      <c r="E534" s="997"/>
      <c r="F534" s="979"/>
      <c r="G534" s="998"/>
      <c r="H534" s="1020"/>
      <c r="I534" s="1021"/>
      <c r="J534" s="1016"/>
      <c r="K534" s="694"/>
      <c r="L534" s="100"/>
      <c r="M534" s="51">
        <v>6</v>
      </c>
      <c r="N534" s="51">
        <v>6</v>
      </c>
      <c r="O534" s="73"/>
      <c r="P534" s="73"/>
      <c r="Q534" s="73"/>
      <c r="R534" s="73"/>
      <c r="S534" s="73"/>
      <c r="T534" s="51">
        <v>6</v>
      </c>
      <c r="U534" s="51">
        <v>6</v>
      </c>
      <c r="V534" s="73"/>
      <c r="W534" s="73"/>
      <c r="X534" s="73"/>
      <c r="Y534" s="73"/>
      <c r="Z534" s="73"/>
      <c r="AA534" s="51">
        <v>6</v>
      </c>
      <c r="AB534" s="51">
        <v>6</v>
      </c>
      <c r="AC534" s="73"/>
      <c r="AD534" s="73"/>
      <c r="AE534" s="73"/>
      <c r="AF534" s="73"/>
      <c r="AG534" s="73"/>
      <c r="AH534" s="51">
        <v>6</v>
      </c>
      <c r="AI534" s="51">
        <v>6</v>
      </c>
      <c r="AJ534" s="73"/>
      <c r="AK534" s="73"/>
      <c r="AL534" s="73"/>
      <c r="AM534" s="73"/>
      <c r="AN534" s="73"/>
      <c r="AO534" s="101">
        <v>6</v>
      </c>
      <c r="AP534" s="98">
        <f t="shared" si="333"/>
        <v>54</v>
      </c>
      <c r="AQ534" s="1007"/>
      <c r="AR534" s="1005"/>
      <c r="AS534" s="1003"/>
      <c r="AT534" s="1001"/>
      <c r="AU534" s="950"/>
    </row>
    <row r="535" spans="2:47" ht="26.25" hidden="1" customHeight="1" x14ac:dyDescent="0.25">
      <c r="B535" s="1030"/>
      <c r="C535" s="991"/>
      <c r="D535" s="979"/>
      <c r="E535" s="997"/>
      <c r="F535" s="979"/>
      <c r="G535" s="998"/>
      <c r="H535" s="1020" t="s">
        <v>403</v>
      </c>
      <c r="I535" s="1021"/>
      <c r="J535" s="1016"/>
      <c r="K535" s="694"/>
      <c r="L535" s="100">
        <v>6</v>
      </c>
      <c r="M535" s="51"/>
      <c r="N535" s="51"/>
      <c r="O535" s="73">
        <v>6</v>
      </c>
      <c r="P535" s="73">
        <v>6</v>
      </c>
      <c r="Q535" s="73">
        <v>6</v>
      </c>
      <c r="R535" s="73">
        <v>6</v>
      </c>
      <c r="S535" s="73">
        <v>6</v>
      </c>
      <c r="T535" s="51"/>
      <c r="U535" s="51"/>
      <c r="V535" s="73">
        <v>6</v>
      </c>
      <c r="W535" s="73">
        <v>6</v>
      </c>
      <c r="X535" s="73">
        <v>6</v>
      </c>
      <c r="Y535" s="73">
        <v>6</v>
      </c>
      <c r="Z535" s="73">
        <v>6</v>
      </c>
      <c r="AA535" s="51"/>
      <c r="AB535" s="51"/>
      <c r="AC535" s="73">
        <v>6</v>
      </c>
      <c r="AD535" s="73">
        <v>6</v>
      </c>
      <c r="AE535" s="73">
        <v>6</v>
      </c>
      <c r="AF535" s="73">
        <v>6</v>
      </c>
      <c r="AG535" s="73">
        <v>6</v>
      </c>
      <c r="AH535" s="51"/>
      <c r="AI535" s="51"/>
      <c r="AJ535" s="73">
        <v>6</v>
      </c>
      <c r="AK535" s="73">
        <v>6</v>
      </c>
      <c r="AL535" s="73">
        <v>6</v>
      </c>
      <c r="AM535" s="73">
        <v>6</v>
      </c>
      <c r="AN535" s="73">
        <v>6</v>
      </c>
      <c r="AO535" s="101"/>
      <c r="AP535" s="98">
        <f t="shared" si="333"/>
        <v>126</v>
      </c>
      <c r="AQ535" s="1007"/>
      <c r="AR535" s="1005"/>
      <c r="AS535" s="1003"/>
      <c r="AT535" s="1001"/>
      <c r="AU535" s="950"/>
    </row>
    <row r="536" spans="2:47" ht="26.25" hidden="1" customHeight="1" x14ac:dyDescent="0.25">
      <c r="B536" s="1030"/>
      <c r="C536" s="991"/>
      <c r="D536" s="979"/>
      <c r="E536" s="997"/>
      <c r="F536" s="979"/>
      <c r="G536" s="998"/>
      <c r="H536" s="1020"/>
      <c r="I536" s="1021"/>
      <c r="J536" s="1016"/>
      <c r="K536" s="1019"/>
      <c r="L536" s="100"/>
      <c r="M536" s="51">
        <v>6</v>
      </c>
      <c r="N536" s="51">
        <v>6</v>
      </c>
      <c r="O536" s="73"/>
      <c r="P536" s="73"/>
      <c r="Q536" s="73"/>
      <c r="R536" s="73"/>
      <c r="S536" s="73"/>
      <c r="T536" s="51">
        <v>6</v>
      </c>
      <c r="U536" s="51">
        <v>6</v>
      </c>
      <c r="V536" s="73"/>
      <c r="W536" s="73"/>
      <c r="X536" s="73"/>
      <c r="Y536" s="73"/>
      <c r="Z536" s="73"/>
      <c r="AA536" s="51">
        <v>6</v>
      </c>
      <c r="AB536" s="51">
        <v>6</v>
      </c>
      <c r="AC536" s="73"/>
      <c r="AD536" s="73"/>
      <c r="AE536" s="73"/>
      <c r="AF536" s="73"/>
      <c r="AG536" s="73"/>
      <c r="AH536" s="51">
        <v>6</v>
      </c>
      <c r="AI536" s="51">
        <v>6</v>
      </c>
      <c r="AJ536" s="73"/>
      <c r="AK536" s="73"/>
      <c r="AL536" s="73"/>
      <c r="AM536" s="73"/>
      <c r="AN536" s="73"/>
      <c r="AO536" s="101">
        <v>6</v>
      </c>
      <c r="AP536" s="98">
        <f t="shared" si="333"/>
        <v>54</v>
      </c>
      <c r="AQ536" s="1007"/>
      <c r="AR536" s="1005"/>
      <c r="AS536" s="1003"/>
      <c r="AT536" s="1001"/>
      <c r="AU536" s="950"/>
    </row>
    <row r="537" spans="2:47" ht="26.25" hidden="1" customHeight="1" x14ac:dyDescent="0.25">
      <c r="B537" s="1030"/>
      <c r="C537" s="991">
        <v>253</v>
      </c>
      <c r="D537" s="979" t="s">
        <v>37</v>
      </c>
      <c r="E537" s="997"/>
      <c r="F537" s="979"/>
      <c r="G537" s="998" t="s">
        <v>91</v>
      </c>
      <c r="H537" s="1020" t="s">
        <v>401</v>
      </c>
      <c r="I537" s="1021" t="s">
        <v>402</v>
      </c>
      <c r="J537" s="1016"/>
      <c r="K537" s="1018" t="s">
        <v>34</v>
      </c>
      <c r="L537" s="100">
        <v>6</v>
      </c>
      <c r="M537" s="51"/>
      <c r="N537" s="51"/>
      <c r="O537" s="73">
        <v>6</v>
      </c>
      <c r="P537" s="73">
        <v>6</v>
      </c>
      <c r="Q537" s="73">
        <v>6</v>
      </c>
      <c r="R537" s="73">
        <v>6</v>
      </c>
      <c r="S537" s="73">
        <v>6</v>
      </c>
      <c r="T537" s="51"/>
      <c r="U537" s="51"/>
      <c r="V537" s="73">
        <v>6</v>
      </c>
      <c r="W537" s="73">
        <v>6</v>
      </c>
      <c r="X537" s="73">
        <v>6</v>
      </c>
      <c r="Y537" s="73">
        <v>6</v>
      </c>
      <c r="Z537" s="73">
        <v>6</v>
      </c>
      <c r="AA537" s="51"/>
      <c r="AB537" s="51"/>
      <c r="AC537" s="73">
        <v>6</v>
      </c>
      <c r="AD537" s="73">
        <v>6</v>
      </c>
      <c r="AE537" s="73">
        <v>6</v>
      </c>
      <c r="AF537" s="73">
        <v>6</v>
      </c>
      <c r="AG537" s="73">
        <v>6</v>
      </c>
      <c r="AH537" s="51"/>
      <c r="AI537" s="51"/>
      <c r="AJ537" s="73">
        <v>6</v>
      </c>
      <c r="AK537" s="73">
        <v>6</v>
      </c>
      <c r="AL537" s="73">
        <v>6</v>
      </c>
      <c r="AM537" s="73">
        <v>6</v>
      </c>
      <c r="AN537" s="73">
        <v>6</v>
      </c>
      <c r="AO537" s="101"/>
      <c r="AP537" s="98">
        <f t="shared" si="333"/>
        <v>126</v>
      </c>
      <c r="AQ537" s="1007"/>
      <c r="AR537" s="1005"/>
      <c r="AS537" s="1003"/>
      <c r="AT537" s="1001"/>
      <c r="AU537" s="950"/>
    </row>
    <row r="538" spans="2:47" ht="26.25" hidden="1" customHeight="1" x14ac:dyDescent="0.25">
      <c r="B538" s="1030"/>
      <c r="C538" s="991"/>
      <c r="D538" s="979"/>
      <c r="E538" s="997"/>
      <c r="F538" s="979"/>
      <c r="G538" s="998"/>
      <c r="H538" s="1020"/>
      <c r="I538" s="1021"/>
      <c r="J538" s="1016"/>
      <c r="K538" s="694"/>
      <c r="L538" s="100"/>
      <c r="M538" s="51">
        <v>6</v>
      </c>
      <c r="N538" s="51">
        <v>6</v>
      </c>
      <c r="O538" s="73"/>
      <c r="P538" s="73"/>
      <c r="Q538" s="73"/>
      <c r="R538" s="73"/>
      <c r="S538" s="73"/>
      <c r="T538" s="51">
        <v>6</v>
      </c>
      <c r="U538" s="51">
        <v>6</v>
      </c>
      <c r="V538" s="73"/>
      <c r="W538" s="73"/>
      <c r="X538" s="73"/>
      <c r="Y538" s="73"/>
      <c r="Z538" s="73"/>
      <c r="AA538" s="51">
        <v>6</v>
      </c>
      <c r="AB538" s="51">
        <v>6</v>
      </c>
      <c r="AC538" s="73"/>
      <c r="AD538" s="73"/>
      <c r="AE538" s="73"/>
      <c r="AF538" s="73"/>
      <c r="AG538" s="73"/>
      <c r="AH538" s="51">
        <v>6</v>
      </c>
      <c r="AI538" s="51">
        <v>6</v>
      </c>
      <c r="AJ538" s="73"/>
      <c r="AK538" s="73"/>
      <c r="AL538" s="73"/>
      <c r="AM538" s="73"/>
      <c r="AN538" s="73"/>
      <c r="AO538" s="101">
        <v>6</v>
      </c>
      <c r="AP538" s="98">
        <f t="shared" ref="AP538:AP564" si="336">SUM(L538:AO538)</f>
        <v>54</v>
      </c>
      <c r="AQ538" s="1007"/>
      <c r="AR538" s="1005"/>
      <c r="AS538" s="1003"/>
      <c r="AT538" s="1001"/>
      <c r="AU538" s="950"/>
    </row>
    <row r="539" spans="2:47" ht="26.25" hidden="1" customHeight="1" x14ac:dyDescent="0.25">
      <c r="B539" s="1030"/>
      <c r="C539" s="991"/>
      <c r="D539" s="979"/>
      <c r="E539" s="997"/>
      <c r="F539" s="979"/>
      <c r="G539" s="998"/>
      <c r="H539" s="1020" t="s">
        <v>403</v>
      </c>
      <c r="I539" s="1021"/>
      <c r="J539" s="1016"/>
      <c r="K539" s="694"/>
      <c r="L539" s="100">
        <v>6</v>
      </c>
      <c r="M539" s="51"/>
      <c r="N539" s="51"/>
      <c r="O539" s="73">
        <v>6</v>
      </c>
      <c r="P539" s="73">
        <v>6</v>
      </c>
      <c r="Q539" s="73">
        <v>6</v>
      </c>
      <c r="R539" s="73">
        <v>6</v>
      </c>
      <c r="S539" s="73">
        <v>6</v>
      </c>
      <c r="T539" s="51"/>
      <c r="U539" s="51"/>
      <c r="V539" s="73">
        <v>6</v>
      </c>
      <c r="W539" s="73">
        <v>6</v>
      </c>
      <c r="X539" s="73">
        <v>6</v>
      </c>
      <c r="Y539" s="73">
        <v>6</v>
      </c>
      <c r="Z539" s="73">
        <v>6</v>
      </c>
      <c r="AA539" s="51"/>
      <c r="AB539" s="51"/>
      <c r="AC539" s="73">
        <v>6</v>
      </c>
      <c r="AD539" s="73">
        <v>6</v>
      </c>
      <c r="AE539" s="73">
        <v>6</v>
      </c>
      <c r="AF539" s="73">
        <v>6</v>
      </c>
      <c r="AG539" s="73">
        <v>6</v>
      </c>
      <c r="AH539" s="51"/>
      <c r="AI539" s="51"/>
      <c r="AJ539" s="73">
        <v>6</v>
      </c>
      <c r="AK539" s="73">
        <v>6</v>
      </c>
      <c r="AL539" s="73">
        <v>6</v>
      </c>
      <c r="AM539" s="73">
        <v>6</v>
      </c>
      <c r="AN539" s="73">
        <v>6</v>
      </c>
      <c r="AO539" s="101"/>
      <c r="AP539" s="98">
        <f t="shared" si="336"/>
        <v>126</v>
      </c>
      <c r="AQ539" s="1007"/>
      <c r="AR539" s="1005"/>
      <c r="AS539" s="1003"/>
      <c r="AT539" s="1001"/>
      <c r="AU539" s="950"/>
    </row>
    <row r="540" spans="2:47" ht="26.25" hidden="1" customHeight="1" x14ac:dyDescent="0.25">
      <c r="B540" s="1030"/>
      <c r="C540" s="991"/>
      <c r="D540" s="979"/>
      <c r="E540" s="997"/>
      <c r="F540" s="979"/>
      <c r="G540" s="998"/>
      <c r="H540" s="1020"/>
      <c r="I540" s="1021"/>
      <c r="J540" s="1016"/>
      <c r="K540" s="1019"/>
      <c r="L540" s="100"/>
      <c r="M540" s="51">
        <v>6</v>
      </c>
      <c r="N540" s="51">
        <v>6</v>
      </c>
      <c r="O540" s="73"/>
      <c r="P540" s="73"/>
      <c r="Q540" s="73"/>
      <c r="R540" s="73"/>
      <c r="S540" s="73"/>
      <c r="T540" s="51">
        <v>6</v>
      </c>
      <c r="U540" s="51">
        <v>6</v>
      </c>
      <c r="V540" s="73"/>
      <c r="W540" s="73"/>
      <c r="X540" s="73"/>
      <c r="Y540" s="73"/>
      <c r="Z540" s="73"/>
      <c r="AA540" s="51">
        <v>6</v>
      </c>
      <c r="AB540" s="51">
        <v>6</v>
      </c>
      <c r="AC540" s="73"/>
      <c r="AD540" s="73"/>
      <c r="AE540" s="73"/>
      <c r="AF540" s="73"/>
      <c r="AG540" s="73"/>
      <c r="AH540" s="51">
        <v>6</v>
      </c>
      <c r="AI540" s="51">
        <v>6</v>
      </c>
      <c r="AJ540" s="73"/>
      <c r="AK540" s="73"/>
      <c r="AL540" s="73"/>
      <c r="AM540" s="73"/>
      <c r="AN540" s="73"/>
      <c r="AO540" s="101">
        <v>6</v>
      </c>
      <c r="AP540" s="98">
        <f t="shared" si="336"/>
        <v>54</v>
      </c>
      <c r="AQ540" s="1007"/>
      <c r="AR540" s="1005"/>
      <c r="AS540" s="1003"/>
      <c r="AT540" s="1001"/>
      <c r="AU540" s="950"/>
    </row>
    <row r="541" spans="2:47" ht="26.25" hidden="1" customHeight="1" x14ac:dyDescent="0.25">
      <c r="B541" s="1030"/>
      <c r="C541" s="991">
        <v>254</v>
      </c>
      <c r="D541" s="979" t="s">
        <v>287</v>
      </c>
      <c r="E541" s="997"/>
      <c r="F541" s="979"/>
      <c r="G541" s="997" t="s">
        <v>416</v>
      </c>
      <c r="H541" s="1020" t="s">
        <v>401</v>
      </c>
      <c r="I541" s="1021" t="s">
        <v>402</v>
      </c>
      <c r="J541" s="1016"/>
      <c r="K541" s="1018" t="s">
        <v>34</v>
      </c>
      <c r="L541" s="100">
        <v>6</v>
      </c>
      <c r="M541" s="51"/>
      <c r="N541" s="51"/>
      <c r="O541" s="73">
        <v>6</v>
      </c>
      <c r="P541" s="73">
        <v>6</v>
      </c>
      <c r="Q541" s="73">
        <v>6</v>
      </c>
      <c r="R541" s="73">
        <v>6</v>
      </c>
      <c r="S541" s="73">
        <v>6</v>
      </c>
      <c r="T541" s="51"/>
      <c r="U541" s="51"/>
      <c r="V541" s="73">
        <v>6</v>
      </c>
      <c r="W541" s="73">
        <v>6</v>
      </c>
      <c r="X541" s="73">
        <v>6</v>
      </c>
      <c r="Y541" s="73">
        <v>6</v>
      </c>
      <c r="Z541" s="73">
        <v>6</v>
      </c>
      <c r="AA541" s="51"/>
      <c r="AB541" s="51"/>
      <c r="AC541" s="73">
        <v>6</v>
      </c>
      <c r="AD541" s="73">
        <v>6</v>
      </c>
      <c r="AE541" s="73">
        <v>6</v>
      </c>
      <c r="AF541" s="73">
        <v>6</v>
      </c>
      <c r="AG541" s="73">
        <v>6</v>
      </c>
      <c r="AH541" s="51"/>
      <c r="AI541" s="51"/>
      <c r="AJ541" s="73">
        <v>6</v>
      </c>
      <c r="AK541" s="73">
        <v>6</v>
      </c>
      <c r="AL541" s="73">
        <v>6</v>
      </c>
      <c r="AM541" s="73">
        <v>6</v>
      </c>
      <c r="AN541" s="73">
        <v>6</v>
      </c>
      <c r="AO541" s="101"/>
      <c r="AP541" s="98">
        <f t="shared" si="336"/>
        <v>126</v>
      </c>
      <c r="AQ541" s="1007"/>
      <c r="AR541" s="1005"/>
      <c r="AS541" s="1003"/>
      <c r="AT541" s="1001"/>
      <c r="AU541" s="950"/>
    </row>
    <row r="542" spans="2:47" ht="26.25" hidden="1" customHeight="1" x14ac:dyDescent="0.25">
      <c r="B542" s="1030"/>
      <c r="C542" s="991"/>
      <c r="D542" s="979"/>
      <c r="E542" s="997"/>
      <c r="F542" s="979"/>
      <c r="G542" s="998"/>
      <c r="H542" s="1020"/>
      <c r="I542" s="1021"/>
      <c r="J542" s="1016"/>
      <c r="K542" s="694"/>
      <c r="L542" s="100"/>
      <c r="M542" s="51">
        <v>6</v>
      </c>
      <c r="N542" s="51">
        <v>6</v>
      </c>
      <c r="O542" s="73"/>
      <c r="P542" s="73"/>
      <c r="Q542" s="73"/>
      <c r="R542" s="73"/>
      <c r="S542" s="73"/>
      <c r="T542" s="51">
        <v>6</v>
      </c>
      <c r="U542" s="51">
        <v>6</v>
      </c>
      <c r="V542" s="73"/>
      <c r="W542" s="73"/>
      <c r="X542" s="73"/>
      <c r="Y542" s="73"/>
      <c r="Z542" s="73"/>
      <c r="AA542" s="51">
        <v>6</v>
      </c>
      <c r="AB542" s="51">
        <v>6</v>
      </c>
      <c r="AC542" s="73"/>
      <c r="AD542" s="73"/>
      <c r="AE542" s="73"/>
      <c r="AF542" s="73"/>
      <c r="AG542" s="73"/>
      <c r="AH542" s="51">
        <v>6</v>
      </c>
      <c r="AI542" s="51">
        <v>6</v>
      </c>
      <c r="AJ542" s="73"/>
      <c r="AK542" s="73"/>
      <c r="AL542" s="73"/>
      <c r="AM542" s="73"/>
      <c r="AN542" s="73"/>
      <c r="AO542" s="101">
        <v>6</v>
      </c>
      <c r="AP542" s="98">
        <f t="shared" si="336"/>
        <v>54</v>
      </c>
      <c r="AQ542" s="1007"/>
      <c r="AR542" s="1005"/>
      <c r="AS542" s="1003"/>
      <c r="AT542" s="1001"/>
      <c r="AU542" s="950"/>
    </row>
    <row r="543" spans="2:47" ht="26.25" hidden="1" customHeight="1" x14ac:dyDescent="0.25">
      <c r="B543" s="1030"/>
      <c r="C543" s="991"/>
      <c r="D543" s="979"/>
      <c r="E543" s="997"/>
      <c r="F543" s="979"/>
      <c r="G543" s="998"/>
      <c r="H543" s="1020" t="s">
        <v>403</v>
      </c>
      <c r="I543" s="1021"/>
      <c r="J543" s="1016"/>
      <c r="K543" s="694"/>
      <c r="L543" s="100">
        <v>6</v>
      </c>
      <c r="M543" s="51"/>
      <c r="N543" s="51"/>
      <c r="O543" s="73">
        <v>6</v>
      </c>
      <c r="P543" s="73">
        <v>6</v>
      </c>
      <c r="Q543" s="73">
        <v>6</v>
      </c>
      <c r="R543" s="73">
        <v>6</v>
      </c>
      <c r="S543" s="73">
        <v>6</v>
      </c>
      <c r="T543" s="51"/>
      <c r="U543" s="51"/>
      <c r="V543" s="73">
        <v>6</v>
      </c>
      <c r="W543" s="73">
        <v>6</v>
      </c>
      <c r="X543" s="73">
        <v>6</v>
      </c>
      <c r="Y543" s="73">
        <v>6</v>
      </c>
      <c r="Z543" s="73">
        <v>6</v>
      </c>
      <c r="AA543" s="51"/>
      <c r="AB543" s="51"/>
      <c r="AC543" s="73">
        <v>6</v>
      </c>
      <c r="AD543" s="73">
        <v>6</v>
      </c>
      <c r="AE543" s="73">
        <v>6</v>
      </c>
      <c r="AF543" s="73">
        <v>6</v>
      </c>
      <c r="AG543" s="73">
        <v>6</v>
      </c>
      <c r="AH543" s="51"/>
      <c r="AI543" s="51"/>
      <c r="AJ543" s="73">
        <v>6</v>
      </c>
      <c r="AK543" s="73">
        <v>6</v>
      </c>
      <c r="AL543" s="73">
        <v>6</v>
      </c>
      <c r="AM543" s="73">
        <v>6</v>
      </c>
      <c r="AN543" s="73">
        <v>6</v>
      </c>
      <c r="AO543" s="101"/>
      <c r="AP543" s="98">
        <f t="shared" si="336"/>
        <v>126</v>
      </c>
      <c r="AQ543" s="1007"/>
      <c r="AR543" s="1005"/>
      <c r="AS543" s="1003"/>
      <c r="AT543" s="1001"/>
      <c r="AU543" s="950"/>
    </row>
    <row r="544" spans="2:47" ht="26.25" hidden="1" customHeight="1" x14ac:dyDescent="0.25">
      <c r="B544" s="1030"/>
      <c r="C544" s="991"/>
      <c r="D544" s="979"/>
      <c r="E544" s="997"/>
      <c r="F544" s="979"/>
      <c r="G544" s="998"/>
      <c r="H544" s="1020"/>
      <c r="I544" s="1021"/>
      <c r="J544" s="1016"/>
      <c r="K544" s="1019"/>
      <c r="L544" s="100"/>
      <c r="M544" s="51">
        <v>6</v>
      </c>
      <c r="N544" s="51">
        <v>6</v>
      </c>
      <c r="O544" s="73"/>
      <c r="P544" s="73"/>
      <c r="Q544" s="73"/>
      <c r="R544" s="73"/>
      <c r="S544" s="73"/>
      <c r="T544" s="51">
        <v>6</v>
      </c>
      <c r="U544" s="51">
        <v>6</v>
      </c>
      <c r="V544" s="73"/>
      <c r="W544" s="73"/>
      <c r="X544" s="73"/>
      <c r="Y544" s="73"/>
      <c r="Z544" s="73"/>
      <c r="AA544" s="51">
        <v>6</v>
      </c>
      <c r="AB544" s="51">
        <v>6</v>
      </c>
      <c r="AC544" s="73"/>
      <c r="AD544" s="73"/>
      <c r="AE544" s="73"/>
      <c r="AF544" s="73"/>
      <c r="AG544" s="73"/>
      <c r="AH544" s="51">
        <v>6</v>
      </c>
      <c r="AI544" s="51">
        <v>6</v>
      </c>
      <c r="AJ544" s="73"/>
      <c r="AK544" s="73"/>
      <c r="AL544" s="73"/>
      <c r="AM544" s="73"/>
      <c r="AN544" s="73"/>
      <c r="AO544" s="101">
        <v>6</v>
      </c>
      <c r="AP544" s="98">
        <f t="shared" si="336"/>
        <v>54</v>
      </c>
      <c r="AQ544" s="1007"/>
      <c r="AR544" s="1005"/>
      <c r="AS544" s="1003"/>
      <c r="AT544" s="1001"/>
      <c r="AU544" s="950"/>
    </row>
    <row r="545" spans="2:47" ht="26.25" hidden="1" customHeight="1" x14ac:dyDescent="0.25">
      <c r="B545" s="1030"/>
      <c r="C545" s="991">
        <v>255</v>
      </c>
      <c r="D545" s="979" t="s">
        <v>347</v>
      </c>
      <c r="E545" s="997"/>
      <c r="F545" s="979"/>
      <c r="G545" s="997" t="s">
        <v>417</v>
      </c>
      <c r="H545" s="1020" t="s">
        <v>401</v>
      </c>
      <c r="I545" s="1021" t="s">
        <v>402</v>
      </c>
      <c r="J545" s="1016"/>
      <c r="K545" s="1018" t="s">
        <v>34</v>
      </c>
      <c r="L545" s="100">
        <v>6</v>
      </c>
      <c r="M545" s="51"/>
      <c r="N545" s="51"/>
      <c r="O545" s="73">
        <v>6</v>
      </c>
      <c r="P545" s="73">
        <v>6</v>
      </c>
      <c r="Q545" s="73">
        <v>6</v>
      </c>
      <c r="R545" s="73">
        <v>6</v>
      </c>
      <c r="S545" s="73">
        <v>6</v>
      </c>
      <c r="T545" s="51"/>
      <c r="U545" s="51"/>
      <c r="V545" s="73">
        <v>6</v>
      </c>
      <c r="W545" s="73">
        <v>6</v>
      </c>
      <c r="X545" s="73">
        <v>6</v>
      </c>
      <c r="Y545" s="73">
        <v>6</v>
      </c>
      <c r="Z545" s="73">
        <v>6</v>
      </c>
      <c r="AA545" s="51"/>
      <c r="AB545" s="51"/>
      <c r="AC545" s="73">
        <v>6</v>
      </c>
      <c r="AD545" s="73">
        <v>6</v>
      </c>
      <c r="AE545" s="73">
        <v>6</v>
      </c>
      <c r="AF545" s="73">
        <v>6</v>
      </c>
      <c r="AG545" s="73">
        <v>6</v>
      </c>
      <c r="AH545" s="51"/>
      <c r="AI545" s="51"/>
      <c r="AJ545" s="73">
        <v>6</v>
      </c>
      <c r="AK545" s="73">
        <v>6</v>
      </c>
      <c r="AL545" s="73">
        <v>6</v>
      </c>
      <c r="AM545" s="73">
        <v>6</v>
      </c>
      <c r="AN545" s="73">
        <v>6</v>
      </c>
      <c r="AO545" s="101"/>
      <c r="AP545" s="98">
        <f t="shared" si="336"/>
        <v>126</v>
      </c>
      <c r="AQ545" s="1007"/>
      <c r="AR545" s="1005"/>
      <c r="AS545" s="1003"/>
      <c r="AT545" s="1001"/>
      <c r="AU545" s="950"/>
    </row>
    <row r="546" spans="2:47" ht="26.25" hidden="1" customHeight="1" x14ac:dyDescent="0.25">
      <c r="B546" s="1030"/>
      <c r="C546" s="991"/>
      <c r="D546" s="979"/>
      <c r="E546" s="997"/>
      <c r="F546" s="979"/>
      <c r="G546" s="998"/>
      <c r="H546" s="1020"/>
      <c r="I546" s="1021"/>
      <c r="J546" s="1016"/>
      <c r="K546" s="694"/>
      <c r="L546" s="100"/>
      <c r="M546" s="51">
        <v>6</v>
      </c>
      <c r="N546" s="51">
        <v>6</v>
      </c>
      <c r="O546" s="73"/>
      <c r="P546" s="73"/>
      <c r="Q546" s="73"/>
      <c r="R546" s="73"/>
      <c r="S546" s="73"/>
      <c r="T546" s="51">
        <v>6</v>
      </c>
      <c r="U546" s="51">
        <v>6</v>
      </c>
      <c r="V546" s="73"/>
      <c r="W546" s="73"/>
      <c r="X546" s="73"/>
      <c r="Y546" s="73"/>
      <c r="Z546" s="73"/>
      <c r="AA546" s="51">
        <v>6</v>
      </c>
      <c r="AB546" s="51">
        <v>6</v>
      </c>
      <c r="AC546" s="73"/>
      <c r="AD546" s="73"/>
      <c r="AE546" s="73"/>
      <c r="AF546" s="73"/>
      <c r="AG546" s="73"/>
      <c r="AH546" s="51">
        <v>6</v>
      </c>
      <c r="AI546" s="51">
        <v>6</v>
      </c>
      <c r="AJ546" s="73"/>
      <c r="AK546" s="73"/>
      <c r="AL546" s="73"/>
      <c r="AM546" s="73"/>
      <c r="AN546" s="73"/>
      <c r="AO546" s="101">
        <v>6</v>
      </c>
      <c r="AP546" s="98">
        <f t="shared" si="336"/>
        <v>54</v>
      </c>
      <c r="AQ546" s="1007"/>
      <c r="AR546" s="1005"/>
      <c r="AS546" s="1003"/>
      <c r="AT546" s="1001"/>
      <c r="AU546" s="950"/>
    </row>
    <row r="547" spans="2:47" ht="26.25" hidden="1" customHeight="1" x14ac:dyDescent="0.25">
      <c r="B547" s="1030"/>
      <c r="C547" s="991"/>
      <c r="D547" s="979"/>
      <c r="E547" s="997"/>
      <c r="F547" s="979"/>
      <c r="G547" s="998"/>
      <c r="H547" s="1020" t="s">
        <v>403</v>
      </c>
      <c r="I547" s="1021"/>
      <c r="J547" s="1016"/>
      <c r="K547" s="694"/>
      <c r="L547" s="100">
        <v>6</v>
      </c>
      <c r="M547" s="51"/>
      <c r="N547" s="51"/>
      <c r="O547" s="73">
        <v>6</v>
      </c>
      <c r="P547" s="73">
        <v>6</v>
      </c>
      <c r="Q547" s="73">
        <v>6</v>
      </c>
      <c r="R547" s="73">
        <v>6</v>
      </c>
      <c r="S547" s="73">
        <v>6</v>
      </c>
      <c r="T547" s="51"/>
      <c r="U547" s="51"/>
      <c r="V547" s="73">
        <v>6</v>
      </c>
      <c r="W547" s="73">
        <v>6</v>
      </c>
      <c r="X547" s="73">
        <v>6</v>
      </c>
      <c r="Y547" s="73">
        <v>6</v>
      </c>
      <c r="Z547" s="73">
        <v>6</v>
      </c>
      <c r="AA547" s="51"/>
      <c r="AB547" s="51"/>
      <c r="AC547" s="73">
        <v>6</v>
      </c>
      <c r="AD547" s="73">
        <v>6</v>
      </c>
      <c r="AE547" s="73">
        <v>6</v>
      </c>
      <c r="AF547" s="73">
        <v>6</v>
      </c>
      <c r="AG547" s="73">
        <v>6</v>
      </c>
      <c r="AH547" s="51"/>
      <c r="AI547" s="51"/>
      <c r="AJ547" s="73">
        <v>6</v>
      </c>
      <c r="AK547" s="73">
        <v>6</v>
      </c>
      <c r="AL547" s="73">
        <v>6</v>
      </c>
      <c r="AM547" s="73">
        <v>6</v>
      </c>
      <c r="AN547" s="73">
        <v>6</v>
      </c>
      <c r="AO547" s="101"/>
      <c r="AP547" s="98">
        <f t="shared" si="336"/>
        <v>126</v>
      </c>
      <c r="AQ547" s="1007"/>
      <c r="AR547" s="1005"/>
      <c r="AS547" s="1003"/>
      <c r="AT547" s="1001"/>
      <c r="AU547" s="950"/>
    </row>
    <row r="548" spans="2:47" ht="26.25" hidden="1" customHeight="1" x14ac:dyDescent="0.25">
      <c r="B548" s="1030"/>
      <c r="C548" s="991"/>
      <c r="D548" s="979"/>
      <c r="E548" s="997"/>
      <c r="F548" s="979"/>
      <c r="G548" s="998"/>
      <c r="H548" s="1020"/>
      <c r="I548" s="1021"/>
      <c r="J548" s="1016"/>
      <c r="K548" s="1019"/>
      <c r="L548" s="100"/>
      <c r="M548" s="51">
        <v>6</v>
      </c>
      <c r="N548" s="51">
        <v>6</v>
      </c>
      <c r="O548" s="73"/>
      <c r="P548" s="73"/>
      <c r="Q548" s="73"/>
      <c r="R548" s="73"/>
      <c r="S548" s="73"/>
      <c r="T548" s="51">
        <v>6</v>
      </c>
      <c r="U548" s="51">
        <v>6</v>
      </c>
      <c r="V548" s="73"/>
      <c r="W548" s="73"/>
      <c r="X548" s="73"/>
      <c r="Y548" s="73"/>
      <c r="Z548" s="73"/>
      <c r="AA548" s="51">
        <v>6</v>
      </c>
      <c r="AB548" s="51">
        <v>6</v>
      </c>
      <c r="AC548" s="73"/>
      <c r="AD548" s="73"/>
      <c r="AE548" s="73"/>
      <c r="AF548" s="73"/>
      <c r="AG548" s="73"/>
      <c r="AH548" s="51">
        <v>6</v>
      </c>
      <c r="AI548" s="51">
        <v>6</v>
      </c>
      <c r="AJ548" s="73"/>
      <c r="AK548" s="73"/>
      <c r="AL548" s="73"/>
      <c r="AM548" s="73"/>
      <c r="AN548" s="73"/>
      <c r="AO548" s="101">
        <v>6</v>
      </c>
      <c r="AP548" s="98">
        <f t="shared" si="336"/>
        <v>54</v>
      </c>
      <c r="AQ548" s="1007"/>
      <c r="AR548" s="1005"/>
      <c r="AS548" s="1003"/>
      <c r="AT548" s="1001"/>
      <c r="AU548" s="950"/>
    </row>
    <row r="549" spans="2:47" ht="26.25" hidden="1" customHeight="1" x14ac:dyDescent="0.25">
      <c r="B549" s="1030"/>
      <c r="C549" s="991">
        <v>256</v>
      </c>
      <c r="D549" s="979" t="s">
        <v>381</v>
      </c>
      <c r="E549" s="997"/>
      <c r="F549" s="979"/>
      <c r="G549" s="998" t="s">
        <v>418</v>
      </c>
      <c r="H549" s="1020" t="s">
        <v>401</v>
      </c>
      <c r="I549" s="1021" t="s">
        <v>402</v>
      </c>
      <c r="J549" s="1016"/>
      <c r="K549" s="1018" t="s">
        <v>34</v>
      </c>
      <c r="L549" s="100">
        <v>6</v>
      </c>
      <c r="M549" s="51"/>
      <c r="N549" s="51"/>
      <c r="O549" s="73">
        <v>6</v>
      </c>
      <c r="P549" s="73">
        <v>6</v>
      </c>
      <c r="Q549" s="73">
        <v>6</v>
      </c>
      <c r="R549" s="73">
        <v>6</v>
      </c>
      <c r="S549" s="73">
        <v>6</v>
      </c>
      <c r="T549" s="51"/>
      <c r="U549" s="51"/>
      <c r="V549" s="73">
        <v>6</v>
      </c>
      <c r="W549" s="73">
        <v>6</v>
      </c>
      <c r="X549" s="73">
        <v>6</v>
      </c>
      <c r="Y549" s="73">
        <v>6</v>
      </c>
      <c r="Z549" s="73">
        <v>6</v>
      </c>
      <c r="AA549" s="51"/>
      <c r="AB549" s="51"/>
      <c r="AC549" s="73">
        <v>6</v>
      </c>
      <c r="AD549" s="73">
        <v>6</v>
      </c>
      <c r="AE549" s="73">
        <v>6</v>
      </c>
      <c r="AF549" s="73">
        <v>6</v>
      </c>
      <c r="AG549" s="73">
        <v>6</v>
      </c>
      <c r="AH549" s="51"/>
      <c r="AI549" s="51"/>
      <c r="AJ549" s="73">
        <v>6</v>
      </c>
      <c r="AK549" s="73">
        <v>6</v>
      </c>
      <c r="AL549" s="73">
        <v>6</v>
      </c>
      <c r="AM549" s="73">
        <v>6</v>
      </c>
      <c r="AN549" s="73">
        <v>6</v>
      </c>
      <c r="AO549" s="101"/>
      <c r="AP549" s="98">
        <f t="shared" si="336"/>
        <v>126</v>
      </c>
      <c r="AQ549" s="1007"/>
      <c r="AR549" s="1005"/>
      <c r="AS549" s="1003"/>
      <c r="AT549" s="1001"/>
      <c r="AU549" s="950"/>
    </row>
    <row r="550" spans="2:47" ht="26.25" hidden="1" customHeight="1" x14ac:dyDescent="0.25">
      <c r="B550" s="1030"/>
      <c r="C550" s="991"/>
      <c r="D550" s="979"/>
      <c r="E550" s="997"/>
      <c r="F550" s="979"/>
      <c r="G550" s="998"/>
      <c r="H550" s="1020"/>
      <c r="I550" s="1021"/>
      <c r="J550" s="1016"/>
      <c r="K550" s="694"/>
      <c r="L550" s="100"/>
      <c r="M550" s="51">
        <v>6</v>
      </c>
      <c r="N550" s="51">
        <v>6</v>
      </c>
      <c r="O550" s="73"/>
      <c r="P550" s="73"/>
      <c r="Q550" s="73"/>
      <c r="R550" s="73"/>
      <c r="S550" s="73"/>
      <c r="T550" s="51">
        <v>6</v>
      </c>
      <c r="U550" s="51">
        <v>6</v>
      </c>
      <c r="V550" s="73"/>
      <c r="W550" s="73"/>
      <c r="X550" s="73"/>
      <c r="Y550" s="73"/>
      <c r="Z550" s="73"/>
      <c r="AA550" s="51">
        <v>6</v>
      </c>
      <c r="AB550" s="51">
        <v>6</v>
      </c>
      <c r="AC550" s="73"/>
      <c r="AD550" s="73"/>
      <c r="AE550" s="73"/>
      <c r="AF550" s="73"/>
      <c r="AG550" s="73"/>
      <c r="AH550" s="51">
        <v>6</v>
      </c>
      <c r="AI550" s="51">
        <v>6</v>
      </c>
      <c r="AJ550" s="73"/>
      <c r="AK550" s="73"/>
      <c r="AL550" s="73"/>
      <c r="AM550" s="73"/>
      <c r="AN550" s="73"/>
      <c r="AO550" s="101">
        <v>6</v>
      </c>
      <c r="AP550" s="98">
        <f t="shared" si="336"/>
        <v>54</v>
      </c>
      <c r="AQ550" s="1007"/>
      <c r="AR550" s="1005"/>
      <c r="AS550" s="1003"/>
      <c r="AT550" s="1001"/>
      <c r="AU550" s="950"/>
    </row>
    <row r="551" spans="2:47" ht="26.25" hidden="1" customHeight="1" x14ac:dyDescent="0.25">
      <c r="B551" s="1030"/>
      <c r="C551" s="991"/>
      <c r="D551" s="979"/>
      <c r="E551" s="997"/>
      <c r="F551" s="979"/>
      <c r="G551" s="998"/>
      <c r="H551" s="1020" t="s">
        <v>403</v>
      </c>
      <c r="I551" s="1021"/>
      <c r="J551" s="1016"/>
      <c r="K551" s="694"/>
      <c r="L551" s="100">
        <v>6</v>
      </c>
      <c r="M551" s="51"/>
      <c r="N551" s="51"/>
      <c r="O551" s="73">
        <v>6</v>
      </c>
      <c r="P551" s="73">
        <v>6</v>
      </c>
      <c r="Q551" s="73">
        <v>6</v>
      </c>
      <c r="R551" s="73">
        <v>6</v>
      </c>
      <c r="S551" s="73">
        <v>6</v>
      </c>
      <c r="T551" s="51"/>
      <c r="U551" s="51"/>
      <c r="V551" s="73">
        <v>6</v>
      </c>
      <c r="W551" s="73">
        <v>6</v>
      </c>
      <c r="X551" s="73">
        <v>6</v>
      </c>
      <c r="Y551" s="73">
        <v>6</v>
      </c>
      <c r="Z551" s="73">
        <v>6</v>
      </c>
      <c r="AA551" s="51"/>
      <c r="AB551" s="51"/>
      <c r="AC551" s="73">
        <v>6</v>
      </c>
      <c r="AD551" s="73">
        <v>6</v>
      </c>
      <c r="AE551" s="73">
        <v>6</v>
      </c>
      <c r="AF551" s="73">
        <v>6</v>
      </c>
      <c r="AG551" s="73">
        <v>6</v>
      </c>
      <c r="AH551" s="51"/>
      <c r="AI551" s="51"/>
      <c r="AJ551" s="73">
        <v>6</v>
      </c>
      <c r="AK551" s="73">
        <v>6</v>
      </c>
      <c r="AL551" s="73">
        <v>6</v>
      </c>
      <c r="AM551" s="73">
        <v>6</v>
      </c>
      <c r="AN551" s="73">
        <v>6</v>
      </c>
      <c r="AO551" s="101"/>
      <c r="AP551" s="98">
        <f t="shared" si="336"/>
        <v>126</v>
      </c>
      <c r="AQ551" s="1007"/>
      <c r="AR551" s="1005"/>
      <c r="AS551" s="1003"/>
      <c r="AT551" s="1001"/>
      <c r="AU551" s="950"/>
    </row>
    <row r="552" spans="2:47" ht="26.25" hidden="1" customHeight="1" x14ac:dyDescent="0.25">
      <c r="B552" s="1030"/>
      <c r="C552" s="991"/>
      <c r="D552" s="979"/>
      <c r="E552" s="997"/>
      <c r="F552" s="979"/>
      <c r="G552" s="998"/>
      <c r="H552" s="1020"/>
      <c r="I552" s="1021"/>
      <c r="J552" s="1016"/>
      <c r="K552" s="1019"/>
      <c r="L552" s="100"/>
      <c r="M552" s="51">
        <v>6</v>
      </c>
      <c r="N552" s="51">
        <v>6</v>
      </c>
      <c r="O552" s="73"/>
      <c r="P552" s="73"/>
      <c r="Q552" s="73"/>
      <c r="R552" s="73"/>
      <c r="S552" s="73"/>
      <c r="T552" s="51">
        <v>6</v>
      </c>
      <c r="U552" s="51">
        <v>6</v>
      </c>
      <c r="V552" s="73"/>
      <c r="W552" s="73"/>
      <c r="X552" s="73"/>
      <c r="Y552" s="73"/>
      <c r="Z552" s="73"/>
      <c r="AA552" s="51">
        <v>6</v>
      </c>
      <c r="AB552" s="51">
        <v>6</v>
      </c>
      <c r="AC552" s="73"/>
      <c r="AD552" s="73"/>
      <c r="AE552" s="73"/>
      <c r="AF552" s="73"/>
      <c r="AG552" s="73"/>
      <c r="AH552" s="51">
        <v>6</v>
      </c>
      <c r="AI552" s="51">
        <v>6</v>
      </c>
      <c r="AJ552" s="73"/>
      <c r="AK552" s="73"/>
      <c r="AL552" s="73"/>
      <c r="AM552" s="73"/>
      <c r="AN552" s="73"/>
      <c r="AO552" s="101">
        <v>6</v>
      </c>
      <c r="AP552" s="98">
        <f t="shared" si="336"/>
        <v>54</v>
      </c>
      <c r="AQ552" s="1007"/>
      <c r="AR552" s="1005"/>
      <c r="AS552" s="1003"/>
      <c r="AT552" s="1001"/>
      <c r="AU552" s="950"/>
    </row>
    <row r="553" spans="2:47" ht="26.25" hidden="1" customHeight="1" x14ac:dyDescent="0.25">
      <c r="B553" s="1030"/>
      <c r="C553" s="991">
        <v>257</v>
      </c>
      <c r="D553" s="979" t="s">
        <v>419</v>
      </c>
      <c r="E553" s="997"/>
      <c r="F553" s="979"/>
      <c r="G553" s="998" t="s">
        <v>52</v>
      </c>
      <c r="H553" s="1020" t="s">
        <v>401</v>
      </c>
      <c r="I553" s="1021" t="s">
        <v>402</v>
      </c>
      <c r="J553" s="1016"/>
      <c r="K553" s="1018" t="s">
        <v>34</v>
      </c>
      <c r="L553" s="100">
        <v>6</v>
      </c>
      <c r="M553" s="51"/>
      <c r="N553" s="51"/>
      <c r="O553" s="73">
        <v>6</v>
      </c>
      <c r="P553" s="73">
        <v>6</v>
      </c>
      <c r="Q553" s="73">
        <v>6</v>
      </c>
      <c r="R553" s="73">
        <v>6</v>
      </c>
      <c r="S553" s="73">
        <v>6</v>
      </c>
      <c r="T553" s="51"/>
      <c r="U553" s="51"/>
      <c r="V553" s="73">
        <v>6</v>
      </c>
      <c r="W553" s="73">
        <v>6</v>
      </c>
      <c r="X553" s="73">
        <v>6</v>
      </c>
      <c r="Y553" s="73">
        <v>6</v>
      </c>
      <c r="Z553" s="73">
        <v>6</v>
      </c>
      <c r="AA553" s="51"/>
      <c r="AB553" s="51"/>
      <c r="AC553" s="73">
        <v>6</v>
      </c>
      <c r="AD553" s="73">
        <v>6</v>
      </c>
      <c r="AE553" s="73">
        <v>6</v>
      </c>
      <c r="AF553" s="73">
        <v>6</v>
      </c>
      <c r="AG553" s="73">
        <v>6</v>
      </c>
      <c r="AH553" s="51"/>
      <c r="AI553" s="51"/>
      <c r="AJ553" s="73">
        <v>6</v>
      </c>
      <c r="AK553" s="73">
        <v>6</v>
      </c>
      <c r="AL553" s="73">
        <v>6</v>
      </c>
      <c r="AM553" s="73">
        <v>6</v>
      </c>
      <c r="AN553" s="73">
        <v>6</v>
      </c>
      <c r="AO553" s="101"/>
      <c r="AP553" s="98">
        <f t="shared" si="336"/>
        <v>126</v>
      </c>
      <c r="AQ553" s="1007"/>
      <c r="AR553" s="1005"/>
      <c r="AS553" s="1003"/>
      <c r="AT553" s="1001"/>
      <c r="AU553" s="950"/>
    </row>
    <row r="554" spans="2:47" ht="26.25" hidden="1" customHeight="1" x14ac:dyDescent="0.25">
      <c r="B554" s="1030"/>
      <c r="C554" s="991"/>
      <c r="D554" s="979"/>
      <c r="E554" s="997"/>
      <c r="F554" s="979"/>
      <c r="G554" s="998"/>
      <c r="H554" s="1020"/>
      <c r="I554" s="1021"/>
      <c r="J554" s="1016"/>
      <c r="K554" s="694"/>
      <c r="L554" s="100"/>
      <c r="M554" s="51">
        <v>6</v>
      </c>
      <c r="N554" s="51">
        <v>6</v>
      </c>
      <c r="O554" s="73"/>
      <c r="P554" s="73"/>
      <c r="Q554" s="73"/>
      <c r="R554" s="73"/>
      <c r="S554" s="73"/>
      <c r="T554" s="51">
        <v>6</v>
      </c>
      <c r="U554" s="51">
        <v>6</v>
      </c>
      <c r="V554" s="73"/>
      <c r="W554" s="73"/>
      <c r="X554" s="73"/>
      <c r="Y554" s="73"/>
      <c r="Z554" s="73"/>
      <c r="AA554" s="51">
        <v>6</v>
      </c>
      <c r="AB554" s="51">
        <v>6</v>
      </c>
      <c r="AC554" s="73"/>
      <c r="AD554" s="73"/>
      <c r="AE554" s="73"/>
      <c r="AF554" s="73"/>
      <c r="AG554" s="73"/>
      <c r="AH554" s="51">
        <v>6</v>
      </c>
      <c r="AI554" s="51">
        <v>6</v>
      </c>
      <c r="AJ554" s="73"/>
      <c r="AK554" s="73"/>
      <c r="AL554" s="73"/>
      <c r="AM554" s="73"/>
      <c r="AN554" s="73"/>
      <c r="AO554" s="101">
        <v>6</v>
      </c>
      <c r="AP554" s="98">
        <f t="shared" si="336"/>
        <v>54</v>
      </c>
      <c r="AQ554" s="1007"/>
      <c r="AR554" s="1005"/>
      <c r="AS554" s="1003"/>
      <c r="AT554" s="1001"/>
      <c r="AU554" s="950"/>
    </row>
    <row r="555" spans="2:47" ht="26.25" hidden="1" customHeight="1" x14ac:dyDescent="0.25">
      <c r="B555" s="1030"/>
      <c r="C555" s="991"/>
      <c r="D555" s="979"/>
      <c r="E555" s="997"/>
      <c r="F555" s="979"/>
      <c r="G555" s="998"/>
      <c r="H555" s="1020" t="s">
        <v>403</v>
      </c>
      <c r="I555" s="1021"/>
      <c r="J555" s="1016"/>
      <c r="K555" s="694"/>
      <c r="L555" s="100">
        <v>6</v>
      </c>
      <c r="M555" s="51"/>
      <c r="N555" s="51"/>
      <c r="O555" s="73">
        <v>6</v>
      </c>
      <c r="P555" s="73">
        <v>6</v>
      </c>
      <c r="Q555" s="73">
        <v>6</v>
      </c>
      <c r="R555" s="73">
        <v>6</v>
      </c>
      <c r="S555" s="73">
        <v>6</v>
      </c>
      <c r="T555" s="51"/>
      <c r="U555" s="51"/>
      <c r="V555" s="73">
        <v>6</v>
      </c>
      <c r="W555" s="73">
        <v>6</v>
      </c>
      <c r="X555" s="73">
        <v>6</v>
      </c>
      <c r="Y555" s="73">
        <v>6</v>
      </c>
      <c r="Z555" s="73">
        <v>6</v>
      </c>
      <c r="AA555" s="51"/>
      <c r="AB555" s="51"/>
      <c r="AC555" s="73">
        <v>6</v>
      </c>
      <c r="AD555" s="73">
        <v>6</v>
      </c>
      <c r="AE555" s="73">
        <v>6</v>
      </c>
      <c r="AF555" s="73">
        <v>6</v>
      </c>
      <c r="AG555" s="73">
        <v>6</v>
      </c>
      <c r="AH555" s="51"/>
      <c r="AI555" s="51"/>
      <c r="AJ555" s="73">
        <v>6</v>
      </c>
      <c r="AK555" s="73">
        <v>6</v>
      </c>
      <c r="AL555" s="73">
        <v>6</v>
      </c>
      <c r="AM555" s="73">
        <v>6</v>
      </c>
      <c r="AN555" s="73">
        <v>6</v>
      </c>
      <c r="AO555" s="101"/>
      <c r="AP555" s="98">
        <f t="shared" si="336"/>
        <v>126</v>
      </c>
      <c r="AQ555" s="1007"/>
      <c r="AR555" s="1005"/>
      <c r="AS555" s="1003"/>
      <c r="AT555" s="1001"/>
      <c r="AU555" s="950"/>
    </row>
    <row r="556" spans="2:47" ht="26.25" hidden="1" customHeight="1" x14ac:dyDescent="0.25">
      <c r="B556" s="1030"/>
      <c r="C556" s="991"/>
      <c r="D556" s="979"/>
      <c r="E556" s="997"/>
      <c r="F556" s="979"/>
      <c r="G556" s="998"/>
      <c r="H556" s="1020"/>
      <c r="I556" s="1021"/>
      <c r="J556" s="1016"/>
      <c r="K556" s="1019"/>
      <c r="L556" s="100"/>
      <c r="M556" s="51">
        <v>6</v>
      </c>
      <c r="N556" s="51">
        <v>6</v>
      </c>
      <c r="O556" s="73"/>
      <c r="P556" s="73"/>
      <c r="Q556" s="73"/>
      <c r="R556" s="73"/>
      <c r="S556" s="73"/>
      <c r="T556" s="51">
        <v>6</v>
      </c>
      <c r="U556" s="51">
        <v>6</v>
      </c>
      <c r="V556" s="73"/>
      <c r="W556" s="73"/>
      <c r="X556" s="73"/>
      <c r="Y556" s="73"/>
      <c r="Z556" s="73"/>
      <c r="AA556" s="51">
        <v>6</v>
      </c>
      <c r="AB556" s="51">
        <v>6</v>
      </c>
      <c r="AC556" s="73"/>
      <c r="AD556" s="73"/>
      <c r="AE556" s="73"/>
      <c r="AF556" s="73"/>
      <c r="AG556" s="73"/>
      <c r="AH556" s="51">
        <v>6</v>
      </c>
      <c r="AI556" s="51">
        <v>6</v>
      </c>
      <c r="AJ556" s="73"/>
      <c r="AK556" s="73"/>
      <c r="AL556" s="73"/>
      <c r="AM556" s="73"/>
      <c r="AN556" s="73"/>
      <c r="AO556" s="101">
        <v>6</v>
      </c>
      <c r="AP556" s="98">
        <f t="shared" si="336"/>
        <v>54</v>
      </c>
      <c r="AQ556" s="1007"/>
      <c r="AR556" s="1005"/>
      <c r="AS556" s="1003"/>
      <c r="AT556" s="1001"/>
      <c r="AU556" s="950"/>
    </row>
    <row r="557" spans="2:47" ht="26.25" hidden="1" customHeight="1" x14ac:dyDescent="0.25">
      <c r="B557" s="1030"/>
      <c r="C557" s="991">
        <v>258</v>
      </c>
      <c r="D557" s="979" t="s">
        <v>420</v>
      </c>
      <c r="E557" s="997"/>
      <c r="F557" s="979"/>
      <c r="G557" s="998" t="s">
        <v>421</v>
      </c>
      <c r="H557" s="1020" t="s">
        <v>401</v>
      </c>
      <c r="I557" s="1021" t="s">
        <v>402</v>
      </c>
      <c r="J557" s="1016"/>
      <c r="K557" s="1018" t="s">
        <v>34</v>
      </c>
      <c r="L557" s="100">
        <v>6</v>
      </c>
      <c r="M557" s="51"/>
      <c r="N557" s="51"/>
      <c r="O557" s="73">
        <v>6</v>
      </c>
      <c r="P557" s="73">
        <v>6</v>
      </c>
      <c r="Q557" s="73">
        <v>6</v>
      </c>
      <c r="R557" s="73">
        <v>6</v>
      </c>
      <c r="S557" s="73">
        <v>6</v>
      </c>
      <c r="T557" s="51"/>
      <c r="U557" s="51"/>
      <c r="V557" s="73">
        <v>6</v>
      </c>
      <c r="W557" s="73">
        <v>6</v>
      </c>
      <c r="X557" s="73">
        <v>6</v>
      </c>
      <c r="Y557" s="73">
        <v>6</v>
      </c>
      <c r="Z557" s="73">
        <v>6</v>
      </c>
      <c r="AA557" s="51"/>
      <c r="AB557" s="51"/>
      <c r="AC557" s="73">
        <v>6</v>
      </c>
      <c r="AD557" s="73">
        <v>6</v>
      </c>
      <c r="AE557" s="73">
        <v>6</v>
      </c>
      <c r="AF557" s="73">
        <v>6</v>
      </c>
      <c r="AG557" s="73">
        <v>6</v>
      </c>
      <c r="AH557" s="51"/>
      <c r="AI557" s="51"/>
      <c r="AJ557" s="73">
        <v>6</v>
      </c>
      <c r="AK557" s="73">
        <v>6</v>
      </c>
      <c r="AL557" s="73">
        <v>6</v>
      </c>
      <c r="AM557" s="73">
        <v>6</v>
      </c>
      <c r="AN557" s="73">
        <v>6</v>
      </c>
      <c r="AO557" s="101"/>
      <c r="AP557" s="98">
        <f t="shared" si="336"/>
        <v>126</v>
      </c>
      <c r="AQ557" s="1007"/>
      <c r="AR557" s="1005"/>
      <c r="AS557" s="1003"/>
      <c r="AT557" s="1001"/>
      <c r="AU557" s="950"/>
    </row>
    <row r="558" spans="2:47" ht="26.25" hidden="1" customHeight="1" x14ac:dyDescent="0.25">
      <c r="B558" s="1030"/>
      <c r="C558" s="991"/>
      <c r="D558" s="979"/>
      <c r="E558" s="997"/>
      <c r="F558" s="979"/>
      <c r="G558" s="998"/>
      <c r="H558" s="1020"/>
      <c r="I558" s="1021"/>
      <c r="J558" s="1016"/>
      <c r="K558" s="694"/>
      <c r="L558" s="100"/>
      <c r="M558" s="51">
        <v>6</v>
      </c>
      <c r="N558" s="51">
        <v>6</v>
      </c>
      <c r="O558" s="73"/>
      <c r="P558" s="73"/>
      <c r="Q558" s="73"/>
      <c r="R558" s="73"/>
      <c r="S558" s="73"/>
      <c r="T558" s="51">
        <v>6</v>
      </c>
      <c r="U558" s="51">
        <v>6</v>
      </c>
      <c r="V558" s="73"/>
      <c r="W558" s="73"/>
      <c r="X558" s="73"/>
      <c r="Y558" s="73"/>
      <c r="Z558" s="73"/>
      <c r="AA558" s="51">
        <v>6</v>
      </c>
      <c r="AB558" s="51">
        <v>6</v>
      </c>
      <c r="AC558" s="73"/>
      <c r="AD558" s="73"/>
      <c r="AE558" s="73"/>
      <c r="AF558" s="73"/>
      <c r="AG558" s="73"/>
      <c r="AH558" s="51">
        <v>6</v>
      </c>
      <c r="AI558" s="51">
        <v>6</v>
      </c>
      <c r="AJ558" s="73"/>
      <c r="AK558" s="73"/>
      <c r="AL558" s="73"/>
      <c r="AM558" s="73"/>
      <c r="AN558" s="73"/>
      <c r="AO558" s="101">
        <v>6</v>
      </c>
      <c r="AP558" s="98">
        <f t="shared" si="336"/>
        <v>54</v>
      </c>
      <c r="AQ558" s="1007"/>
      <c r="AR558" s="1005"/>
      <c r="AS558" s="1003"/>
      <c r="AT558" s="1001"/>
      <c r="AU558" s="950"/>
    </row>
    <row r="559" spans="2:47" ht="26.25" hidden="1" customHeight="1" x14ac:dyDescent="0.25">
      <c r="B559" s="1030"/>
      <c r="C559" s="991"/>
      <c r="D559" s="979"/>
      <c r="E559" s="997"/>
      <c r="F559" s="979"/>
      <c r="G559" s="998"/>
      <c r="H559" s="1020" t="s">
        <v>403</v>
      </c>
      <c r="I559" s="1021"/>
      <c r="J559" s="1016"/>
      <c r="K559" s="694"/>
      <c r="L559" s="100">
        <v>6</v>
      </c>
      <c r="M559" s="51"/>
      <c r="N559" s="51"/>
      <c r="O559" s="73">
        <v>6</v>
      </c>
      <c r="P559" s="73">
        <v>6</v>
      </c>
      <c r="Q559" s="73">
        <v>6</v>
      </c>
      <c r="R559" s="73">
        <v>6</v>
      </c>
      <c r="S559" s="73">
        <v>6</v>
      </c>
      <c r="T559" s="51"/>
      <c r="U559" s="51"/>
      <c r="V559" s="73">
        <v>6</v>
      </c>
      <c r="W559" s="73">
        <v>6</v>
      </c>
      <c r="X559" s="73">
        <v>6</v>
      </c>
      <c r="Y559" s="73">
        <v>6</v>
      </c>
      <c r="Z559" s="73">
        <v>6</v>
      </c>
      <c r="AA559" s="51"/>
      <c r="AB559" s="51"/>
      <c r="AC559" s="73">
        <v>6</v>
      </c>
      <c r="AD559" s="73">
        <v>6</v>
      </c>
      <c r="AE559" s="73">
        <v>6</v>
      </c>
      <c r="AF559" s="73">
        <v>6</v>
      </c>
      <c r="AG559" s="73">
        <v>6</v>
      </c>
      <c r="AH559" s="51"/>
      <c r="AI559" s="51"/>
      <c r="AJ559" s="73">
        <v>6</v>
      </c>
      <c r="AK559" s="73">
        <v>6</v>
      </c>
      <c r="AL559" s="73">
        <v>6</v>
      </c>
      <c r="AM559" s="73">
        <v>6</v>
      </c>
      <c r="AN559" s="73">
        <v>6</v>
      </c>
      <c r="AO559" s="101"/>
      <c r="AP559" s="98">
        <f t="shared" si="336"/>
        <v>126</v>
      </c>
      <c r="AQ559" s="1007"/>
      <c r="AR559" s="1005"/>
      <c r="AS559" s="1003"/>
      <c r="AT559" s="1001"/>
      <c r="AU559" s="950"/>
    </row>
    <row r="560" spans="2:47" ht="26.25" hidden="1" customHeight="1" x14ac:dyDescent="0.25">
      <c r="B560" s="1030"/>
      <c r="C560" s="991"/>
      <c r="D560" s="979"/>
      <c r="E560" s="997"/>
      <c r="F560" s="979"/>
      <c r="G560" s="998"/>
      <c r="H560" s="1020"/>
      <c r="I560" s="1021"/>
      <c r="J560" s="1016"/>
      <c r="K560" s="1019"/>
      <c r="L560" s="100"/>
      <c r="M560" s="51">
        <v>6</v>
      </c>
      <c r="N560" s="51">
        <v>6</v>
      </c>
      <c r="O560" s="73"/>
      <c r="P560" s="73"/>
      <c r="Q560" s="73"/>
      <c r="R560" s="73"/>
      <c r="S560" s="73"/>
      <c r="T560" s="51">
        <v>6</v>
      </c>
      <c r="U560" s="51">
        <v>6</v>
      </c>
      <c r="V560" s="73"/>
      <c r="W560" s="73"/>
      <c r="X560" s="73"/>
      <c r="Y560" s="73"/>
      <c r="Z560" s="73"/>
      <c r="AA560" s="51">
        <v>6</v>
      </c>
      <c r="AB560" s="51">
        <v>6</v>
      </c>
      <c r="AC560" s="73"/>
      <c r="AD560" s="73"/>
      <c r="AE560" s="73"/>
      <c r="AF560" s="73"/>
      <c r="AG560" s="73"/>
      <c r="AH560" s="51">
        <v>6</v>
      </c>
      <c r="AI560" s="51">
        <v>6</v>
      </c>
      <c r="AJ560" s="73"/>
      <c r="AK560" s="73"/>
      <c r="AL560" s="73"/>
      <c r="AM560" s="73"/>
      <c r="AN560" s="73"/>
      <c r="AO560" s="101">
        <v>6</v>
      </c>
      <c r="AP560" s="98">
        <f t="shared" si="336"/>
        <v>54</v>
      </c>
      <c r="AQ560" s="1007"/>
      <c r="AR560" s="1005"/>
      <c r="AS560" s="1003"/>
      <c r="AT560" s="1001"/>
      <c r="AU560" s="950"/>
    </row>
    <row r="561" spans="2:48" ht="26.25" hidden="1" customHeight="1" x14ac:dyDescent="0.25">
      <c r="B561" s="1030"/>
      <c r="C561" s="991">
        <v>259</v>
      </c>
      <c r="D561" s="979" t="s">
        <v>107</v>
      </c>
      <c r="E561" s="997"/>
      <c r="F561" s="979"/>
      <c r="G561" s="998" t="s">
        <v>257</v>
      </c>
      <c r="H561" s="1020" t="s">
        <v>401</v>
      </c>
      <c r="I561" s="1021" t="s">
        <v>402</v>
      </c>
      <c r="J561" s="1016"/>
      <c r="K561" s="1018" t="s">
        <v>34</v>
      </c>
      <c r="L561" s="100">
        <v>6</v>
      </c>
      <c r="M561" s="51"/>
      <c r="N561" s="51"/>
      <c r="O561" s="73">
        <v>6</v>
      </c>
      <c r="P561" s="73">
        <v>6</v>
      </c>
      <c r="Q561" s="73">
        <v>6</v>
      </c>
      <c r="R561" s="73">
        <v>6</v>
      </c>
      <c r="S561" s="73">
        <v>6</v>
      </c>
      <c r="T561" s="51"/>
      <c r="U561" s="51"/>
      <c r="V561" s="73">
        <v>6</v>
      </c>
      <c r="W561" s="73">
        <v>6</v>
      </c>
      <c r="X561" s="73">
        <v>6</v>
      </c>
      <c r="Y561" s="73">
        <v>6</v>
      </c>
      <c r="Z561" s="73">
        <v>6</v>
      </c>
      <c r="AA561" s="51"/>
      <c r="AB561" s="51"/>
      <c r="AC561" s="73">
        <v>6</v>
      </c>
      <c r="AD561" s="73">
        <v>6</v>
      </c>
      <c r="AE561" s="73">
        <v>6</v>
      </c>
      <c r="AF561" s="73">
        <v>6</v>
      </c>
      <c r="AG561" s="73">
        <v>6</v>
      </c>
      <c r="AH561" s="51"/>
      <c r="AI561" s="51"/>
      <c r="AJ561" s="73">
        <v>6</v>
      </c>
      <c r="AK561" s="73">
        <v>6</v>
      </c>
      <c r="AL561" s="73">
        <v>6</v>
      </c>
      <c r="AM561" s="73">
        <v>6</v>
      </c>
      <c r="AN561" s="73">
        <v>6</v>
      </c>
      <c r="AO561" s="101"/>
      <c r="AP561" s="98">
        <f t="shared" si="336"/>
        <v>126</v>
      </c>
      <c r="AQ561" s="1007"/>
      <c r="AR561" s="1005"/>
      <c r="AS561" s="1003"/>
      <c r="AT561" s="1001"/>
      <c r="AU561" s="950"/>
    </row>
    <row r="562" spans="2:48" ht="26.25" hidden="1" customHeight="1" x14ac:dyDescent="0.25">
      <c r="B562" s="1030"/>
      <c r="C562" s="991"/>
      <c r="D562" s="979"/>
      <c r="E562" s="997"/>
      <c r="F562" s="979"/>
      <c r="G562" s="998"/>
      <c r="H562" s="1020"/>
      <c r="I562" s="1021"/>
      <c r="J562" s="1016"/>
      <c r="K562" s="694"/>
      <c r="L562" s="100"/>
      <c r="M562" s="51">
        <v>6</v>
      </c>
      <c r="N562" s="51">
        <v>6</v>
      </c>
      <c r="O562" s="73"/>
      <c r="P562" s="73"/>
      <c r="Q562" s="73"/>
      <c r="R562" s="73"/>
      <c r="S562" s="73"/>
      <c r="T562" s="51">
        <v>6</v>
      </c>
      <c r="U562" s="51">
        <v>6</v>
      </c>
      <c r="V562" s="73"/>
      <c r="W562" s="73"/>
      <c r="X562" s="73"/>
      <c r="Y562" s="73"/>
      <c r="Z562" s="73"/>
      <c r="AA562" s="51">
        <v>6</v>
      </c>
      <c r="AB562" s="51">
        <v>6</v>
      </c>
      <c r="AC562" s="73"/>
      <c r="AD562" s="73"/>
      <c r="AE562" s="73"/>
      <c r="AF562" s="73"/>
      <c r="AG562" s="73"/>
      <c r="AH562" s="51">
        <v>6</v>
      </c>
      <c r="AI562" s="51">
        <v>6</v>
      </c>
      <c r="AJ562" s="73"/>
      <c r="AK562" s="73"/>
      <c r="AL562" s="73"/>
      <c r="AM562" s="73"/>
      <c r="AN562" s="73"/>
      <c r="AO562" s="101">
        <v>6</v>
      </c>
      <c r="AP562" s="98">
        <f t="shared" si="336"/>
        <v>54</v>
      </c>
      <c r="AQ562" s="1007"/>
      <c r="AR562" s="1005"/>
      <c r="AS562" s="1003"/>
      <c r="AT562" s="1001"/>
      <c r="AU562" s="950"/>
    </row>
    <row r="563" spans="2:48" ht="26.25" hidden="1" customHeight="1" x14ac:dyDescent="0.25">
      <c r="B563" s="1030"/>
      <c r="C563" s="991"/>
      <c r="D563" s="979"/>
      <c r="E563" s="997"/>
      <c r="F563" s="979"/>
      <c r="G563" s="998"/>
      <c r="H563" s="1020" t="s">
        <v>403</v>
      </c>
      <c r="I563" s="1021"/>
      <c r="J563" s="1016"/>
      <c r="K563" s="694"/>
      <c r="L563" s="100">
        <v>6</v>
      </c>
      <c r="M563" s="51"/>
      <c r="N563" s="51"/>
      <c r="O563" s="73">
        <v>6</v>
      </c>
      <c r="P563" s="73">
        <v>6</v>
      </c>
      <c r="Q563" s="73">
        <v>6</v>
      </c>
      <c r="R563" s="73">
        <v>6</v>
      </c>
      <c r="S563" s="73">
        <v>6</v>
      </c>
      <c r="T563" s="51"/>
      <c r="U563" s="51"/>
      <c r="V563" s="73">
        <v>6</v>
      </c>
      <c r="W563" s="73">
        <v>6</v>
      </c>
      <c r="X563" s="73">
        <v>6</v>
      </c>
      <c r="Y563" s="73">
        <v>6</v>
      </c>
      <c r="Z563" s="73">
        <v>6</v>
      </c>
      <c r="AA563" s="51"/>
      <c r="AB563" s="51"/>
      <c r="AC563" s="73">
        <v>6</v>
      </c>
      <c r="AD563" s="73">
        <v>6</v>
      </c>
      <c r="AE563" s="73">
        <v>6</v>
      </c>
      <c r="AF563" s="73">
        <v>6</v>
      </c>
      <c r="AG563" s="73">
        <v>6</v>
      </c>
      <c r="AH563" s="51"/>
      <c r="AI563" s="51"/>
      <c r="AJ563" s="73">
        <v>6</v>
      </c>
      <c r="AK563" s="73">
        <v>6</v>
      </c>
      <c r="AL563" s="73">
        <v>6</v>
      </c>
      <c r="AM563" s="73">
        <v>6</v>
      </c>
      <c r="AN563" s="73">
        <v>6</v>
      </c>
      <c r="AO563" s="101"/>
      <c r="AP563" s="98">
        <f t="shared" si="336"/>
        <v>126</v>
      </c>
      <c r="AQ563" s="1007"/>
      <c r="AR563" s="1005"/>
      <c r="AS563" s="1003"/>
      <c r="AT563" s="1001"/>
      <c r="AU563" s="950"/>
    </row>
    <row r="564" spans="2:48" ht="26.25" hidden="1" customHeight="1" x14ac:dyDescent="0.25">
      <c r="B564" s="1031"/>
      <c r="C564" s="1022"/>
      <c r="D564" s="1023"/>
      <c r="E564" s="1017"/>
      <c r="F564" s="1023"/>
      <c r="G564" s="1024"/>
      <c r="H564" s="1028"/>
      <c r="I564" s="1025"/>
      <c r="J564" s="1026"/>
      <c r="K564" s="1027"/>
      <c r="L564" s="102"/>
      <c r="M564" s="20">
        <v>6</v>
      </c>
      <c r="N564" s="20">
        <v>6</v>
      </c>
      <c r="O564" s="90"/>
      <c r="P564" s="90"/>
      <c r="Q564" s="90"/>
      <c r="R564" s="90"/>
      <c r="S564" s="90"/>
      <c r="T564" s="20">
        <v>6</v>
      </c>
      <c r="U564" s="20">
        <v>6</v>
      </c>
      <c r="V564" s="90"/>
      <c r="W564" s="90"/>
      <c r="X564" s="90"/>
      <c r="Y564" s="90"/>
      <c r="Z564" s="90"/>
      <c r="AA564" s="20">
        <v>6</v>
      </c>
      <c r="AB564" s="20">
        <v>6</v>
      </c>
      <c r="AC564" s="90"/>
      <c r="AD564" s="90"/>
      <c r="AE564" s="90"/>
      <c r="AF564" s="90"/>
      <c r="AG564" s="90"/>
      <c r="AH564" s="20">
        <v>6</v>
      </c>
      <c r="AI564" s="20">
        <v>6</v>
      </c>
      <c r="AJ564" s="90"/>
      <c r="AK564" s="90"/>
      <c r="AL564" s="90"/>
      <c r="AM564" s="90"/>
      <c r="AN564" s="90"/>
      <c r="AO564" s="103">
        <v>6</v>
      </c>
      <c r="AP564" s="99">
        <f t="shared" si="336"/>
        <v>54</v>
      </c>
      <c r="AQ564" s="1008"/>
      <c r="AR564" s="1006"/>
      <c r="AS564" s="1004"/>
      <c r="AT564" s="1002"/>
      <c r="AU564" s="1000"/>
    </row>
    <row r="565" spans="2:48" ht="7.5" customHeight="1" x14ac:dyDescent="0.25">
      <c r="C565" s="75"/>
      <c r="D565" s="104"/>
      <c r="E565" s="75"/>
      <c r="F565" s="75"/>
      <c r="G565" s="76"/>
      <c r="H565" s="76"/>
      <c r="I565" s="76"/>
      <c r="J565" s="76"/>
      <c r="K565" s="76"/>
      <c r="AP565" s="77"/>
      <c r="AQ565" s="76"/>
      <c r="AR565" s="76"/>
      <c r="AS565" s="78"/>
      <c r="AT565" s="76"/>
      <c r="AU565" s="78"/>
    </row>
    <row r="566" spans="2:48" ht="37.5" customHeight="1" x14ac:dyDescent="0.4">
      <c r="C566" s="736" t="s">
        <v>35</v>
      </c>
      <c r="D566" s="736"/>
      <c r="E566" s="736"/>
      <c r="F566" s="736"/>
      <c r="G566" s="736"/>
      <c r="H566" s="736"/>
      <c r="I566" s="736"/>
      <c r="J566" s="736"/>
      <c r="K566" s="737"/>
      <c r="L566" s="79">
        <f t="shared" ref="L566:AP566" si="337">SUM(L13:L564)</f>
        <v>1928</v>
      </c>
      <c r="M566" s="79">
        <f t="shared" si="337"/>
        <v>1076</v>
      </c>
      <c r="N566" s="79">
        <f t="shared" si="337"/>
        <v>1064</v>
      </c>
      <c r="O566" s="79">
        <f t="shared" si="337"/>
        <v>1928</v>
      </c>
      <c r="P566" s="79">
        <f t="shared" si="337"/>
        <v>1928</v>
      </c>
      <c r="Q566" s="79">
        <f t="shared" si="337"/>
        <v>1928</v>
      </c>
      <c r="R566" s="79">
        <f t="shared" si="337"/>
        <v>1928</v>
      </c>
      <c r="S566" s="79">
        <f t="shared" si="337"/>
        <v>1925</v>
      </c>
      <c r="T566" s="79">
        <f t="shared" si="337"/>
        <v>1076</v>
      </c>
      <c r="U566" s="79">
        <f t="shared" si="337"/>
        <v>1064</v>
      </c>
      <c r="V566" s="79">
        <f t="shared" si="337"/>
        <v>1928</v>
      </c>
      <c r="W566" s="79">
        <f t="shared" si="337"/>
        <v>1928</v>
      </c>
      <c r="X566" s="79">
        <f t="shared" si="337"/>
        <v>1928</v>
      </c>
      <c r="Y566" s="79">
        <f t="shared" si="337"/>
        <v>1928</v>
      </c>
      <c r="Z566" s="79">
        <f t="shared" si="337"/>
        <v>1925</v>
      </c>
      <c r="AA566" s="79">
        <f t="shared" si="337"/>
        <v>1076</v>
      </c>
      <c r="AB566" s="79">
        <f t="shared" si="337"/>
        <v>1064</v>
      </c>
      <c r="AC566" s="79">
        <f t="shared" si="337"/>
        <v>1928</v>
      </c>
      <c r="AD566" s="79">
        <f t="shared" si="337"/>
        <v>1928</v>
      </c>
      <c r="AE566" s="79">
        <f t="shared" si="337"/>
        <v>1928</v>
      </c>
      <c r="AF566" s="79">
        <f t="shared" si="337"/>
        <v>1928</v>
      </c>
      <c r="AG566" s="79">
        <f t="shared" si="337"/>
        <v>1925</v>
      </c>
      <c r="AH566" s="79">
        <f t="shared" si="337"/>
        <v>1076</v>
      </c>
      <c r="AI566" s="79">
        <f t="shared" si="337"/>
        <v>1064</v>
      </c>
      <c r="AJ566" s="79">
        <f t="shared" si="337"/>
        <v>1928</v>
      </c>
      <c r="AK566" s="79">
        <f t="shared" si="337"/>
        <v>1928</v>
      </c>
      <c r="AL566" s="79">
        <f t="shared" si="337"/>
        <v>1928</v>
      </c>
      <c r="AM566" s="79">
        <f t="shared" si="337"/>
        <v>1928</v>
      </c>
      <c r="AN566" s="79">
        <f t="shared" si="337"/>
        <v>1928</v>
      </c>
      <c r="AO566" s="79">
        <f t="shared" si="337"/>
        <v>1073</v>
      </c>
      <c r="AP566" s="80">
        <f t="shared" si="337"/>
        <v>50112</v>
      </c>
      <c r="AQ566" s="81">
        <f>SUM(AQ13:AQ565)</f>
        <v>2397.83</v>
      </c>
      <c r="AR566" s="81"/>
      <c r="AS566" s="81"/>
      <c r="AT566" s="82">
        <f>SUM(AT13:AT564)</f>
        <v>308289.15000000002</v>
      </c>
      <c r="AU566" s="82">
        <f>SUM(AU13:AU564)</f>
        <v>214986.05999999994</v>
      </c>
      <c r="AV566" s="114">
        <v>25494.169444444444</v>
      </c>
    </row>
    <row r="567" spans="2:48" ht="27.75" customHeight="1" x14ac:dyDescent="0.25"/>
  </sheetData>
  <mergeCells count="2398">
    <mergeCell ref="C83:C84"/>
    <mergeCell ref="E83:E84"/>
    <mergeCell ref="F83:F84"/>
    <mergeCell ref="G83:G84"/>
    <mergeCell ref="H83:H84"/>
    <mergeCell ref="AQ83:AQ84"/>
    <mergeCell ref="AR83:AR84"/>
    <mergeCell ref="AS83:AS84"/>
    <mergeCell ref="AT83:AT84"/>
    <mergeCell ref="AU83:AU84"/>
    <mergeCell ref="AS21:AS22"/>
    <mergeCell ref="AQ21:AQ22"/>
    <mergeCell ref="AU21:AU22"/>
    <mergeCell ref="AT21:AT22"/>
    <mergeCell ref="AU454:AU455"/>
    <mergeCell ref="AU457:AU458"/>
    <mergeCell ref="AU459:AU460"/>
    <mergeCell ref="AU379:AU380"/>
    <mergeCell ref="AU381:AU382"/>
    <mergeCell ref="AU383:AU384"/>
    <mergeCell ref="AU385:AU386"/>
    <mergeCell ref="AU388:AU389"/>
    <mergeCell ref="AU390:AU391"/>
    <mergeCell ref="AU392:AU393"/>
    <mergeCell ref="AU394:AU395"/>
    <mergeCell ref="AU396:AU397"/>
    <mergeCell ref="AU398:AU399"/>
    <mergeCell ref="AU400:AU401"/>
    <mergeCell ref="AU402:AU403"/>
    <mergeCell ref="AU404:AU405"/>
    <mergeCell ref="AU407:AU408"/>
    <mergeCell ref="AU409:AU410"/>
    <mergeCell ref="AU375:AU376"/>
    <mergeCell ref="AU377:AU378"/>
    <mergeCell ref="AU461:AU462"/>
    <mergeCell ref="AU463:AU464"/>
    <mergeCell ref="AU465:AU466"/>
    <mergeCell ref="AU467:AU468"/>
    <mergeCell ref="AU469:AU470"/>
    <mergeCell ref="AU471:AU472"/>
    <mergeCell ref="AU473:AU474"/>
    <mergeCell ref="AU475:AU476"/>
    <mergeCell ref="AU415:AU416"/>
    <mergeCell ref="AU417:AU418"/>
    <mergeCell ref="AU419:AU420"/>
    <mergeCell ref="AU421:AU422"/>
    <mergeCell ref="AU423:AU424"/>
    <mergeCell ref="AU429:AU430"/>
    <mergeCell ref="AU431:AU432"/>
    <mergeCell ref="AU434:AU435"/>
    <mergeCell ref="AU436:AU437"/>
    <mergeCell ref="AU438:AU439"/>
    <mergeCell ref="AU440:AU441"/>
    <mergeCell ref="AU442:AU443"/>
    <mergeCell ref="AU444:AU445"/>
    <mergeCell ref="AU446:AU447"/>
    <mergeCell ref="AU448:AU449"/>
    <mergeCell ref="AU450:AU451"/>
    <mergeCell ref="AU452:AU453"/>
    <mergeCell ref="AU427:AU428"/>
    <mergeCell ref="AU314:AU315"/>
    <mergeCell ref="AU317:AU318"/>
    <mergeCell ref="AU319:AU320"/>
    <mergeCell ref="AU321:AU322"/>
    <mergeCell ref="AU323:AU324"/>
    <mergeCell ref="AU325:AU326"/>
    <mergeCell ref="AU327:AU328"/>
    <mergeCell ref="AU329:AU330"/>
    <mergeCell ref="AU331:AU332"/>
    <mergeCell ref="AU333:AU334"/>
    <mergeCell ref="AU335:AU336"/>
    <mergeCell ref="AU337:AU338"/>
    <mergeCell ref="AU339:AU340"/>
    <mergeCell ref="AU341:AU342"/>
    <mergeCell ref="AU343:AU344"/>
    <mergeCell ref="AU411:AU412"/>
    <mergeCell ref="AU413:AU414"/>
    <mergeCell ref="AU345:AU346"/>
    <mergeCell ref="AU347:AU348"/>
    <mergeCell ref="AU349:AU350"/>
    <mergeCell ref="AU351:AU352"/>
    <mergeCell ref="AU353:AU354"/>
    <mergeCell ref="AU355:AU356"/>
    <mergeCell ref="AU357:AU358"/>
    <mergeCell ref="AU359:AU360"/>
    <mergeCell ref="AU361:AU362"/>
    <mergeCell ref="AU363:AU364"/>
    <mergeCell ref="AU365:AU366"/>
    <mergeCell ref="AU367:AU368"/>
    <mergeCell ref="AU369:AU370"/>
    <mergeCell ref="AU371:AU372"/>
    <mergeCell ref="AU373:AU374"/>
    <mergeCell ref="AU280:AU281"/>
    <mergeCell ref="AU282:AU283"/>
    <mergeCell ref="AU284:AU285"/>
    <mergeCell ref="AU286:AU287"/>
    <mergeCell ref="AU288:AU289"/>
    <mergeCell ref="AU290:AU291"/>
    <mergeCell ref="AU292:AU293"/>
    <mergeCell ref="AU294:AU295"/>
    <mergeCell ref="AU296:AU297"/>
    <mergeCell ref="AU298:AU299"/>
    <mergeCell ref="AU300:AU301"/>
    <mergeCell ref="AU302:AU303"/>
    <mergeCell ref="AU304:AU305"/>
    <mergeCell ref="AU306:AU307"/>
    <mergeCell ref="AU308:AU309"/>
    <mergeCell ref="AU310:AU311"/>
    <mergeCell ref="AU312:AU313"/>
    <mergeCell ref="AU245:AU246"/>
    <mergeCell ref="AU247:AU248"/>
    <mergeCell ref="AU249:AU250"/>
    <mergeCell ref="AU251:AU252"/>
    <mergeCell ref="AU253:AU254"/>
    <mergeCell ref="AU255:AU256"/>
    <mergeCell ref="AU257:AU258"/>
    <mergeCell ref="AU259:AU260"/>
    <mergeCell ref="AU261:AU262"/>
    <mergeCell ref="AU264:AU265"/>
    <mergeCell ref="AU266:AU267"/>
    <mergeCell ref="AU268:AU269"/>
    <mergeCell ref="AU270:AU271"/>
    <mergeCell ref="AU272:AU273"/>
    <mergeCell ref="AU274:AU275"/>
    <mergeCell ref="AU276:AU277"/>
    <mergeCell ref="AU278:AU279"/>
    <mergeCell ref="AU209:AU210"/>
    <mergeCell ref="AU211:AU212"/>
    <mergeCell ref="AU213:AU214"/>
    <mergeCell ref="AU215:AU216"/>
    <mergeCell ref="AU217:AU218"/>
    <mergeCell ref="AU220:AU221"/>
    <mergeCell ref="AU222:AU223"/>
    <mergeCell ref="AU224:AU225"/>
    <mergeCell ref="AU226:AU227"/>
    <mergeCell ref="AU228:AU229"/>
    <mergeCell ref="AU230:AU231"/>
    <mergeCell ref="AU232:AU233"/>
    <mergeCell ref="AU235:AU236"/>
    <mergeCell ref="AU237:AU238"/>
    <mergeCell ref="AU239:AU240"/>
    <mergeCell ref="AU241:AU242"/>
    <mergeCell ref="AU243:AU244"/>
    <mergeCell ref="AU175:AU176"/>
    <mergeCell ref="AU177:AU178"/>
    <mergeCell ref="AU179:AU180"/>
    <mergeCell ref="AU181:AU182"/>
    <mergeCell ref="AU183:AU184"/>
    <mergeCell ref="AU185:AU186"/>
    <mergeCell ref="AU187:AU188"/>
    <mergeCell ref="AU189:AU190"/>
    <mergeCell ref="AU191:AU192"/>
    <mergeCell ref="AU193:AU194"/>
    <mergeCell ref="AU195:AU196"/>
    <mergeCell ref="AU197:AU198"/>
    <mergeCell ref="AU199:AU200"/>
    <mergeCell ref="AU201:AU202"/>
    <mergeCell ref="AU203:AU204"/>
    <mergeCell ref="AU205:AU206"/>
    <mergeCell ref="AU207:AU208"/>
    <mergeCell ref="AU136:AU137"/>
    <mergeCell ref="AU134:AU135"/>
    <mergeCell ref="AU132:AU133"/>
    <mergeCell ref="AU130:AU131"/>
    <mergeCell ref="AU128:AU129"/>
    <mergeCell ref="AU126:AU127"/>
    <mergeCell ref="AU144:AU145"/>
    <mergeCell ref="AU140:AU141"/>
    <mergeCell ref="AU151:AU152"/>
    <mergeCell ref="AU149:AU150"/>
    <mergeCell ref="AU147:AU148"/>
    <mergeCell ref="AU158:AU159"/>
    <mergeCell ref="AU162:AU163"/>
    <mergeCell ref="AU160:AU161"/>
    <mergeCell ref="AU167:AU168"/>
    <mergeCell ref="AU169:AU170"/>
    <mergeCell ref="AU173:AU174"/>
    <mergeCell ref="AU97:AU98"/>
    <mergeCell ref="AU95:AU96"/>
    <mergeCell ref="AU93:AU94"/>
    <mergeCell ref="AU91:AU92"/>
    <mergeCell ref="AU89:AU90"/>
    <mergeCell ref="AU99:AU100"/>
    <mergeCell ref="AU107:AU108"/>
    <mergeCell ref="AU105:AU106"/>
    <mergeCell ref="AU103:AU104"/>
    <mergeCell ref="AU101:AU102"/>
    <mergeCell ref="AU123:AU124"/>
    <mergeCell ref="AU121:AU122"/>
    <mergeCell ref="AU119:AU120"/>
    <mergeCell ref="AU117:AU118"/>
    <mergeCell ref="AU115:AU116"/>
    <mergeCell ref="AU113:AU114"/>
    <mergeCell ref="AU111:AU112"/>
    <mergeCell ref="AU109:AU110"/>
    <mergeCell ref="AU49:AU50"/>
    <mergeCell ref="AU47:AU48"/>
    <mergeCell ref="AU51:AU52"/>
    <mergeCell ref="AU53:AU54"/>
    <mergeCell ref="AU58:AU59"/>
    <mergeCell ref="AU63:AU64"/>
    <mergeCell ref="AU65:AU66"/>
    <mergeCell ref="AU67:AU68"/>
    <mergeCell ref="AU69:AU70"/>
    <mergeCell ref="AU71:AU72"/>
    <mergeCell ref="AU73:AU74"/>
    <mergeCell ref="AU75:AU76"/>
    <mergeCell ref="AU77:AU78"/>
    <mergeCell ref="AU81:AU82"/>
    <mergeCell ref="AU79:AU80"/>
    <mergeCell ref="AU85:AU86"/>
    <mergeCell ref="AU87:AU88"/>
    <mergeCell ref="C3:AU3"/>
    <mergeCell ref="C7:G7"/>
    <mergeCell ref="C8:G8"/>
    <mergeCell ref="L9:AO9"/>
    <mergeCell ref="K545:K548"/>
    <mergeCell ref="K541:K544"/>
    <mergeCell ref="K521:K524"/>
    <mergeCell ref="K517:K520"/>
    <mergeCell ref="K513:K516"/>
    <mergeCell ref="K509:K512"/>
    <mergeCell ref="K505:K508"/>
    <mergeCell ref="K501:K504"/>
    <mergeCell ref="K497:K500"/>
    <mergeCell ref="K493:K496"/>
    <mergeCell ref="K489:K492"/>
    <mergeCell ref="K485:K488"/>
    <mergeCell ref="K481:K484"/>
    <mergeCell ref="K477:K480"/>
    <mergeCell ref="E171:E172"/>
    <mergeCell ref="AU25:AU26"/>
    <mergeCell ref="AU28:AU29"/>
    <mergeCell ref="AU38:AU39"/>
    <mergeCell ref="AU36:AU37"/>
    <mergeCell ref="AU34:AU35"/>
    <mergeCell ref="AU40:AU41"/>
    <mergeCell ref="AT40:AT41"/>
    <mergeCell ref="AS40:AS41"/>
    <mergeCell ref="AQ40:AQ41"/>
    <mergeCell ref="C15:C16"/>
    <mergeCell ref="F15:F16"/>
    <mergeCell ref="G15:G16"/>
    <mergeCell ref="AT10:AT11"/>
    <mergeCell ref="AU10:AU11"/>
    <mergeCell ref="AV10:AW10"/>
    <mergeCell ref="C13:C14"/>
    <mergeCell ref="D13:D64"/>
    <mergeCell ref="F13:F14"/>
    <mergeCell ref="G13:G14"/>
    <mergeCell ref="I10:I11"/>
    <mergeCell ref="J10:J11"/>
    <mergeCell ref="K10:K11"/>
    <mergeCell ref="AQ10:AQ11"/>
    <mergeCell ref="AR10:AR11"/>
    <mergeCell ref="AS10:AS11"/>
    <mergeCell ref="C10:C11"/>
    <mergeCell ref="D10:D11"/>
    <mergeCell ref="F10:F11"/>
    <mergeCell ref="G10:G11"/>
    <mergeCell ref="H10:H11"/>
    <mergeCell ref="AR40:AR41"/>
    <mergeCell ref="AU42:AU43"/>
    <mergeCell ref="C19:C20"/>
    <mergeCell ref="F19:F20"/>
    <mergeCell ref="G19:G20"/>
    <mergeCell ref="C17:C18"/>
    <mergeCell ref="F17:F18"/>
    <mergeCell ref="G17:G18"/>
    <mergeCell ref="C23:C24"/>
    <mergeCell ref="F23:F24"/>
    <mergeCell ref="G23:G24"/>
    <mergeCell ref="C21:C22"/>
    <mergeCell ref="F21:F22"/>
    <mergeCell ref="G21:G22"/>
    <mergeCell ref="E21:E22"/>
    <mergeCell ref="K25:K26"/>
    <mergeCell ref="AQ25:AQ26"/>
    <mergeCell ref="AR25:AR26"/>
    <mergeCell ref="AS25:AS26"/>
    <mergeCell ref="AT25:AT26"/>
    <mergeCell ref="C25:C27"/>
    <mergeCell ref="F25:F27"/>
    <mergeCell ref="G25:G27"/>
    <mergeCell ref="H25:H26"/>
    <mergeCell ref="AR28:AR29"/>
    <mergeCell ref="AS28:AS29"/>
    <mergeCell ref="AT28:AT29"/>
    <mergeCell ref="C30:C31"/>
    <mergeCell ref="F30:F31"/>
    <mergeCell ref="G30:G31"/>
    <mergeCell ref="C28:C29"/>
    <mergeCell ref="F28:F29"/>
    <mergeCell ref="G28:G29"/>
    <mergeCell ref="H28:H29"/>
    <mergeCell ref="AQ28:AQ29"/>
    <mergeCell ref="AQ34:AQ35"/>
    <mergeCell ref="AR34:AR35"/>
    <mergeCell ref="AS34:AS35"/>
    <mergeCell ref="AT34:AT35"/>
    <mergeCell ref="C34:C35"/>
    <mergeCell ref="F34:F35"/>
    <mergeCell ref="G34:G35"/>
    <mergeCell ref="H34:H35"/>
    <mergeCell ref="C32:C33"/>
    <mergeCell ref="F32:F33"/>
    <mergeCell ref="G32:G33"/>
    <mergeCell ref="AQ38:AQ39"/>
    <mergeCell ref="AR38:AR39"/>
    <mergeCell ref="AS38:AS39"/>
    <mergeCell ref="AT38:AT39"/>
    <mergeCell ref="C38:C39"/>
    <mergeCell ref="F38:F39"/>
    <mergeCell ref="G38:G39"/>
    <mergeCell ref="H38:H39"/>
    <mergeCell ref="E38:E39"/>
    <mergeCell ref="AQ36:AQ37"/>
    <mergeCell ref="AR36:AR37"/>
    <mergeCell ref="AS36:AS37"/>
    <mergeCell ref="AT36:AT37"/>
    <mergeCell ref="C36:C37"/>
    <mergeCell ref="F36:F37"/>
    <mergeCell ref="G36:G37"/>
    <mergeCell ref="H36:H37"/>
    <mergeCell ref="E36:E37"/>
    <mergeCell ref="H32:H33"/>
    <mergeCell ref="AS32:AS33"/>
    <mergeCell ref="AQ32:AQ33"/>
    <mergeCell ref="AQ42:AQ43"/>
    <mergeCell ref="AR42:AR43"/>
    <mergeCell ref="AS42:AS43"/>
    <mergeCell ref="AT42:AT43"/>
    <mergeCell ref="C42:C44"/>
    <mergeCell ref="F42:F44"/>
    <mergeCell ref="G42:G44"/>
    <mergeCell ref="H42:H43"/>
    <mergeCell ref="C40:C41"/>
    <mergeCell ref="F40:F41"/>
    <mergeCell ref="G40:G41"/>
    <mergeCell ref="E40:E41"/>
    <mergeCell ref="AQ47:AQ48"/>
    <mergeCell ref="AR47:AR48"/>
    <mergeCell ref="AS47:AS48"/>
    <mergeCell ref="AT47:AT48"/>
    <mergeCell ref="C47:C48"/>
    <mergeCell ref="F47:F48"/>
    <mergeCell ref="G47:G48"/>
    <mergeCell ref="H47:H48"/>
    <mergeCell ref="C45:C46"/>
    <mergeCell ref="F45:F46"/>
    <mergeCell ref="G45:G46"/>
    <mergeCell ref="AQ49:AQ50"/>
    <mergeCell ref="AR49:AR50"/>
    <mergeCell ref="AS49:AS50"/>
    <mergeCell ref="AT49:AT50"/>
    <mergeCell ref="C49:C50"/>
    <mergeCell ref="F49:F50"/>
    <mergeCell ref="G49:G50"/>
    <mergeCell ref="H49:H50"/>
    <mergeCell ref="AQ53:AQ54"/>
    <mergeCell ref="AR53:AR54"/>
    <mergeCell ref="AS53:AS54"/>
    <mergeCell ref="AT53:AT54"/>
    <mergeCell ref="AS51:AS52"/>
    <mergeCell ref="AT51:AT52"/>
    <mergeCell ref="C53:C55"/>
    <mergeCell ref="F53:F55"/>
    <mergeCell ref="G53:G55"/>
    <mergeCell ref="H53:H54"/>
    <mergeCell ref="C51:C52"/>
    <mergeCell ref="F51:F52"/>
    <mergeCell ref="G51:G52"/>
    <mergeCell ref="H51:H52"/>
    <mergeCell ref="AQ51:AQ52"/>
    <mergeCell ref="AR51:AR52"/>
    <mergeCell ref="AQ58:AQ59"/>
    <mergeCell ref="AR58:AR59"/>
    <mergeCell ref="AS58:AS59"/>
    <mergeCell ref="AT58:AT59"/>
    <mergeCell ref="C58:C60"/>
    <mergeCell ref="F58:F60"/>
    <mergeCell ref="G58:G60"/>
    <mergeCell ref="H58:H59"/>
    <mergeCell ref="I58:I59"/>
    <mergeCell ref="C56:C57"/>
    <mergeCell ref="F56:F57"/>
    <mergeCell ref="G56:G57"/>
    <mergeCell ref="C63:C64"/>
    <mergeCell ref="F63:F64"/>
    <mergeCell ref="G63:G64"/>
    <mergeCell ref="H63:H64"/>
    <mergeCell ref="AQ63:AQ64"/>
    <mergeCell ref="C61:C62"/>
    <mergeCell ref="F61:F62"/>
    <mergeCell ref="G61:G62"/>
    <mergeCell ref="C65:C66"/>
    <mergeCell ref="D65:D76"/>
    <mergeCell ref="F65:F66"/>
    <mergeCell ref="G65:G66"/>
    <mergeCell ref="H65:H66"/>
    <mergeCell ref="AR63:AR64"/>
    <mergeCell ref="AS63:AS64"/>
    <mergeCell ref="AT63:AT64"/>
    <mergeCell ref="AQ67:AQ68"/>
    <mergeCell ref="AR67:AR68"/>
    <mergeCell ref="AS67:AS68"/>
    <mergeCell ref="AT67:AT68"/>
    <mergeCell ref="C67:C68"/>
    <mergeCell ref="G67:G68"/>
    <mergeCell ref="H67:H68"/>
    <mergeCell ref="AQ65:AQ66"/>
    <mergeCell ref="AR65:AR66"/>
    <mergeCell ref="AS65:AS66"/>
    <mergeCell ref="AT65:AT66"/>
    <mergeCell ref="AQ71:AQ72"/>
    <mergeCell ref="AR71:AR72"/>
    <mergeCell ref="AS71:AS72"/>
    <mergeCell ref="AT71:AT72"/>
    <mergeCell ref="AQ69:AQ70"/>
    <mergeCell ref="AR69:AR70"/>
    <mergeCell ref="AS69:AS70"/>
    <mergeCell ref="AT69:AT70"/>
    <mergeCell ref="C71:C72"/>
    <mergeCell ref="F71:F72"/>
    <mergeCell ref="G71:G72"/>
    <mergeCell ref="H71:H72"/>
    <mergeCell ref="C69:C70"/>
    <mergeCell ref="F69:F70"/>
    <mergeCell ref="G69:G70"/>
    <mergeCell ref="H69:H70"/>
    <mergeCell ref="AR75:AR76"/>
    <mergeCell ref="AS75:AS76"/>
    <mergeCell ref="AT75:AT76"/>
    <mergeCell ref="AS73:AS74"/>
    <mergeCell ref="AT73:AT74"/>
    <mergeCell ref="C75:C76"/>
    <mergeCell ref="F75:F76"/>
    <mergeCell ref="G75:G76"/>
    <mergeCell ref="H75:H76"/>
    <mergeCell ref="AQ75:AQ76"/>
    <mergeCell ref="C73:C74"/>
    <mergeCell ref="F73:F74"/>
    <mergeCell ref="G73:G74"/>
    <mergeCell ref="H73:H74"/>
    <mergeCell ref="AQ73:AQ74"/>
    <mergeCell ref="AR73:AR74"/>
    <mergeCell ref="AR79:AR80"/>
    <mergeCell ref="AQ77:AQ78"/>
    <mergeCell ref="AR77:AR78"/>
    <mergeCell ref="AS77:AS78"/>
    <mergeCell ref="AT77:AT78"/>
    <mergeCell ref="C77:C78"/>
    <mergeCell ref="D77:D94"/>
    <mergeCell ref="G77:G78"/>
    <mergeCell ref="H77:H78"/>
    <mergeCell ref="AQ85:AQ86"/>
    <mergeCell ref="AR85:AR86"/>
    <mergeCell ref="AS85:AS86"/>
    <mergeCell ref="AT85:AT86"/>
    <mergeCell ref="AQ81:AQ82"/>
    <mergeCell ref="AR81:AR82"/>
    <mergeCell ref="AS81:AS82"/>
    <mergeCell ref="AT81:AT82"/>
    <mergeCell ref="C85:C86"/>
    <mergeCell ref="F85:F86"/>
    <mergeCell ref="G85:G86"/>
    <mergeCell ref="H85:H86"/>
    <mergeCell ref="AS79:AS80"/>
    <mergeCell ref="AT79:AT80"/>
    <mergeCell ref="C81:C82"/>
    <mergeCell ref="F81:F82"/>
    <mergeCell ref="G81:G82"/>
    <mergeCell ref="H81:H82"/>
    <mergeCell ref="C79:C80"/>
    <mergeCell ref="F79:F80"/>
    <mergeCell ref="G79:G80"/>
    <mergeCell ref="H79:H80"/>
    <mergeCell ref="AQ79:AQ80"/>
    <mergeCell ref="AS87:AS88"/>
    <mergeCell ref="AT87:AT88"/>
    <mergeCell ref="C89:C90"/>
    <mergeCell ref="F89:F90"/>
    <mergeCell ref="G89:G90"/>
    <mergeCell ref="H89:H90"/>
    <mergeCell ref="C87:C88"/>
    <mergeCell ref="F87:F88"/>
    <mergeCell ref="G87:G88"/>
    <mergeCell ref="H87:H88"/>
    <mergeCell ref="AQ87:AQ88"/>
    <mergeCell ref="AR87:AR88"/>
    <mergeCell ref="AQ93:AQ94"/>
    <mergeCell ref="AR93:AR94"/>
    <mergeCell ref="AQ91:AQ92"/>
    <mergeCell ref="AR91:AR92"/>
    <mergeCell ref="AS91:AS92"/>
    <mergeCell ref="AT91:AT92"/>
    <mergeCell ref="AQ89:AQ90"/>
    <mergeCell ref="AR89:AR90"/>
    <mergeCell ref="AS89:AS90"/>
    <mergeCell ref="AT89:AT90"/>
    <mergeCell ref="C91:C92"/>
    <mergeCell ref="F91:F92"/>
    <mergeCell ref="G91:G92"/>
    <mergeCell ref="H91:H92"/>
    <mergeCell ref="E93:E94"/>
    <mergeCell ref="AQ97:AQ98"/>
    <mergeCell ref="AR97:AR98"/>
    <mergeCell ref="AS97:AS98"/>
    <mergeCell ref="AT97:AT98"/>
    <mergeCell ref="C97:C98"/>
    <mergeCell ref="F97:F98"/>
    <mergeCell ref="G97:G98"/>
    <mergeCell ref="H97:H98"/>
    <mergeCell ref="AQ95:AQ96"/>
    <mergeCell ref="AR95:AR96"/>
    <mergeCell ref="AS95:AS96"/>
    <mergeCell ref="AT95:AT96"/>
    <mergeCell ref="AS93:AS94"/>
    <mergeCell ref="AT93:AT94"/>
    <mergeCell ref="C95:C96"/>
    <mergeCell ref="D95:D110"/>
    <mergeCell ref="F95:F96"/>
    <mergeCell ref="G95:G96"/>
    <mergeCell ref="H95:H96"/>
    <mergeCell ref="C93:C94"/>
    <mergeCell ref="F93:F94"/>
    <mergeCell ref="G93:G94"/>
    <mergeCell ref="H93:H94"/>
    <mergeCell ref="AQ99:AQ100"/>
    <mergeCell ref="AR99:AR100"/>
    <mergeCell ref="AS99:AS100"/>
    <mergeCell ref="AT99:AT100"/>
    <mergeCell ref="C99:C100"/>
    <mergeCell ref="F99:F100"/>
    <mergeCell ref="G99:G100"/>
    <mergeCell ref="H99:H100"/>
    <mergeCell ref="AQ101:AQ102"/>
    <mergeCell ref="AR101:AR102"/>
    <mergeCell ref="AS101:AS102"/>
    <mergeCell ref="AT101:AT102"/>
    <mergeCell ref="C101:C102"/>
    <mergeCell ref="F101:F102"/>
    <mergeCell ref="G101:G102"/>
    <mergeCell ref="H101:H102"/>
    <mergeCell ref="AQ105:AQ106"/>
    <mergeCell ref="AR105:AR106"/>
    <mergeCell ref="AS105:AS106"/>
    <mergeCell ref="AT105:AT106"/>
    <mergeCell ref="AS103:AS104"/>
    <mergeCell ref="AT103:AT104"/>
    <mergeCell ref="C105:C106"/>
    <mergeCell ref="F105:F106"/>
    <mergeCell ref="G105:G106"/>
    <mergeCell ref="H105:H106"/>
    <mergeCell ref="C103:C104"/>
    <mergeCell ref="F103:F104"/>
    <mergeCell ref="G103:G104"/>
    <mergeCell ref="H103:H104"/>
    <mergeCell ref="AQ103:AQ104"/>
    <mergeCell ref="AR103:AR104"/>
    <mergeCell ref="AQ109:AQ110"/>
    <mergeCell ref="AR109:AR110"/>
    <mergeCell ref="AS109:AS110"/>
    <mergeCell ref="AT109:AT110"/>
    <mergeCell ref="AQ107:AQ108"/>
    <mergeCell ref="AR107:AR108"/>
    <mergeCell ref="AS107:AS108"/>
    <mergeCell ref="AT107:AT108"/>
    <mergeCell ref="C109:C110"/>
    <mergeCell ref="F109:F110"/>
    <mergeCell ref="G109:G110"/>
    <mergeCell ref="H109:H110"/>
    <mergeCell ref="C107:C108"/>
    <mergeCell ref="F107:F108"/>
    <mergeCell ref="G107:G108"/>
    <mergeCell ref="H107:H108"/>
    <mergeCell ref="AQ111:AQ112"/>
    <mergeCell ref="AR111:AR112"/>
    <mergeCell ref="AS111:AS112"/>
    <mergeCell ref="AT111:AT112"/>
    <mergeCell ref="C111:C112"/>
    <mergeCell ref="D111:D137"/>
    <mergeCell ref="F111:F112"/>
    <mergeCell ref="G111:G112"/>
    <mergeCell ref="H111:H112"/>
    <mergeCell ref="AQ115:AQ116"/>
    <mergeCell ref="AR115:AR116"/>
    <mergeCell ref="AS115:AS116"/>
    <mergeCell ref="AT115:AT116"/>
    <mergeCell ref="AS113:AS114"/>
    <mergeCell ref="AT113:AT114"/>
    <mergeCell ref="C115:C116"/>
    <mergeCell ref="F115:F116"/>
    <mergeCell ref="G115:G116"/>
    <mergeCell ref="H115:H116"/>
    <mergeCell ref="C113:C114"/>
    <mergeCell ref="F113:F114"/>
    <mergeCell ref="G113:G114"/>
    <mergeCell ref="H113:H114"/>
    <mergeCell ref="AQ113:AQ114"/>
    <mergeCell ref="AR113:AR114"/>
    <mergeCell ref="AQ119:AQ120"/>
    <mergeCell ref="AR119:AR120"/>
    <mergeCell ref="AS119:AS120"/>
    <mergeCell ref="AT119:AT120"/>
    <mergeCell ref="AQ117:AQ118"/>
    <mergeCell ref="AR117:AR118"/>
    <mergeCell ref="AS117:AS118"/>
    <mergeCell ref="AT117:AT118"/>
    <mergeCell ref="C119:C120"/>
    <mergeCell ref="F119:F120"/>
    <mergeCell ref="G119:G120"/>
    <mergeCell ref="H119:H120"/>
    <mergeCell ref="C117:C118"/>
    <mergeCell ref="F117:F118"/>
    <mergeCell ref="G117:G118"/>
    <mergeCell ref="H117:H118"/>
    <mergeCell ref="E113:E114"/>
    <mergeCell ref="E115:E116"/>
    <mergeCell ref="AQ123:AQ124"/>
    <mergeCell ref="AR123:AR124"/>
    <mergeCell ref="AS123:AS124"/>
    <mergeCell ref="AT123:AT124"/>
    <mergeCell ref="C126:C127"/>
    <mergeCell ref="G126:G127"/>
    <mergeCell ref="H126:H127"/>
    <mergeCell ref="AS121:AS122"/>
    <mergeCell ref="AT121:AT122"/>
    <mergeCell ref="C123:C124"/>
    <mergeCell ref="F123:F124"/>
    <mergeCell ref="G123:G124"/>
    <mergeCell ref="H123:H124"/>
    <mergeCell ref="C121:C122"/>
    <mergeCell ref="F121:F122"/>
    <mergeCell ref="G121:G122"/>
    <mergeCell ref="H121:H122"/>
    <mergeCell ref="AQ121:AQ122"/>
    <mergeCell ref="AR121:AR122"/>
    <mergeCell ref="AR128:AR129"/>
    <mergeCell ref="AQ126:AQ127"/>
    <mergeCell ref="AR126:AR127"/>
    <mergeCell ref="AS126:AS127"/>
    <mergeCell ref="AT126:AT127"/>
    <mergeCell ref="AQ132:AQ133"/>
    <mergeCell ref="AR132:AR133"/>
    <mergeCell ref="AS132:AS133"/>
    <mergeCell ref="AT132:AT133"/>
    <mergeCell ref="AQ130:AQ131"/>
    <mergeCell ref="AR130:AR131"/>
    <mergeCell ref="AS130:AS131"/>
    <mergeCell ref="AT130:AT131"/>
    <mergeCell ref="C132:C133"/>
    <mergeCell ref="F132:F133"/>
    <mergeCell ref="G132:G133"/>
    <mergeCell ref="H132:H133"/>
    <mergeCell ref="AS128:AS129"/>
    <mergeCell ref="AT128:AT129"/>
    <mergeCell ref="C130:C131"/>
    <mergeCell ref="F130:F131"/>
    <mergeCell ref="G130:G131"/>
    <mergeCell ref="H130:H131"/>
    <mergeCell ref="C128:C129"/>
    <mergeCell ref="F128:F129"/>
    <mergeCell ref="G128:G129"/>
    <mergeCell ref="H128:H129"/>
    <mergeCell ref="AQ128:AQ129"/>
    <mergeCell ref="AQ136:AQ137"/>
    <mergeCell ref="AR136:AR137"/>
    <mergeCell ref="AS136:AS137"/>
    <mergeCell ref="AT136:AT137"/>
    <mergeCell ref="AS134:AS135"/>
    <mergeCell ref="AT134:AT135"/>
    <mergeCell ref="C136:C137"/>
    <mergeCell ref="F136:F137"/>
    <mergeCell ref="G136:G137"/>
    <mergeCell ref="H136:H137"/>
    <mergeCell ref="C134:C135"/>
    <mergeCell ref="F134:F135"/>
    <mergeCell ref="G134:G135"/>
    <mergeCell ref="H134:H135"/>
    <mergeCell ref="AQ134:AQ135"/>
    <mergeCell ref="AR134:AR135"/>
    <mergeCell ref="C138:C139"/>
    <mergeCell ref="D138:D174"/>
    <mergeCell ref="F138:F139"/>
    <mergeCell ref="G138:G139"/>
    <mergeCell ref="AQ140:AQ141"/>
    <mergeCell ref="AR140:AR141"/>
    <mergeCell ref="AS140:AS141"/>
    <mergeCell ref="AT140:AT141"/>
    <mergeCell ref="C140:C141"/>
    <mergeCell ref="F140:F141"/>
    <mergeCell ref="G140:G141"/>
    <mergeCell ref="H140:H141"/>
    <mergeCell ref="AQ144:AQ145"/>
    <mergeCell ref="AR144:AR145"/>
    <mergeCell ref="AS144:AS145"/>
    <mergeCell ref="AT144:AT145"/>
    <mergeCell ref="C144:C146"/>
    <mergeCell ref="F144:F146"/>
    <mergeCell ref="G144:G146"/>
    <mergeCell ref="H144:H145"/>
    <mergeCell ref="C142:C143"/>
    <mergeCell ref="F142:F143"/>
    <mergeCell ref="G142:G143"/>
    <mergeCell ref="AQ147:AQ148"/>
    <mergeCell ref="AR147:AR148"/>
    <mergeCell ref="AS147:AS148"/>
    <mergeCell ref="AT147:AT148"/>
    <mergeCell ref="C147:C148"/>
    <mergeCell ref="F147:F148"/>
    <mergeCell ref="G147:G148"/>
    <mergeCell ref="H147:H148"/>
    <mergeCell ref="AQ149:AQ150"/>
    <mergeCell ref="AR149:AR150"/>
    <mergeCell ref="AS149:AS150"/>
    <mergeCell ref="AT149:AT150"/>
    <mergeCell ref="C149:C150"/>
    <mergeCell ref="F149:F150"/>
    <mergeCell ref="G149:G150"/>
    <mergeCell ref="H149:H150"/>
    <mergeCell ref="AQ151:AQ152"/>
    <mergeCell ref="AR151:AR152"/>
    <mergeCell ref="AS151:AS152"/>
    <mergeCell ref="AT151:AT152"/>
    <mergeCell ref="C151:C152"/>
    <mergeCell ref="F151:F152"/>
    <mergeCell ref="G151:G152"/>
    <mergeCell ref="H151:H152"/>
    <mergeCell ref="C156:C157"/>
    <mergeCell ref="F156:F157"/>
    <mergeCell ref="G156:G157"/>
    <mergeCell ref="AQ158:AQ159"/>
    <mergeCell ref="AR158:AR159"/>
    <mergeCell ref="AS158:AS159"/>
    <mergeCell ref="AT158:AT159"/>
    <mergeCell ref="C158:C159"/>
    <mergeCell ref="F158:F159"/>
    <mergeCell ref="G158:G159"/>
    <mergeCell ref="H158:H159"/>
    <mergeCell ref="AQ160:AQ161"/>
    <mergeCell ref="AR160:AR161"/>
    <mergeCell ref="AS160:AS161"/>
    <mergeCell ref="AT160:AT161"/>
    <mergeCell ref="C160:C161"/>
    <mergeCell ref="F160:F161"/>
    <mergeCell ref="G160:G161"/>
    <mergeCell ref="H160:H161"/>
    <mergeCell ref="AQ162:AQ163"/>
    <mergeCell ref="AR162:AR163"/>
    <mergeCell ref="AS162:AS163"/>
    <mergeCell ref="AT162:AT163"/>
    <mergeCell ref="C162:C163"/>
    <mergeCell ref="F162:F163"/>
    <mergeCell ref="G162:G163"/>
    <mergeCell ref="H162:H163"/>
    <mergeCell ref="E162:E163"/>
    <mergeCell ref="C167:C168"/>
    <mergeCell ref="F167:F168"/>
    <mergeCell ref="G167:G168"/>
    <mergeCell ref="H167:H168"/>
    <mergeCell ref="C164:C165"/>
    <mergeCell ref="F164:F165"/>
    <mergeCell ref="G164:G165"/>
    <mergeCell ref="E164:E165"/>
    <mergeCell ref="AQ169:AQ170"/>
    <mergeCell ref="AR169:AR170"/>
    <mergeCell ref="AS169:AS170"/>
    <mergeCell ref="AT169:AT170"/>
    <mergeCell ref="C169:C170"/>
    <mergeCell ref="F169:F170"/>
    <mergeCell ref="G169:G170"/>
    <mergeCell ref="H169:H170"/>
    <mergeCell ref="E167:E168"/>
    <mergeCell ref="E169:E170"/>
    <mergeCell ref="AQ167:AQ168"/>
    <mergeCell ref="AR167:AR168"/>
    <mergeCell ref="AS167:AS168"/>
    <mergeCell ref="AT167:AT168"/>
    <mergeCell ref="AQ175:AQ176"/>
    <mergeCell ref="AR175:AR176"/>
    <mergeCell ref="AS175:AS176"/>
    <mergeCell ref="AT175:AT176"/>
    <mergeCell ref="AR173:AR174"/>
    <mergeCell ref="AS173:AS174"/>
    <mergeCell ref="AT173:AT174"/>
    <mergeCell ref="C175:C176"/>
    <mergeCell ref="D175:D219"/>
    <mergeCell ref="F175:F176"/>
    <mergeCell ref="G175:G176"/>
    <mergeCell ref="H175:H176"/>
    <mergeCell ref="C173:C174"/>
    <mergeCell ref="F173:F174"/>
    <mergeCell ref="G173:G174"/>
    <mergeCell ref="H173:H174"/>
    <mergeCell ref="AQ173:AQ174"/>
    <mergeCell ref="H185:H186"/>
    <mergeCell ref="AQ183:AQ184"/>
    <mergeCell ref="AR183:AR184"/>
    <mergeCell ref="AS183:AS184"/>
    <mergeCell ref="AT183:AT184"/>
    <mergeCell ref="AR181:AR182"/>
    <mergeCell ref="AS181:AS182"/>
    <mergeCell ref="AT181:AT182"/>
    <mergeCell ref="C183:C184"/>
    <mergeCell ref="F183:F184"/>
    <mergeCell ref="G183:G184"/>
    <mergeCell ref="H183:H184"/>
    <mergeCell ref="AQ189:AQ190"/>
    <mergeCell ref="AR189:AR190"/>
    <mergeCell ref="AS189:AS190"/>
    <mergeCell ref="C171:C172"/>
    <mergeCell ref="F171:F172"/>
    <mergeCell ref="G171:G172"/>
    <mergeCell ref="AS177:AS178"/>
    <mergeCell ref="AT177:AT178"/>
    <mergeCell ref="C179:C180"/>
    <mergeCell ref="F179:F180"/>
    <mergeCell ref="G179:G180"/>
    <mergeCell ref="H179:H180"/>
    <mergeCell ref="C177:C178"/>
    <mergeCell ref="F177:F178"/>
    <mergeCell ref="G177:G178"/>
    <mergeCell ref="H177:H178"/>
    <mergeCell ref="AQ177:AQ178"/>
    <mergeCell ref="AR177:AR178"/>
    <mergeCell ref="AT191:AT192"/>
    <mergeCell ref="C181:C182"/>
    <mergeCell ref="F181:F182"/>
    <mergeCell ref="G181:G182"/>
    <mergeCell ref="H181:H182"/>
    <mergeCell ref="AQ181:AQ182"/>
    <mergeCell ref="AQ179:AQ180"/>
    <mergeCell ref="AR179:AR180"/>
    <mergeCell ref="AS179:AS180"/>
    <mergeCell ref="AT179:AT180"/>
    <mergeCell ref="AQ185:AQ186"/>
    <mergeCell ref="AR185:AR186"/>
    <mergeCell ref="AS185:AS186"/>
    <mergeCell ref="AT185:AT186"/>
    <mergeCell ref="C185:C186"/>
    <mergeCell ref="F185:F186"/>
    <mergeCell ref="G185:G186"/>
    <mergeCell ref="AT189:AT190"/>
    <mergeCell ref="C189:C190"/>
    <mergeCell ref="F189:F190"/>
    <mergeCell ref="G189:G190"/>
    <mergeCell ref="H189:H190"/>
    <mergeCell ref="AQ187:AQ188"/>
    <mergeCell ref="AR187:AR188"/>
    <mergeCell ref="AS187:AS188"/>
    <mergeCell ref="AT187:AT188"/>
    <mergeCell ref="C187:C188"/>
    <mergeCell ref="F187:F188"/>
    <mergeCell ref="G187:G188"/>
    <mergeCell ref="H187:H188"/>
    <mergeCell ref="AQ193:AQ194"/>
    <mergeCell ref="AR193:AR194"/>
    <mergeCell ref="AS193:AS194"/>
    <mergeCell ref="AT193:AT194"/>
    <mergeCell ref="C193:C194"/>
    <mergeCell ref="F193:F194"/>
    <mergeCell ref="G193:G194"/>
    <mergeCell ref="H193:H194"/>
    <mergeCell ref="AQ191:AQ192"/>
    <mergeCell ref="AR191:AR192"/>
    <mergeCell ref="AS191:AS192"/>
    <mergeCell ref="C191:C192"/>
    <mergeCell ref="F191:F192"/>
    <mergeCell ref="G191:G192"/>
    <mergeCell ref="H191:H192"/>
    <mergeCell ref="AQ195:AQ196"/>
    <mergeCell ref="AR195:AR196"/>
    <mergeCell ref="AS195:AS196"/>
    <mergeCell ref="AT195:AT196"/>
    <mergeCell ref="AT207:AT208"/>
    <mergeCell ref="C195:C196"/>
    <mergeCell ref="F195:F196"/>
    <mergeCell ref="G195:G196"/>
    <mergeCell ref="H195:H196"/>
    <mergeCell ref="E195:E196"/>
    <mergeCell ref="AS197:AS198"/>
    <mergeCell ref="AT197:AT198"/>
    <mergeCell ref="C197:C198"/>
    <mergeCell ref="F197:F198"/>
    <mergeCell ref="G197:G198"/>
    <mergeCell ref="H197:H198"/>
    <mergeCell ref="AQ197:AQ198"/>
    <mergeCell ref="AR197:AR198"/>
    <mergeCell ref="AQ201:AQ202"/>
    <mergeCell ref="AR201:AR202"/>
    <mergeCell ref="AS201:AS202"/>
    <mergeCell ref="AT201:AT202"/>
    <mergeCell ref="C201:C202"/>
    <mergeCell ref="F201:F202"/>
    <mergeCell ref="G201:G202"/>
    <mergeCell ref="H201:H202"/>
    <mergeCell ref="AQ199:AQ200"/>
    <mergeCell ref="AR199:AR200"/>
    <mergeCell ref="AS199:AS200"/>
    <mergeCell ref="AT199:AT200"/>
    <mergeCell ref="C199:C200"/>
    <mergeCell ref="F199:F200"/>
    <mergeCell ref="G199:G200"/>
    <mergeCell ref="H199:H200"/>
    <mergeCell ref="AQ205:AQ206"/>
    <mergeCell ref="AR205:AR206"/>
    <mergeCell ref="AS205:AS206"/>
    <mergeCell ref="AT205:AT206"/>
    <mergeCell ref="C205:C206"/>
    <mergeCell ref="F205:F206"/>
    <mergeCell ref="G205:G206"/>
    <mergeCell ref="H205:H206"/>
    <mergeCell ref="AQ203:AQ204"/>
    <mergeCell ref="AR203:AR204"/>
    <mergeCell ref="AS203:AS204"/>
    <mergeCell ref="AT203:AT204"/>
    <mergeCell ref="C203:C204"/>
    <mergeCell ref="F203:F204"/>
    <mergeCell ref="G203:G204"/>
    <mergeCell ref="H203:H204"/>
    <mergeCell ref="AQ209:AQ210"/>
    <mergeCell ref="AR209:AR210"/>
    <mergeCell ref="AS209:AS210"/>
    <mergeCell ref="AT209:AT210"/>
    <mergeCell ref="C209:C210"/>
    <mergeCell ref="F209:F210"/>
    <mergeCell ref="G209:G210"/>
    <mergeCell ref="H209:H210"/>
    <mergeCell ref="E209:E210"/>
    <mergeCell ref="AQ207:AQ208"/>
    <mergeCell ref="AR207:AR208"/>
    <mergeCell ref="AS207:AS208"/>
    <mergeCell ref="C207:C208"/>
    <mergeCell ref="F207:F208"/>
    <mergeCell ref="G207:G208"/>
    <mergeCell ref="H207:H208"/>
    <mergeCell ref="AQ213:AQ214"/>
    <mergeCell ref="AR213:AR214"/>
    <mergeCell ref="AS213:AS214"/>
    <mergeCell ref="AT213:AT214"/>
    <mergeCell ref="C213:C214"/>
    <mergeCell ref="F213:F214"/>
    <mergeCell ref="G213:G214"/>
    <mergeCell ref="H213:H214"/>
    <mergeCell ref="E213:E214"/>
    <mergeCell ref="AQ211:AQ212"/>
    <mergeCell ref="AR211:AR212"/>
    <mergeCell ref="AS211:AS212"/>
    <mergeCell ref="AT211:AT212"/>
    <mergeCell ref="C211:C212"/>
    <mergeCell ref="F211:F212"/>
    <mergeCell ref="G211:G212"/>
    <mergeCell ref="H211:H212"/>
    <mergeCell ref="E211:E212"/>
    <mergeCell ref="AQ217:AQ218"/>
    <mergeCell ref="AR217:AR218"/>
    <mergeCell ref="AS217:AS218"/>
    <mergeCell ref="AT217:AT218"/>
    <mergeCell ref="C217:C218"/>
    <mergeCell ref="F217:F218"/>
    <mergeCell ref="G217:G218"/>
    <mergeCell ref="H217:H218"/>
    <mergeCell ref="E217:E218"/>
    <mergeCell ref="AQ215:AQ216"/>
    <mergeCell ref="AR215:AR216"/>
    <mergeCell ref="AS215:AS216"/>
    <mergeCell ref="AT215:AT216"/>
    <mergeCell ref="C215:C216"/>
    <mergeCell ref="F215:F216"/>
    <mergeCell ref="G215:G216"/>
    <mergeCell ref="H215:H216"/>
    <mergeCell ref="E215:E216"/>
    <mergeCell ref="AT220:AT221"/>
    <mergeCell ref="C222:C223"/>
    <mergeCell ref="F222:F223"/>
    <mergeCell ref="G222:G223"/>
    <mergeCell ref="H222:H223"/>
    <mergeCell ref="AQ222:AQ223"/>
    <mergeCell ref="AQ220:AQ221"/>
    <mergeCell ref="AR220:AR221"/>
    <mergeCell ref="AS220:AS221"/>
    <mergeCell ref="C220:C221"/>
    <mergeCell ref="D220:D248"/>
    <mergeCell ref="F220:F221"/>
    <mergeCell ref="G220:G221"/>
    <mergeCell ref="H220:H221"/>
    <mergeCell ref="AQ226:AQ227"/>
    <mergeCell ref="AR226:AR227"/>
    <mergeCell ref="AS226:AS227"/>
    <mergeCell ref="AT226:AT227"/>
    <mergeCell ref="C226:C227"/>
    <mergeCell ref="F226:F227"/>
    <mergeCell ref="G226:G227"/>
    <mergeCell ref="H226:H227"/>
    <mergeCell ref="AQ224:AQ225"/>
    <mergeCell ref="AR224:AR225"/>
    <mergeCell ref="AS224:AS225"/>
    <mergeCell ref="AT224:AT225"/>
    <mergeCell ref="AR222:AR223"/>
    <mergeCell ref="AS222:AS223"/>
    <mergeCell ref="AT222:AT223"/>
    <mergeCell ref="C224:C225"/>
    <mergeCell ref="F224:F225"/>
    <mergeCell ref="G224:G225"/>
    <mergeCell ref="H224:H225"/>
    <mergeCell ref="AQ230:AQ231"/>
    <mergeCell ref="AR230:AR231"/>
    <mergeCell ref="AS230:AS231"/>
    <mergeCell ref="AT230:AT231"/>
    <mergeCell ref="C230:C231"/>
    <mergeCell ref="F230:F231"/>
    <mergeCell ref="G230:G231"/>
    <mergeCell ref="H230:H231"/>
    <mergeCell ref="AQ228:AQ229"/>
    <mergeCell ref="AR228:AR229"/>
    <mergeCell ref="AS228:AS229"/>
    <mergeCell ref="AT228:AT229"/>
    <mergeCell ref="C228:C229"/>
    <mergeCell ref="F228:F229"/>
    <mergeCell ref="G228:G229"/>
    <mergeCell ref="H228:H229"/>
    <mergeCell ref="C235:C236"/>
    <mergeCell ref="F235:F236"/>
    <mergeCell ref="G235:G236"/>
    <mergeCell ref="H235:H236"/>
    <mergeCell ref="AQ232:AQ233"/>
    <mergeCell ref="AR232:AR233"/>
    <mergeCell ref="AS232:AS233"/>
    <mergeCell ref="AT232:AT233"/>
    <mergeCell ref="C232:C233"/>
    <mergeCell ref="F232:F233"/>
    <mergeCell ref="G232:G233"/>
    <mergeCell ref="H232:H233"/>
    <mergeCell ref="E232:E233"/>
    <mergeCell ref="AT249:AT250"/>
    <mergeCell ref="AQ235:AQ236"/>
    <mergeCell ref="AR235:AR236"/>
    <mergeCell ref="AS235:AS236"/>
    <mergeCell ref="AT235:AT236"/>
    <mergeCell ref="AQ239:AQ240"/>
    <mergeCell ref="AR239:AR240"/>
    <mergeCell ref="AS239:AS240"/>
    <mergeCell ref="AT239:AT240"/>
    <mergeCell ref="C239:C240"/>
    <mergeCell ref="F239:F240"/>
    <mergeCell ref="G239:G240"/>
    <mergeCell ref="H239:H240"/>
    <mergeCell ref="AQ237:AQ238"/>
    <mergeCell ref="AR237:AR238"/>
    <mergeCell ref="AS237:AS238"/>
    <mergeCell ref="AT237:AT238"/>
    <mergeCell ref="C237:C238"/>
    <mergeCell ref="F237:F238"/>
    <mergeCell ref="G237:G238"/>
    <mergeCell ref="H237:H238"/>
    <mergeCell ref="AQ243:AQ244"/>
    <mergeCell ref="AR243:AR244"/>
    <mergeCell ref="AS243:AS244"/>
    <mergeCell ref="AT243:AT244"/>
    <mergeCell ref="C243:C244"/>
    <mergeCell ref="F243:F244"/>
    <mergeCell ref="G243:G244"/>
    <mergeCell ref="H243:H244"/>
    <mergeCell ref="AQ241:AQ242"/>
    <mergeCell ref="AR241:AR242"/>
    <mergeCell ref="AS241:AS242"/>
    <mergeCell ref="AT241:AT242"/>
    <mergeCell ref="C241:C242"/>
    <mergeCell ref="F241:F242"/>
    <mergeCell ref="G241:G242"/>
    <mergeCell ref="H241:H242"/>
    <mergeCell ref="AQ247:AQ248"/>
    <mergeCell ref="AR247:AR248"/>
    <mergeCell ref="AS247:AS248"/>
    <mergeCell ref="AT247:AT248"/>
    <mergeCell ref="C247:C248"/>
    <mergeCell ref="F247:F248"/>
    <mergeCell ref="G247:G248"/>
    <mergeCell ref="H247:H248"/>
    <mergeCell ref="E247:E248"/>
    <mergeCell ref="AQ245:AQ246"/>
    <mergeCell ref="AR245:AR246"/>
    <mergeCell ref="AS245:AS246"/>
    <mergeCell ref="AT245:AT246"/>
    <mergeCell ref="C245:C246"/>
    <mergeCell ref="F245:F246"/>
    <mergeCell ref="G245:G246"/>
    <mergeCell ref="H245:H246"/>
    <mergeCell ref="AQ249:AQ250"/>
    <mergeCell ref="AR249:AR250"/>
    <mergeCell ref="AS249:AS250"/>
    <mergeCell ref="C249:C250"/>
    <mergeCell ref="D249:D271"/>
    <mergeCell ref="F249:F250"/>
    <mergeCell ref="G249:G250"/>
    <mergeCell ref="H249:H250"/>
    <mergeCell ref="C251:C252"/>
    <mergeCell ref="F251:F252"/>
    <mergeCell ref="G251:G252"/>
    <mergeCell ref="H251:H252"/>
    <mergeCell ref="AQ255:AQ256"/>
    <mergeCell ref="AR255:AR256"/>
    <mergeCell ref="AS255:AS256"/>
    <mergeCell ref="AT255:AT256"/>
    <mergeCell ref="AR253:AR254"/>
    <mergeCell ref="AS253:AS254"/>
    <mergeCell ref="AT253:AT254"/>
    <mergeCell ref="C255:C256"/>
    <mergeCell ref="F255:F256"/>
    <mergeCell ref="G255:G256"/>
    <mergeCell ref="H255:H256"/>
    <mergeCell ref="AT251:AT252"/>
    <mergeCell ref="C253:C254"/>
    <mergeCell ref="F253:F254"/>
    <mergeCell ref="G253:G254"/>
    <mergeCell ref="H253:H254"/>
    <mergeCell ref="AQ253:AQ254"/>
    <mergeCell ref="AQ251:AQ252"/>
    <mergeCell ref="AR251:AR252"/>
    <mergeCell ref="AS251:AS252"/>
    <mergeCell ref="AQ257:AQ258"/>
    <mergeCell ref="AR257:AR258"/>
    <mergeCell ref="AS257:AS258"/>
    <mergeCell ref="AT257:AT258"/>
    <mergeCell ref="C257:C258"/>
    <mergeCell ref="F257:F258"/>
    <mergeCell ref="G257:G258"/>
    <mergeCell ref="H257:H258"/>
    <mergeCell ref="AQ264:AQ265"/>
    <mergeCell ref="AR264:AR265"/>
    <mergeCell ref="AS264:AS265"/>
    <mergeCell ref="AT264:AT265"/>
    <mergeCell ref="C264:C265"/>
    <mergeCell ref="F264:F265"/>
    <mergeCell ref="G264:G265"/>
    <mergeCell ref="H264:H265"/>
    <mergeCell ref="AQ261:AQ262"/>
    <mergeCell ref="AR261:AR262"/>
    <mergeCell ref="AS261:AS262"/>
    <mergeCell ref="AT261:AT262"/>
    <mergeCell ref="C261:C262"/>
    <mergeCell ref="F261:F262"/>
    <mergeCell ref="G261:G262"/>
    <mergeCell ref="H261:H262"/>
    <mergeCell ref="AQ268:AQ269"/>
    <mergeCell ref="AR268:AR269"/>
    <mergeCell ref="AS268:AS269"/>
    <mergeCell ref="AT268:AT269"/>
    <mergeCell ref="C268:C269"/>
    <mergeCell ref="F268:F269"/>
    <mergeCell ref="G268:G269"/>
    <mergeCell ref="H268:H269"/>
    <mergeCell ref="AQ266:AQ267"/>
    <mergeCell ref="AR266:AR267"/>
    <mergeCell ref="AS266:AS267"/>
    <mergeCell ref="AT266:AT267"/>
    <mergeCell ref="C266:C267"/>
    <mergeCell ref="F266:F267"/>
    <mergeCell ref="G266:G267"/>
    <mergeCell ref="H266:H267"/>
    <mergeCell ref="AQ259:AQ260"/>
    <mergeCell ref="AR259:AR260"/>
    <mergeCell ref="AS259:AS260"/>
    <mergeCell ref="AT259:AT260"/>
    <mergeCell ref="C259:C260"/>
    <mergeCell ref="F259:F260"/>
    <mergeCell ref="G259:G260"/>
    <mergeCell ref="H259:H260"/>
    <mergeCell ref="E264:E265"/>
    <mergeCell ref="E266:E267"/>
    <mergeCell ref="E268:E269"/>
    <mergeCell ref="AQ270:AQ271"/>
    <mergeCell ref="AR270:AR271"/>
    <mergeCell ref="AS270:AS271"/>
    <mergeCell ref="AT270:AT271"/>
    <mergeCell ref="C270:C271"/>
    <mergeCell ref="G270:G271"/>
    <mergeCell ref="H270:H271"/>
    <mergeCell ref="AR274:AR275"/>
    <mergeCell ref="AQ272:AQ273"/>
    <mergeCell ref="AR272:AR273"/>
    <mergeCell ref="AS272:AS273"/>
    <mergeCell ref="AT272:AT273"/>
    <mergeCell ref="C272:C273"/>
    <mergeCell ref="D272:D287"/>
    <mergeCell ref="F272:F273"/>
    <mergeCell ref="G272:G273"/>
    <mergeCell ref="H272:H273"/>
    <mergeCell ref="C286:C287"/>
    <mergeCell ref="F286:F287"/>
    <mergeCell ref="G286:G287"/>
    <mergeCell ref="H286:H287"/>
    <mergeCell ref="AQ278:AQ279"/>
    <mergeCell ref="AR278:AR279"/>
    <mergeCell ref="AS278:AS279"/>
    <mergeCell ref="AT278:AT279"/>
    <mergeCell ref="AQ276:AQ277"/>
    <mergeCell ref="AR276:AR277"/>
    <mergeCell ref="AS276:AS277"/>
    <mergeCell ref="AT276:AT277"/>
    <mergeCell ref="C278:C279"/>
    <mergeCell ref="F278:F279"/>
    <mergeCell ref="G278:G279"/>
    <mergeCell ref="H278:H279"/>
    <mergeCell ref="AS274:AS275"/>
    <mergeCell ref="AT274:AT275"/>
    <mergeCell ref="C276:C277"/>
    <mergeCell ref="F276:F277"/>
    <mergeCell ref="G276:G277"/>
    <mergeCell ref="H276:H277"/>
    <mergeCell ref="C274:C275"/>
    <mergeCell ref="F274:F275"/>
    <mergeCell ref="G274:G275"/>
    <mergeCell ref="H274:H275"/>
    <mergeCell ref="AQ274:AQ275"/>
    <mergeCell ref="C284:C285"/>
    <mergeCell ref="F284:F285"/>
    <mergeCell ref="G284:G285"/>
    <mergeCell ref="H284:H285"/>
    <mergeCell ref="AS280:AS281"/>
    <mergeCell ref="AT280:AT281"/>
    <mergeCell ref="C282:C283"/>
    <mergeCell ref="F282:F283"/>
    <mergeCell ref="G282:G283"/>
    <mergeCell ref="H282:H283"/>
    <mergeCell ref="C280:C281"/>
    <mergeCell ref="F280:F281"/>
    <mergeCell ref="G280:G281"/>
    <mergeCell ref="H280:H281"/>
    <mergeCell ref="AQ280:AQ281"/>
    <mergeCell ref="AR280:AR281"/>
    <mergeCell ref="AQ284:AQ285"/>
    <mergeCell ref="AR284:AR285"/>
    <mergeCell ref="AS284:AS285"/>
    <mergeCell ref="AT284:AT285"/>
    <mergeCell ref="AQ282:AQ283"/>
    <mergeCell ref="AR282:AR283"/>
    <mergeCell ref="AS282:AS283"/>
    <mergeCell ref="AT282:AT283"/>
    <mergeCell ref="AQ288:AQ289"/>
    <mergeCell ref="AR288:AR289"/>
    <mergeCell ref="AS288:AS289"/>
    <mergeCell ref="AT288:AT289"/>
    <mergeCell ref="AT286:AT287"/>
    <mergeCell ref="C288:C289"/>
    <mergeCell ref="D288:D309"/>
    <mergeCell ref="F288:F289"/>
    <mergeCell ref="G288:G289"/>
    <mergeCell ref="H288:H289"/>
    <mergeCell ref="AQ286:AQ287"/>
    <mergeCell ref="AR286:AR287"/>
    <mergeCell ref="AS286:AS287"/>
    <mergeCell ref="AQ292:AQ293"/>
    <mergeCell ref="AR292:AR293"/>
    <mergeCell ref="AS292:AS293"/>
    <mergeCell ref="AT292:AT293"/>
    <mergeCell ref="AQ290:AQ291"/>
    <mergeCell ref="AR290:AR291"/>
    <mergeCell ref="AS290:AS291"/>
    <mergeCell ref="AT290:AT291"/>
    <mergeCell ref="C292:C293"/>
    <mergeCell ref="F292:F293"/>
    <mergeCell ref="G292:G293"/>
    <mergeCell ref="H292:H293"/>
    <mergeCell ref="C290:C291"/>
    <mergeCell ref="F290:F291"/>
    <mergeCell ref="G290:G291"/>
    <mergeCell ref="H290:H291"/>
    <mergeCell ref="AS294:AS295"/>
    <mergeCell ref="AT294:AT295"/>
    <mergeCell ref="C294:C295"/>
    <mergeCell ref="F294:F295"/>
    <mergeCell ref="G294:G295"/>
    <mergeCell ref="H294:H295"/>
    <mergeCell ref="AQ294:AQ295"/>
    <mergeCell ref="AR294:AR295"/>
    <mergeCell ref="C300:C301"/>
    <mergeCell ref="F300:F301"/>
    <mergeCell ref="G300:G301"/>
    <mergeCell ref="H300:H301"/>
    <mergeCell ref="AS296:AS297"/>
    <mergeCell ref="AT296:AT297"/>
    <mergeCell ref="C298:C299"/>
    <mergeCell ref="F298:F299"/>
    <mergeCell ref="G298:G299"/>
    <mergeCell ref="H298:H299"/>
    <mergeCell ref="C296:C297"/>
    <mergeCell ref="F296:F297"/>
    <mergeCell ref="G296:G297"/>
    <mergeCell ref="H296:H297"/>
    <mergeCell ref="AQ296:AQ297"/>
    <mergeCell ref="AR296:AR297"/>
    <mergeCell ref="AQ300:AQ301"/>
    <mergeCell ref="AR300:AR301"/>
    <mergeCell ref="AS300:AS301"/>
    <mergeCell ref="AT300:AT301"/>
    <mergeCell ref="AQ298:AQ299"/>
    <mergeCell ref="AR298:AR299"/>
    <mergeCell ref="AS298:AS299"/>
    <mergeCell ref="AT298:AT299"/>
    <mergeCell ref="AQ304:AQ305"/>
    <mergeCell ref="AR304:AR305"/>
    <mergeCell ref="AS304:AS305"/>
    <mergeCell ref="AT304:AT305"/>
    <mergeCell ref="C304:C305"/>
    <mergeCell ref="F304:F305"/>
    <mergeCell ref="G304:G305"/>
    <mergeCell ref="H304:H305"/>
    <mergeCell ref="AQ302:AQ303"/>
    <mergeCell ref="AR302:AR303"/>
    <mergeCell ref="AS302:AS303"/>
    <mergeCell ref="AT302:AT303"/>
    <mergeCell ref="C302:C303"/>
    <mergeCell ref="F302:F303"/>
    <mergeCell ref="G302:G303"/>
    <mergeCell ref="H302:H303"/>
    <mergeCell ref="AQ306:AQ307"/>
    <mergeCell ref="AR306:AR307"/>
    <mergeCell ref="AS306:AS307"/>
    <mergeCell ref="AT306:AT307"/>
    <mergeCell ref="C306:C307"/>
    <mergeCell ref="F306:F307"/>
    <mergeCell ref="G306:G307"/>
    <mergeCell ref="H306:H307"/>
    <mergeCell ref="AQ310:AQ311"/>
    <mergeCell ref="AR310:AR311"/>
    <mergeCell ref="AS310:AS311"/>
    <mergeCell ref="AT310:AT311"/>
    <mergeCell ref="C310:C311"/>
    <mergeCell ref="D310:D336"/>
    <mergeCell ref="F310:F311"/>
    <mergeCell ref="G310:G311"/>
    <mergeCell ref="H310:H311"/>
    <mergeCell ref="C317:C318"/>
    <mergeCell ref="F317:F318"/>
    <mergeCell ref="G317:G318"/>
    <mergeCell ref="H317:H318"/>
    <mergeCell ref="AQ308:AQ309"/>
    <mergeCell ref="AR308:AR309"/>
    <mergeCell ref="AS308:AS309"/>
    <mergeCell ref="AT308:AT309"/>
    <mergeCell ref="C308:C309"/>
    <mergeCell ref="F308:F309"/>
    <mergeCell ref="G308:G309"/>
    <mergeCell ref="H308:H309"/>
    <mergeCell ref="AQ314:AQ315"/>
    <mergeCell ref="AR314:AR315"/>
    <mergeCell ref="AS314:AS315"/>
    <mergeCell ref="AT314:AT315"/>
    <mergeCell ref="AS312:AS313"/>
    <mergeCell ref="AT312:AT313"/>
    <mergeCell ref="C314:C315"/>
    <mergeCell ref="F314:F315"/>
    <mergeCell ref="G314:G315"/>
    <mergeCell ref="H314:H315"/>
    <mergeCell ref="C312:C313"/>
    <mergeCell ref="F312:F313"/>
    <mergeCell ref="G312:G313"/>
    <mergeCell ref="H312:H313"/>
    <mergeCell ref="AQ312:AQ313"/>
    <mergeCell ref="AR312:AR313"/>
    <mergeCell ref="AT317:AT318"/>
    <mergeCell ref="C319:C320"/>
    <mergeCell ref="F319:F320"/>
    <mergeCell ref="G319:G320"/>
    <mergeCell ref="H319:H320"/>
    <mergeCell ref="AQ319:AQ320"/>
    <mergeCell ref="AQ317:AQ318"/>
    <mergeCell ref="AR317:AR318"/>
    <mergeCell ref="AS317:AS318"/>
    <mergeCell ref="AQ323:AQ324"/>
    <mergeCell ref="AR323:AR324"/>
    <mergeCell ref="AS323:AS324"/>
    <mergeCell ref="AT323:AT324"/>
    <mergeCell ref="C323:C324"/>
    <mergeCell ref="F323:F324"/>
    <mergeCell ref="G323:G324"/>
    <mergeCell ref="H323:H324"/>
    <mergeCell ref="AQ321:AQ322"/>
    <mergeCell ref="AR321:AR322"/>
    <mergeCell ref="AS321:AS322"/>
    <mergeCell ref="AT321:AT322"/>
    <mergeCell ref="AR319:AR320"/>
    <mergeCell ref="AS319:AS320"/>
    <mergeCell ref="AT319:AT320"/>
    <mergeCell ref="C321:C322"/>
    <mergeCell ref="F321:F322"/>
    <mergeCell ref="G321:G322"/>
    <mergeCell ref="H321:H322"/>
    <mergeCell ref="E321:E322"/>
    <mergeCell ref="E323:E324"/>
    <mergeCell ref="AQ325:AQ326"/>
    <mergeCell ref="AR325:AR326"/>
    <mergeCell ref="AS325:AS326"/>
    <mergeCell ref="AT325:AT326"/>
    <mergeCell ref="C325:C326"/>
    <mergeCell ref="F325:F326"/>
    <mergeCell ref="G325:G326"/>
    <mergeCell ref="H325:H326"/>
    <mergeCell ref="AQ329:AQ330"/>
    <mergeCell ref="AR329:AR330"/>
    <mergeCell ref="AS329:AS330"/>
    <mergeCell ref="AT329:AT330"/>
    <mergeCell ref="C329:C330"/>
    <mergeCell ref="F329:F330"/>
    <mergeCell ref="G329:G330"/>
    <mergeCell ref="H329:H330"/>
    <mergeCell ref="AQ327:AQ328"/>
    <mergeCell ref="AR327:AR328"/>
    <mergeCell ref="AS327:AS328"/>
    <mergeCell ref="AT327:AT328"/>
    <mergeCell ref="C327:C328"/>
    <mergeCell ref="F327:F328"/>
    <mergeCell ref="G327:G328"/>
    <mergeCell ref="H327:H328"/>
    <mergeCell ref="E325:E326"/>
    <mergeCell ref="E327:E328"/>
    <mergeCell ref="E329:E330"/>
    <mergeCell ref="AQ331:AQ332"/>
    <mergeCell ref="AR331:AR332"/>
    <mergeCell ref="AS331:AS332"/>
    <mergeCell ref="AT331:AT332"/>
    <mergeCell ref="C331:C332"/>
    <mergeCell ref="F331:F332"/>
    <mergeCell ref="G331:G332"/>
    <mergeCell ref="H331:H332"/>
    <mergeCell ref="AQ335:AQ336"/>
    <mergeCell ref="AR335:AR336"/>
    <mergeCell ref="AS335:AS336"/>
    <mergeCell ref="AT335:AT336"/>
    <mergeCell ref="C335:C336"/>
    <mergeCell ref="F335:F336"/>
    <mergeCell ref="G335:G336"/>
    <mergeCell ref="H335:H336"/>
    <mergeCell ref="E335:E336"/>
    <mergeCell ref="AQ333:AQ334"/>
    <mergeCell ref="AR333:AR334"/>
    <mergeCell ref="AS333:AS334"/>
    <mergeCell ref="AT333:AT334"/>
    <mergeCell ref="C333:C334"/>
    <mergeCell ref="F333:F334"/>
    <mergeCell ref="G333:G334"/>
    <mergeCell ref="H333:H334"/>
    <mergeCell ref="E333:E334"/>
    <mergeCell ref="E331:E332"/>
    <mergeCell ref="C339:C340"/>
    <mergeCell ref="G339:G340"/>
    <mergeCell ref="H339:H340"/>
    <mergeCell ref="AQ339:AQ340"/>
    <mergeCell ref="AR339:AR340"/>
    <mergeCell ref="AQ337:AQ338"/>
    <mergeCell ref="AR337:AR338"/>
    <mergeCell ref="AS337:AS338"/>
    <mergeCell ref="AT337:AT338"/>
    <mergeCell ref="C337:C338"/>
    <mergeCell ref="D337:D352"/>
    <mergeCell ref="F337:F338"/>
    <mergeCell ref="G337:G338"/>
    <mergeCell ref="H337:H338"/>
    <mergeCell ref="AS339:AS340"/>
    <mergeCell ref="AT339:AT340"/>
    <mergeCell ref="AQ341:AQ342"/>
    <mergeCell ref="AR341:AR342"/>
    <mergeCell ref="AS341:AS342"/>
    <mergeCell ref="AT341:AT342"/>
    <mergeCell ref="C341:C342"/>
    <mergeCell ref="F341:F342"/>
    <mergeCell ref="G341:G342"/>
    <mergeCell ref="H341:H342"/>
    <mergeCell ref="AQ343:AQ344"/>
    <mergeCell ref="AR343:AR344"/>
    <mergeCell ref="AS343:AS344"/>
    <mergeCell ref="AT343:AT344"/>
    <mergeCell ref="C343:C344"/>
    <mergeCell ref="F343:F344"/>
    <mergeCell ref="G343:G344"/>
    <mergeCell ref="H343:H344"/>
    <mergeCell ref="AQ345:AQ346"/>
    <mergeCell ref="AR345:AR346"/>
    <mergeCell ref="AS345:AS346"/>
    <mergeCell ref="AT345:AT346"/>
    <mergeCell ref="C345:C346"/>
    <mergeCell ref="F345:F346"/>
    <mergeCell ref="G345:G346"/>
    <mergeCell ref="H345:H346"/>
    <mergeCell ref="AQ349:AQ350"/>
    <mergeCell ref="AR349:AR350"/>
    <mergeCell ref="AS349:AS350"/>
    <mergeCell ref="AT349:AT350"/>
    <mergeCell ref="C349:C350"/>
    <mergeCell ref="F349:F350"/>
    <mergeCell ref="G349:G350"/>
    <mergeCell ref="H349:H350"/>
    <mergeCell ref="E349:E350"/>
    <mergeCell ref="AQ347:AQ348"/>
    <mergeCell ref="AR347:AR348"/>
    <mergeCell ref="AS347:AS348"/>
    <mergeCell ref="AT347:AT348"/>
    <mergeCell ref="C347:C348"/>
    <mergeCell ref="F347:F348"/>
    <mergeCell ref="G347:G348"/>
    <mergeCell ref="H347:H348"/>
    <mergeCell ref="E347:E348"/>
    <mergeCell ref="AQ353:AQ354"/>
    <mergeCell ref="AR353:AR354"/>
    <mergeCell ref="AS353:AS354"/>
    <mergeCell ref="AT353:AT354"/>
    <mergeCell ref="C353:C354"/>
    <mergeCell ref="D353:D368"/>
    <mergeCell ref="F353:F354"/>
    <mergeCell ref="G353:G354"/>
    <mergeCell ref="H353:H354"/>
    <mergeCell ref="C361:C362"/>
    <mergeCell ref="F361:F362"/>
    <mergeCell ref="G361:G362"/>
    <mergeCell ref="H361:H362"/>
    <mergeCell ref="AQ351:AQ352"/>
    <mergeCell ref="AR351:AR352"/>
    <mergeCell ref="AS351:AS352"/>
    <mergeCell ref="AT351:AT352"/>
    <mergeCell ref="C351:C352"/>
    <mergeCell ref="F351:F352"/>
    <mergeCell ref="G351:G352"/>
    <mergeCell ref="H351:H352"/>
    <mergeCell ref="E351:E352"/>
    <mergeCell ref="C359:C360"/>
    <mergeCell ref="F359:F360"/>
    <mergeCell ref="G359:G360"/>
    <mergeCell ref="H359:H360"/>
    <mergeCell ref="AS355:AS356"/>
    <mergeCell ref="AT355:AT356"/>
    <mergeCell ref="C357:C358"/>
    <mergeCell ref="F357:F358"/>
    <mergeCell ref="G357:G358"/>
    <mergeCell ref="H357:H358"/>
    <mergeCell ref="C355:C356"/>
    <mergeCell ref="F355:F356"/>
    <mergeCell ref="G355:G356"/>
    <mergeCell ref="H355:H356"/>
    <mergeCell ref="AQ355:AQ356"/>
    <mergeCell ref="AR355:AR356"/>
    <mergeCell ref="AQ359:AQ360"/>
    <mergeCell ref="AR359:AR360"/>
    <mergeCell ref="AS359:AS360"/>
    <mergeCell ref="AT359:AT360"/>
    <mergeCell ref="AQ357:AQ358"/>
    <mergeCell ref="AR357:AR358"/>
    <mergeCell ref="AS357:AS358"/>
    <mergeCell ref="AT357:AT358"/>
    <mergeCell ref="AQ363:AQ364"/>
    <mergeCell ref="AR363:AR364"/>
    <mergeCell ref="AS363:AS364"/>
    <mergeCell ref="AT363:AT364"/>
    <mergeCell ref="C363:C364"/>
    <mergeCell ref="F363:F364"/>
    <mergeCell ref="G363:G364"/>
    <mergeCell ref="H363:H364"/>
    <mergeCell ref="AT361:AT362"/>
    <mergeCell ref="AQ361:AQ362"/>
    <mergeCell ref="AR361:AR362"/>
    <mergeCell ref="AS361:AS362"/>
    <mergeCell ref="E361:E362"/>
    <mergeCell ref="AQ367:AQ368"/>
    <mergeCell ref="AR367:AR368"/>
    <mergeCell ref="AS367:AS368"/>
    <mergeCell ref="AT367:AT368"/>
    <mergeCell ref="C367:C368"/>
    <mergeCell ref="F367:F368"/>
    <mergeCell ref="G367:G368"/>
    <mergeCell ref="H367:H368"/>
    <mergeCell ref="E367:E368"/>
    <mergeCell ref="AQ365:AQ366"/>
    <mergeCell ref="AR365:AR366"/>
    <mergeCell ref="AS365:AS366"/>
    <mergeCell ref="AT365:AT366"/>
    <mergeCell ref="C365:C366"/>
    <mergeCell ref="F365:F366"/>
    <mergeCell ref="G365:G366"/>
    <mergeCell ref="H365:H366"/>
    <mergeCell ref="E365:E366"/>
    <mergeCell ref="AQ369:AQ370"/>
    <mergeCell ref="AR369:AR370"/>
    <mergeCell ref="AS369:AS370"/>
    <mergeCell ref="AT369:AT370"/>
    <mergeCell ref="C369:C370"/>
    <mergeCell ref="D369:D382"/>
    <mergeCell ref="F369:F370"/>
    <mergeCell ref="G369:G370"/>
    <mergeCell ref="H369:H370"/>
    <mergeCell ref="E369:E370"/>
    <mergeCell ref="E371:E372"/>
    <mergeCell ref="E373:E374"/>
    <mergeCell ref="E375:E376"/>
    <mergeCell ref="AQ375:AQ376"/>
    <mergeCell ref="AR375:AR376"/>
    <mergeCell ref="AS375:AS376"/>
    <mergeCell ref="AT375:AT376"/>
    <mergeCell ref="AQ373:AQ374"/>
    <mergeCell ref="AR373:AR374"/>
    <mergeCell ref="AS373:AS374"/>
    <mergeCell ref="AT373:AT374"/>
    <mergeCell ref="C375:C376"/>
    <mergeCell ref="F375:F376"/>
    <mergeCell ref="G375:G376"/>
    <mergeCell ref="H375:H376"/>
    <mergeCell ref="AS371:AS372"/>
    <mergeCell ref="AT371:AT372"/>
    <mergeCell ref="C373:C374"/>
    <mergeCell ref="F373:F374"/>
    <mergeCell ref="G373:G374"/>
    <mergeCell ref="H373:H374"/>
    <mergeCell ref="C371:C372"/>
    <mergeCell ref="F371:F372"/>
    <mergeCell ref="G371:G372"/>
    <mergeCell ref="H371:H372"/>
    <mergeCell ref="AQ371:AQ372"/>
    <mergeCell ref="AS377:AS378"/>
    <mergeCell ref="AT377:AT378"/>
    <mergeCell ref="C379:C380"/>
    <mergeCell ref="F379:F380"/>
    <mergeCell ref="G379:G380"/>
    <mergeCell ref="H379:H380"/>
    <mergeCell ref="C377:C378"/>
    <mergeCell ref="F377:F378"/>
    <mergeCell ref="G377:G378"/>
    <mergeCell ref="H377:H378"/>
    <mergeCell ref="AQ377:AQ378"/>
    <mergeCell ref="AR377:AR378"/>
    <mergeCell ref="AR371:AR372"/>
    <mergeCell ref="C381:C382"/>
    <mergeCell ref="F381:F382"/>
    <mergeCell ref="G381:G382"/>
    <mergeCell ref="H381:H382"/>
    <mergeCell ref="AQ379:AQ380"/>
    <mergeCell ref="AR379:AR380"/>
    <mergeCell ref="AS379:AS380"/>
    <mergeCell ref="AT379:AT380"/>
    <mergeCell ref="AQ383:AQ384"/>
    <mergeCell ref="AR383:AR384"/>
    <mergeCell ref="AS383:AS384"/>
    <mergeCell ref="AT383:AT384"/>
    <mergeCell ref="C383:C384"/>
    <mergeCell ref="D383:D393"/>
    <mergeCell ref="F383:F384"/>
    <mergeCell ref="G383:G384"/>
    <mergeCell ref="H383:H384"/>
    <mergeCell ref="C385:C386"/>
    <mergeCell ref="F385:F386"/>
    <mergeCell ref="G385:G386"/>
    <mergeCell ref="H385:H386"/>
    <mergeCell ref="AQ381:AQ382"/>
    <mergeCell ref="AR381:AR382"/>
    <mergeCell ref="AS381:AS382"/>
    <mergeCell ref="AT381:AT382"/>
    <mergeCell ref="AT385:AT386"/>
    <mergeCell ref="AQ385:AQ386"/>
    <mergeCell ref="AR385:AR386"/>
    <mergeCell ref="AS385:AS386"/>
    <mergeCell ref="AQ390:AQ391"/>
    <mergeCell ref="AR390:AR391"/>
    <mergeCell ref="AS390:AS391"/>
    <mergeCell ref="AT390:AT391"/>
    <mergeCell ref="AQ388:AQ389"/>
    <mergeCell ref="AR388:AR389"/>
    <mergeCell ref="AS388:AS389"/>
    <mergeCell ref="AT388:AT389"/>
    <mergeCell ref="C390:C391"/>
    <mergeCell ref="F390:F391"/>
    <mergeCell ref="G390:G391"/>
    <mergeCell ref="H390:H391"/>
    <mergeCell ref="C388:C389"/>
    <mergeCell ref="F388:F389"/>
    <mergeCell ref="G388:G389"/>
    <mergeCell ref="H388:H389"/>
    <mergeCell ref="AQ394:AQ395"/>
    <mergeCell ref="AR394:AR395"/>
    <mergeCell ref="AS394:AS395"/>
    <mergeCell ref="AT394:AT395"/>
    <mergeCell ref="AS392:AS393"/>
    <mergeCell ref="AT392:AT393"/>
    <mergeCell ref="C394:C395"/>
    <mergeCell ref="D394:D408"/>
    <mergeCell ref="F394:F395"/>
    <mergeCell ref="G394:G395"/>
    <mergeCell ref="H394:H395"/>
    <mergeCell ref="C392:C393"/>
    <mergeCell ref="F392:F393"/>
    <mergeCell ref="G392:G393"/>
    <mergeCell ref="H392:H393"/>
    <mergeCell ref="AQ392:AQ393"/>
    <mergeCell ref="AR392:AR393"/>
    <mergeCell ref="AQ398:AQ399"/>
    <mergeCell ref="AR398:AR399"/>
    <mergeCell ref="AS398:AS399"/>
    <mergeCell ref="AT398:AT399"/>
    <mergeCell ref="C398:C399"/>
    <mergeCell ref="F398:F399"/>
    <mergeCell ref="G398:G399"/>
    <mergeCell ref="H398:H399"/>
    <mergeCell ref="AQ396:AQ397"/>
    <mergeCell ref="AR396:AR397"/>
    <mergeCell ref="AS396:AS397"/>
    <mergeCell ref="C396:C397"/>
    <mergeCell ref="F396:F397"/>
    <mergeCell ref="G396:G397"/>
    <mergeCell ref="H396:H397"/>
    <mergeCell ref="AQ402:AQ403"/>
    <mergeCell ref="AR402:AR403"/>
    <mergeCell ref="AS402:AS403"/>
    <mergeCell ref="AT402:AT403"/>
    <mergeCell ref="AQ400:AQ401"/>
    <mergeCell ref="AR400:AR401"/>
    <mergeCell ref="AS400:AS401"/>
    <mergeCell ref="AT400:AT401"/>
    <mergeCell ref="C402:C403"/>
    <mergeCell ref="F402:F403"/>
    <mergeCell ref="G402:G403"/>
    <mergeCell ref="H402:H403"/>
    <mergeCell ref="C400:C401"/>
    <mergeCell ref="F400:F401"/>
    <mergeCell ref="G400:G401"/>
    <mergeCell ref="H400:H401"/>
    <mergeCell ref="E400:E401"/>
    <mergeCell ref="AT396:AT397"/>
    <mergeCell ref="C407:C408"/>
    <mergeCell ref="F407:F408"/>
    <mergeCell ref="G407:G408"/>
    <mergeCell ref="H407:H408"/>
    <mergeCell ref="AS404:AS405"/>
    <mergeCell ref="AT404:AT405"/>
    <mergeCell ref="C404:C405"/>
    <mergeCell ref="F404:F405"/>
    <mergeCell ref="G404:G405"/>
    <mergeCell ref="H404:H405"/>
    <mergeCell ref="AQ404:AQ405"/>
    <mergeCell ref="AR404:AR405"/>
    <mergeCell ref="AQ409:AQ410"/>
    <mergeCell ref="AR409:AR410"/>
    <mergeCell ref="AS409:AS410"/>
    <mergeCell ref="AT409:AT410"/>
    <mergeCell ref="C409:C410"/>
    <mergeCell ref="D409:D414"/>
    <mergeCell ref="F409:F410"/>
    <mergeCell ref="G409:G410"/>
    <mergeCell ref="H409:H410"/>
    <mergeCell ref="E413:E414"/>
    <mergeCell ref="AQ407:AQ408"/>
    <mergeCell ref="AR407:AR408"/>
    <mergeCell ref="AS407:AS408"/>
    <mergeCell ref="AT407:AT408"/>
    <mergeCell ref="AS411:AS412"/>
    <mergeCell ref="AT411:AT412"/>
    <mergeCell ref="C413:C414"/>
    <mergeCell ref="F413:F414"/>
    <mergeCell ref="G413:G414"/>
    <mergeCell ref="H413:H414"/>
    <mergeCell ref="J413:J414"/>
    <mergeCell ref="C411:C412"/>
    <mergeCell ref="F411:F412"/>
    <mergeCell ref="G411:G412"/>
    <mergeCell ref="H411:H412"/>
    <mergeCell ref="J411:J412"/>
    <mergeCell ref="AQ411:AQ412"/>
    <mergeCell ref="AR411:AR412"/>
    <mergeCell ref="AT415:AT416"/>
    <mergeCell ref="C417:C418"/>
    <mergeCell ref="F417:F418"/>
    <mergeCell ref="G417:G418"/>
    <mergeCell ref="H417:H418"/>
    <mergeCell ref="J417:J418"/>
    <mergeCell ref="AQ417:AQ418"/>
    <mergeCell ref="J415:J416"/>
    <mergeCell ref="AQ415:AQ416"/>
    <mergeCell ref="AR415:AR416"/>
    <mergeCell ref="AS415:AS416"/>
    <mergeCell ref="AQ413:AQ414"/>
    <mergeCell ref="AR413:AR414"/>
    <mergeCell ref="AS413:AS414"/>
    <mergeCell ref="AT413:AT414"/>
    <mergeCell ref="C415:C416"/>
    <mergeCell ref="D415:D424"/>
    <mergeCell ref="F415:F416"/>
    <mergeCell ref="G415:G416"/>
    <mergeCell ref="H415:H416"/>
    <mergeCell ref="J421:J422"/>
    <mergeCell ref="AQ421:AQ422"/>
    <mergeCell ref="AR421:AR422"/>
    <mergeCell ref="AS421:AS422"/>
    <mergeCell ref="AT421:AT422"/>
    <mergeCell ref="AQ419:AQ420"/>
    <mergeCell ref="AR419:AR420"/>
    <mergeCell ref="AS419:AS420"/>
    <mergeCell ref="AT419:AT420"/>
    <mergeCell ref="C421:C422"/>
    <mergeCell ref="F421:F422"/>
    <mergeCell ref="G421:G422"/>
    <mergeCell ref="H421:H422"/>
    <mergeCell ref="AR417:AR418"/>
    <mergeCell ref="AS417:AS418"/>
    <mergeCell ref="AT417:AT418"/>
    <mergeCell ref="C419:C420"/>
    <mergeCell ref="F419:F420"/>
    <mergeCell ref="G419:G420"/>
    <mergeCell ref="H419:H420"/>
    <mergeCell ref="J419:J420"/>
    <mergeCell ref="E417:E418"/>
    <mergeCell ref="E419:E420"/>
    <mergeCell ref="E421:E422"/>
    <mergeCell ref="AS423:AS424"/>
    <mergeCell ref="AT423:AT424"/>
    <mergeCell ref="C423:C424"/>
    <mergeCell ref="F423:F424"/>
    <mergeCell ref="G423:G424"/>
    <mergeCell ref="H423:H424"/>
    <mergeCell ref="J423:J424"/>
    <mergeCell ref="AQ423:AQ424"/>
    <mergeCell ref="AR423:AR424"/>
    <mergeCell ref="J431:J432"/>
    <mergeCell ref="AQ431:AQ432"/>
    <mergeCell ref="AR431:AR432"/>
    <mergeCell ref="AS431:AS432"/>
    <mergeCell ref="AT431:AT432"/>
    <mergeCell ref="AQ429:AQ430"/>
    <mergeCell ref="AR429:AR430"/>
    <mergeCell ref="AS429:AS430"/>
    <mergeCell ref="AT429:AT430"/>
    <mergeCell ref="C431:C432"/>
    <mergeCell ref="F431:F432"/>
    <mergeCell ref="G431:G432"/>
    <mergeCell ref="H431:H432"/>
    <mergeCell ref="C429:C430"/>
    <mergeCell ref="D429:D441"/>
    <mergeCell ref="F429:F430"/>
    <mergeCell ref="G429:G430"/>
    <mergeCell ref="H429:H430"/>
    <mergeCell ref="J429:J430"/>
    <mergeCell ref="C434:C435"/>
    <mergeCell ref="F434:F435"/>
    <mergeCell ref="G434:G435"/>
    <mergeCell ref="H434:H435"/>
    <mergeCell ref="J434:J435"/>
    <mergeCell ref="AQ434:AQ435"/>
    <mergeCell ref="AQ438:AQ439"/>
    <mergeCell ref="AR438:AR439"/>
    <mergeCell ref="AS438:AS439"/>
    <mergeCell ref="AT438:AT439"/>
    <mergeCell ref="C438:C439"/>
    <mergeCell ref="F438:F439"/>
    <mergeCell ref="G438:G439"/>
    <mergeCell ref="H438:H439"/>
    <mergeCell ref="J438:J439"/>
    <mergeCell ref="AQ436:AQ437"/>
    <mergeCell ref="AR436:AR437"/>
    <mergeCell ref="AS436:AS437"/>
    <mergeCell ref="AT436:AT437"/>
    <mergeCell ref="AR434:AR435"/>
    <mergeCell ref="AS434:AS435"/>
    <mergeCell ref="AT434:AT435"/>
    <mergeCell ref="C436:C437"/>
    <mergeCell ref="F436:F437"/>
    <mergeCell ref="G436:G437"/>
    <mergeCell ref="H436:H437"/>
    <mergeCell ref="J436:J437"/>
    <mergeCell ref="J442:J443"/>
    <mergeCell ref="AQ442:AQ443"/>
    <mergeCell ref="AR442:AR443"/>
    <mergeCell ref="AS442:AS443"/>
    <mergeCell ref="AT442:AT443"/>
    <mergeCell ref="C442:C443"/>
    <mergeCell ref="D442:D447"/>
    <mergeCell ref="F442:F443"/>
    <mergeCell ref="G442:G443"/>
    <mergeCell ref="H442:H443"/>
    <mergeCell ref="E442:E443"/>
    <mergeCell ref="E444:E445"/>
    <mergeCell ref="E446:E447"/>
    <mergeCell ref="AQ440:AQ441"/>
    <mergeCell ref="AR440:AR441"/>
    <mergeCell ref="AS440:AS441"/>
    <mergeCell ref="AT440:AT441"/>
    <mergeCell ref="C440:C441"/>
    <mergeCell ref="F440:F441"/>
    <mergeCell ref="G440:G441"/>
    <mergeCell ref="H440:H441"/>
    <mergeCell ref="J440:J441"/>
    <mergeCell ref="AS444:AS445"/>
    <mergeCell ref="AT444:AT445"/>
    <mergeCell ref="C446:C447"/>
    <mergeCell ref="F446:F447"/>
    <mergeCell ref="G446:G447"/>
    <mergeCell ref="H446:H447"/>
    <mergeCell ref="J446:J447"/>
    <mergeCell ref="C444:C445"/>
    <mergeCell ref="F444:F445"/>
    <mergeCell ref="G444:G445"/>
    <mergeCell ref="H444:H445"/>
    <mergeCell ref="J444:J445"/>
    <mergeCell ref="AQ444:AQ445"/>
    <mergeCell ref="AR444:AR445"/>
    <mergeCell ref="AR450:AR451"/>
    <mergeCell ref="J448:J449"/>
    <mergeCell ref="AQ448:AQ449"/>
    <mergeCell ref="AR448:AR449"/>
    <mergeCell ref="AS448:AS449"/>
    <mergeCell ref="AT448:AT449"/>
    <mergeCell ref="C448:C449"/>
    <mergeCell ref="D448:D466"/>
    <mergeCell ref="F448:F449"/>
    <mergeCell ref="G448:G449"/>
    <mergeCell ref="H448:H449"/>
    <mergeCell ref="AQ446:AQ447"/>
    <mergeCell ref="AR446:AR447"/>
    <mergeCell ref="AS446:AS447"/>
    <mergeCell ref="AT446:AT447"/>
    <mergeCell ref="J454:J455"/>
    <mergeCell ref="AQ454:AQ455"/>
    <mergeCell ref="AR454:AR455"/>
    <mergeCell ref="AS454:AS455"/>
    <mergeCell ref="AT454:AT455"/>
    <mergeCell ref="AQ452:AQ453"/>
    <mergeCell ref="AR452:AR453"/>
    <mergeCell ref="AS452:AS453"/>
    <mergeCell ref="AT452:AT453"/>
    <mergeCell ref="C454:C455"/>
    <mergeCell ref="F454:F455"/>
    <mergeCell ref="G454:G455"/>
    <mergeCell ref="H454:H455"/>
    <mergeCell ref="AS450:AS451"/>
    <mergeCell ref="AT450:AT451"/>
    <mergeCell ref="C452:C453"/>
    <mergeCell ref="F452:F453"/>
    <mergeCell ref="G452:G453"/>
    <mergeCell ref="H452:H453"/>
    <mergeCell ref="J452:J453"/>
    <mergeCell ref="C450:C451"/>
    <mergeCell ref="F450:F451"/>
    <mergeCell ref="G450:G451"/>
    <mergeCell ref="H450:H451"/>
    <mergeCell ref="J450:J451"/>
    <mergeCell ref="AQ450:AQ451"/>
    <mergeCell ref="C457:C458"/>
    <mergeCell ref="F457:F458"/>
    <mergeCell ref="G457:G458"/>
    <mergeCell ref="H457:H458"/>
    <mergeCell ref="AS459:AS460"/>
    <mergeCell ref="AT459:AT460"/>
    <mergeCell ref="C459:C460"/>
    <mergeCell ref="G459:G460"/>
    <mergeCell ref="H459:H460"/>
    <mergeCell ref="J459:J460"/>
    <mergeCell ref="AQ459:AQ460"/>
    <mergeCell ref="AR459:AR460"/>
    <mergeCell ref="J457:J458"/>
    <mergeCell ref="AQ457:AQ458"/>
    <mergeCell ref="AR457:AR458"/>
    <mergeCell ref="AS457:AS458"/>
    <mergeCell ref="AT457:AT458"/>
    <mergeCell ref="AS461:AS462"/>
    <mergeCell ref="AT461:AT462"/>
    <mergeCell ref="C461:C462"/>
    <mergeCell ref="F461:F462"/>
    <mergeCell ref="G461:G462"/>
    <mergeCell ref="H461:H462"/>
    <mergeCell ref="J461:J462"/>
    <mergeCell ref="AQ461:AQ462"/>
    <mergeCell ref="AR461:AR462"/>
    <mergeCell ref="AS463:AS464"/>
    <mergeCell ref="AT463:AT464"/>
    <mergeCell ref="C465:C466"/>
    <mergeCell ref="F465:F466"/>
    <mergeCell ref="G465:G466"/>
    <mergeCell ref="H465:H466"/>
    <mergeCell ref="J465:J466"/>
    <mergeCell ref="C463:C464"/>
    <mergeCell ref="F463:F464"/>
    <mergeCell ref="G463:G464"/>
    <mergeCell ref="H463:H464"/>
    <mergeCell ref="J463:J464"/>
    <mergeCell ref="AQ463:AQ464"/>
    <mergeCell ref="AR463:AR464"/>
    <mergeCell ref="J467:J468"/>
    <mergeCell ref="AQ467:AQ468"/>
    <mergeCell ref="AR467:AR468"/>
    <mergeCell ref="AS467:AS468"/>
    <mergeCell ref="AT467:AT468"/>
    <mergeCell ref="C467:C468"/>
    <mergeCell ref="D467:D476"/>
    <mergeCell ref="F467:F468"/>
    <mergeCell ref="G467:G468"/>
    <mergeCell ref="H467:H468"/>
    <mergeCell ref="AQ465:AQ466"/>
    <mergeCell ref="AR465:AR466"/>
    <mergeCell ref="AS465:AS466"/>
    <mergeCell ref="AT465:AT466"/>
    <mergeCell ref="AQ469:AQ470"/>
    <mergeCell ref="AR469:AR470"/>
    <mergeCell ref="AS469:AS470"/>
    <mergeCell ref="AT469:AT470"/>
    <mergeCell ref="C469:C470"/>
    <mergeCell ref="F469:F470"/>
    <mergeCell ref="G469:G470"/>
    <mergeCell ref="H469:H470"/>
    <mergeCell ref="J469:J470"/>
    <mergeCell ref="AQ473:AQ474"/>
    <mergeCell ref="AR473:AR474"/>
    <mergeCell ref="AS473:AS474"/>
    <mergeCell ref="AT473:AT474"/>
    <mergeCell ref="C473:C474"/>
    <mergeCell ref="F473:F474"/>
    <mergeCell ref="G473:G474"/>
    <mergeCell ref="H473:H474"/>
    <mergeCell ref="J473:J474"/>
    <mergeCell ref="E473:E474"/>
    <mergeCell ref="AQ471:AQ472"/>
    <mergeCell ref="AR471:AR472"/>
    <mergeCell ref="AS471:AS472"/>
    <mergeCell ref="AT471:AT472"/>
    <mergeCell ref="C471:C472"/>
    <mergeCell ref="F471:F472"/>
    <mergeCell ref="G471:G472"/>
    <mergeCell ref="H471:H472"/>
    <mergeCell ref="J471:J472"/>
    <mergeCell ref="E471:E472"/>
    <mergeCell ref="B477:B564"/>
    <mergeCell ref="C477:C480"/>
    <mergeCell ref="D477:D484"/>
    <mergeCell ref="F477:F564"/>
    <mergeCell ref="G477:G480"/>
    <mergeCell ref="H477:H478"/>
    <mergeCell ref="C485:C488"/>
    <mergeCell ref="D485:D492"/>
    <mergeCell ref="G485:G488"/>
    <mergeCell ref="H485:H486"/>
    <mergeCell ref="AQ475:AQ476"/>
    <mergeCell ref="AR475:AR476"/>
    <mergeCell ref="AS475:AS476"/>
    <mergeCell ref="AT475:AT476"/>
    <mergeCell ref="C475:C476"/>
    <mergeCell ref="F475:F476"/>
    <mergeCell ref="G475:G476"/>
    <mergeCell ref="H475:H476"/>
    <mergeCell ref="J475:J476"/>
    <mergeCell ref="E475:E476"/>
    <mergeCell ref="H491:H492"/>
    <mergeCell ref="C493:C496"/>
    <mergeCell ref="D493:D496"/>
    <mergeCell ref="G493:G496"/>
    <mergeCell ref="H493:H494"/>
    <mergeCell ref="I493:I496"/>
    <mergeCell ref="I485:I488"/>
    <mergeCell ref="J485:J488"/>
    <mergeCell ref="H487:H488"/>
    <mergeCell ref="C489:C492"/>
    <mergeCell ref="G489:G492"/>
    <mergeCell ref="H489:H490"/>
    <mergeCell ref="I489:I492"/>
    <mergeCell ref="J489:J492"/>
    <mergeCell ref="H479:H480"/>
    <mergeCell ref="C481:C484"/>
    <mergeCell ref="G481:G484"/>
    <mergeCell ref="H481:H482"/>
    <mergeCell ref="I481:I484"/>
    <mergeCell ref="J481:J484"/>
    <mergeCell ref="H483:H484"/>
    <mergeCell ref="I477:I480"/>
    <mergeCell ref="J477:J480"/>
    <mergeCell ref="J501:J504"/>
    <mergeCell ref="H503:H504"/>
    <mergeCell ref="C505:C508"/>
    <mergeCell ref="G505:G508"/>
    <mergeCell ref="H505:H506"/>
    <mergeCell ref="I505:I508"/>
    <mergeCell ref="J505:J508"/>
    <mergeCell ref="H507:H508"/>
    <mergeCell ref="H499:H500"/>
    <mergeCell ref="C501:C504"/>
    <mergeCell ref="D501:D508"/>
    <mergeCell ref="G501:G504"/>
    <mergeCell ref="H501:H502"/>
    <mergeCell ref="I501:I504"/>
    <mergeCell ref="J493:J496"/>
    <mergeCell ref="H495:H496"/>
    <mergeCell ref="C497:C500"/>
    <mergeCell ref="D497:D500"/>
    <mergeCell ref="G497:G500"/>
    <mergeCell ref="H497:H498"/>
    <mergeCell ref="I497:I500"/>
    <mergeCell ref="J497:J500"/>
    <mergeCell ref="C521:C524"/>
    <mergeCell ref="G521:G524"/>
    <mergeCell ref="H521:H522"/>
    <mergeCell ref="I521:I524"/>
    <mergeCell ref="J521:J524"/>
    <mergeCell ref="H523:H524"/>
    <mergeCell ref="C517:C520"/>
    <mergeCell ref="G517:G520"/>
    <mergeCell ref="H517:H518"/>
    <mergeCell ref="I517:I520"/>
    <mergeCell ref="J517:J520"/>
    <mergeCell ref="H519:H520"/>
    <mergeCell ref="H511:H512"/>
    <mergeCell ref="C513:C516"/>
    <mergeCell ref="D513:D524"/>
    <mergeCell ref="G513:G516"/>
    <mergeCell ref="H513:H514"/>
    <mergeCell ref="I513:I516"/>
    <mergeCell ref="J513:J516"/>
    <mergeCell ref="H515:H516"/>
    <mergeCell ref="C509:C512"/>
    <mergeCell ref="D509:D512"/>
    <mergeCell ref="G509:G512"/>
    <mergeCell ref="H509:H510"/>
    <mergeCell ref="I509:I512"/>
    <mergeCell ref="J509:J512"/>
    <mergeCell ref="K533:K536"/>
    <mergeCell ref="H535:H536"/>
    <mergeCell ref="C537:C540"/>
    <mergeCell ref="D537:D540"/>
    <mergeCell ref="G537:G540"/>
    <mergeCell ref="H537:H538"/>
    <mergeCell ref="I537:I540"/>
    <mergeCell ref="J537:J540"/>
    <mergeCell ref="K537:K540"/>
    <mergeCell ref="H539:H540"/>
    <mergeCell ref="C533:C536"/>
    <mergeCell ref="D533:D536"/>
    <mergeCell ref="G533:G536"/>
    <mergeCell ref="H533:H534"/>
    <mergeCell ref="I533:I536"/>
    <mergeCell ref="J533:J536"/>
    <mergeCell ref="K525:K528"/>
    <mergeCell ref="H527:H528"/>
    <mergeCell ref="C529:C532"/>
    <mergeCell ref="D529:D532"/>
    <mergeCell ref="G529:G532"/>
    <mergeCell ref="H529:H530"/>
    <mergeCell ref="I529:I532"/>
    <mergeCell ref="J529:J532"/>
    <mergeCell ref="K529:K532"/>
    <mergeCell ref="H531:H532"/>
    <mergeCell ref="C525:C528"/>
    <mergeCell ref="D525:D528"/>
    <mergeCell ref="G525:G528"/>
    <mergeCell ref="H525:H526"/>
    <mergeCell ref="I525:I528"/>
    <mergeCell ref="J525:J528"/>
    <mergeCell ref="I549:I552"/>
    <mergeCell ref="J549:J552"/>
    <mergeCell ref="H543:H544"/>
    <mergeCell ref="C545:C548"/>
    <mergeCell ref="D545:D548"/>
    <mergeCell ref="G545:G548"/>
    <mergeCell ref="H545:H546"/>
    <mergeCell ref="I545:I548"/>
    <mergeCell ref="J545:J548"/>
    <mergeCell ref="H547:H548"/>
    <mergeCell ref="C541:C544"/>
    <mergeCell ref="D541:D544"/>
    <mergeCell ref="G541:G544"/>
    <mergeCell ref="H541:H542"/>
    <mergeCell ref="I541:I544"/>
    <mergeCell ref="J541:J544"/>
    <mergeCell ref="C566:K566"/>
    <mergeCell ref="K557:K560"/>
    <mergeCell ref="H559:H560"/>
    <mergeCell ref="C561:C564"/>
    <mergeCell ref="D561:D564"/>
    <mergeCell ref="G561:G564"/>
    <mergeCell ref="H561:H562"/>
    <mergeCell ref="I561:I564"/>
    <mergeCell ref="J561:J564"/>
    <mergeCell ref="K561:K564"/>
    <mergeCell ref="H563:H564"/>
    <mergeCell ref="C557:C560"/>
    <mergeCell ref="D557:D560"/>
    <mergeCell ref="G557:G560"/>
    <mergeCell ref="H557:H558"/>
    <mergeCell ref="I557:I560"/>
    <mergeCell ref="J557:J560"/>
    <mergeCell ref="E477:E564"/>
    <mergeCell ref="K549:K552"/>
    <mergeCell ref="H551:H552"/>
    <mergeCell ref="C553:C556"/>
    <mergeCell ref="D553:D556"/>
    <mergeCell ref="G553:G556"/>
    <mergeCell ref="H553:H554"/>
    <mergeCell ref="I553:I556"/>
    <mergeCell ref="J553:J556"/>
    <mergeCell ref="K553:K556"/>
    <mergeCell ref="H555:H556"/>
    <mergeCell ref="C549:C552"/>
    <mergeCell ref="D549:D552"/>
    <mergeCell ref="G549:G552"/>
    <mergeCell ref="H549:H550"/>
    <mergeCell ref="E42:E44"/>
    <mergeCell ref="E45:E46"/>
    <mergeCell ref="E47:E48"/>
    <mergeCell ref="E49:E50"/>
    <mergeCell ref="E51:E52"/>
    <mergeCell ref="E53:E55"/>
    <mergeCell ref="E117:E118"/>
    <mergeCell ref="E119:E120"/>
    <mergeCell ref="E121:E122"/>
    <mergeCell ref="E123:E124"/>
    <mergeCell ref="E128:E129"/>
    <mergeCell ref="E126:E127"/>
    <mergeCell ref="E105:E106"/>
    <mergeCell ref="E107:E108"/>
    <mergeCell ref="E109:E110"/>
    <mergeCell ref="E111:E112"/>
    <mergeCell ref="E23:E24"/>
    <mergeCell ref="E25:E27"/>
    <mergeCell ref="E28:E29"/>
    <mergeCell ref="E30:E31"/>
    <mergeCell ref="E32:E33"/>
    <mergeCell ref="E34:E35"/>
    <mergeCell ref="E10:E11"/>
    <mergeCell ref="E13:E14"/>
    <mergeCell ref="E15:E16"/>
    <mergeCell ref="E17:E18"/>
    <mergeCell ref="E19:E20"/>
    <mergeCell ref="E79:E80"/>
    <mergeCell ref="E81:E82"/>
    <mergeCell ref="E85:E86"/>
    <mergeCell ref="E87:E88"/>
    <mergeCell ref="E89:E90"/>
    <mergeCell ref="E91:E92"/>
    <mergeCell ref="E69:E70"/>
    <mergeCell ref="E71:E72"/>
    <mergeCell ref="E73:E74"/>
    <mergeCell ref="E75:E76"/>
    <mergeCell ref="E67:E68"/>
    <mergeCell ref="E77:E78"/>
    <mergeCell ref="E56:E57"/>
    <mergeCell ref="E58:E60"/>
    <mergeCell ref="E61:E62"/>
    <mergeCell ref="E63:E64"/>
    <mergeCell ref="E65:E66"/>
    <mergeCell ref="E173:E174"/>
    <mergeCell ref="E175:E176"/>
    <mergeCell ref="E177:E178"/>
    <mergeCell ref="E179:E180"/>
    <mergeCell ref="E181:E182"/>
    <mergeCell ref="E95:E96"/>
    <mergeCell ref="E97:E98"/>
    <mergeCell ref="E99:E100"/>
    <mergeCell ref="E101:E102"/>
    <mergeCell ref="E103:E104"/>
    <mergeCell ref="E156:E157"/>
    <mergeCell ref="E158:E159"/>
    <mergeCell ref="E160:E161"/>
    <mergeCell ref="E140:E141"/>
    <mergeCell ref="E142:E143"/>
    <mergeCell ref="E144:E146"/>
    <mergeCell ref="E147:E148"/>
    <mergeCell ref="E149:E150"/>
    <mergeCell ref="E151:E152"/>
    <mergeCell ref="E130:E131"/>
    <mergeCell ref="E132:E133"/>
    <mergeCell ref="E134:E135"/>
    <mergeCell ref="E136:E137"/>
    <mergeCell ref="E138:E139"/>
    <mergeCell ref="E220:E221"/>
    <mergeCell ref="E222:E223"/>
    <mergeCell ref="E224:E225"/>
    <mergeCell ref="E226:E227"/>
    <mergeCell ref="E228:E229"/>
    <mergeCell ref="E230:E231"/>
    <mergeCell ref="E197:E198"/>
    <mergeCell ref="E199:E200"/>
    <mergeCell ref="E201:E202"/>
    <mergeCell ref="E203:E204"/>
    <mergeCell ref="E205:E206"/>
    <mergeCell ref="E207:E208"/>
    <mergeCell ref="E183:E184"/>
    <mergeCell ref="E185:E186"/>
    <mergeCell ref="E187:E188"/>
    <mergeCell ref="E189:E190"/>
    <mergeCell ref="E191:E192"/>
    <mergeCell ref="E193:E194"/>
    <mergeCell ref="E272:E273"/>
    <mergeCell ref="E270:E271"/>
    <mergeCell ref="E249:E250"/>
    <mergeCell ref="E251:E252"/>
    <mergeCell ref="E253:E254"/>
    <mergeCell ref="E255:E256"/>
    <mergeCell ref="E257:E258"/>
    <mergeCell ref="E259:E260"/>
    <mergeCell ref="E235:E236"/>
    <mergeCell ref="E237:E238"/>
    <mergeCell ref="E239:E240"/>
    <mergeCell ref="E241:E242"/>
    <mergeCell ref="E243:E244"/>
    <mergeCell ref="E245:E246"/>
    <mergeCell ref="E261:E262"/>
    <mergeCell ref="E363:E364"/>
    <mergeCell ref="E337:E338"/>
    <mergeCell ref="E341:E342"/>
    <mergeCell ref="E343:E344"/>
    <mergeCell ref="E345:E346"/>
    <mergeCell ref="E286:E287"/>
    <mergeCell ref="E288:E289"/>
    <mergeCell ref="E290:E291"/>
    <mergeCell ref="E292:E293"/>
    <mergeCell ref="E294:E295"/>
    <mergeCell ref="E296:E297"/>
    <mergeCell ref="E274:E275"/>
    <mergeCell ref="E276:E277"/>
    <mergeCell ref="E278:E279"/>
    <mergeCell ref="E280:E281"/>
    <mergeCell ref="E282:E283"/>
    <mergeCell ref="E284:E285"/>
    <mergeCell ref="E394:E395"/>
    <mergeCell ref="E396:E397"/>
    <mergeCell ref="E398:E399"/>
    <mergeCell ref="F339:F340"/>
    <mergeCell ref="E339:E340"/>
    <mergeCell ref="F459:F460"/>
    <mergeCell ref="AU477:AU564"/>
    <mergeCell ref="AT477:AT564"/>
    <mergeCell ref="AS477:AS564"/>
    <mergeCell ref="AR477:AR564"/>
    <mergeCell ref="AQ477:AQ564"/>
    <mergeCell ref="E310:E311"/>
    <mergeCell ref="E312:E313"/>
    <mergeCell ref="E314:E315"/>
    <mergeCell ref="E317:E318"/>
    <mergeCell ref="E319:E320"/>
    <mergeCell ref="E298:E299"/>
    <mergeCell ref="E300:E301"/>
    <mergeCell ref="E302:E303"/>
    <mergeCell ref="E304:E305"/>
    <mergeCell ref="E306:E307"/>
    <mergeCell ref="E308:E309"/>
    <mergeCell ref="E377:E378"/>
    <mergeCell ref="E379:E380"/>
    <mergeCell ref="E381:E382"/>
    <mergeCell ref="E383:E384"/>
    <mergeCell ref="E385:E386"/>
    <mergeCell ref="E353:E354"/>
    <mergeCell ref="E355:E356"/>
    <mergeCell ref="E357:E358"/>
    <mergeCell ref="E359:E360"/>
    <mergeCell ref="AT427:AT428"/>
    <mergeCell ref="AR32:AR33"/>
    <mergeCell ref="F67:F68"/>
    <mergeCell ref="F77:F78"/>
    <mergeCell ref="F126:F127"/>
    <mergeCell ref="F270:F271"/>
    <mergeCell ref="E459:E460"/>
    <mergeCell ref="E461:E462"/>
    <mergeCell ref="E463:E464"/>
    <mergeCell ref="E465:E466"/>
    <mergeCell ref="E467:E468"/>
    <mergeCell ref="E469:E470"/>
    <mergeCell ref="E448:E449"/>
    <mergeCell ref="E450:E451"/>
    <mergeCell ref="E452:E453"/>
    <mergeCell ref="E454:E455"/>
    <mergeCell ref="E457:E458"/>
    <mergeCell ref="E431:E432"/>
    <mergeCell ref="E434:E435"/>
    <mergeCell ref="E436:E437"/>
    <mergeCell ref="E438:E439"/>
    <mergeCell ref="E440:E441"/>
    <mergeCell ref="E415:E416"/>
    <mergeCell ref="E423:E424"/>
    <mergeCell ref="E429:E430"/>
    <mergeCell ref="E402:E403"/>
    <mergeCell ref="E404:E405"/>
    <mergeCell ref="E407:E408"/>
    <mergeCell ref="E409:E410"/>
    <mergeCell ref="E411:E412"/>
    <mergeCell ref="E388:E389"/>
    <mergeCell ref="E390:E391"/>
    <mergeCell ref="E392:E393"/>
    <mergeCell ref="C425:C426"/>
    <mergeCell ref="D425:D428"/>
    <mergeCell ref="E425:E426"/>
    <mergeCell ref="F425:F426"/>
    <mergeCell ref="G425:G426"/>
    <mergeCell ref="H425:H426"/>
    <mergeCell ref="J425:J426"/>
    <mergeCell ref="AQ425:AQ426"/>
    <mergeCell ref="AR425:AR426"/>
    <mergeCell ref="AS425:AS426"/>
    <mergeCell ref="AT425:AT426"/>
    <mergeCell ref="AU425:AU426"/>
    <mergeCell ref="C427:C428"/>
    <mergeCell ref="E427:E428"/>
    <mergeCell ref="F427:F428"/>
    <mergeCell ref="G427:G428"/>
    <mergeCell ref="H427:H428"/>
    <mergeCell ref="J427:J428"/>
    <mergeCell ref="AQ427:AQ428"/>
    <mergeCell ref="AR427:AR428"/>
    <mergeCell ref="AS427:AS428"/>
  </mergeCells>
  <pageMargins left="0.51181102362204722" right="0.11811023622047245" top="0.35433070866141736" bottom="0.35433070866141736" header="0.31496062992125984" footer="0.31496062992125984"/>
  <pageSetup paperSize="8" scale="29" fitToHeight="4"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FF0000"/>
  </sheetPr>
  <dimension ref="B2:AX20"/>
  <sheetViews>
    <sheetView showGridLines="0" showRowColHeaders="0" workbookViewId="0">
      <selection activeCell="J11" sqref="H11:W94"/>
    </sheetView>
  </sheetViews>
  <sheetFormatPr baseColWidth="10" defaultRowHeight="15" x14ac:dyDescent="0.25"/>
  <cols>
    <col min="1" max="1" width="22" customWidth="1"/>
    <col min="2" max="2" width="17.5703125" style="10" customWidth="1"/>
    <col min="3" max="3" width="0.5703125" customWidth="1"/>
    <col min="4" max="4" width="13.7109375" style="3" customWidth="1"/>
    <col min="5" max="5" width="0.5703125" style="3" customWidth="1"/>
    <col min="6" max="6" width="15.42578125" style="3" customWidth="1"/>
    <col min="7" max="7" width="0.5703125" style="3" customWidth="1"/>
    <col min="8" max="8" width="4.42578125" style="3" hidden="1" customWidth="1"/>
    <col min="9" max="9" width="0.28515625" style="3" hidden="1" customWidth="1"/>
    <col min="10" max="10" width="4.42578125" style="3" hidden="1" customWidth="1"/>
    <col min="11" max="11" width="0.28515625" style="3" hidden="1" customWidth="1"/>
    <col min="12" max="12" width="4.42578125" style="3" hidden="1" customWidth="1"/>
    <col min="13" max="13" width="0.28515625" style="3" hidden="1" customWidth="1"/>
    <col min="14" max="14" width="4.42578125" style="3" hidden="1" customWidth="1"/>
    <col min="15" max="15" width="0.28515625" style="3" hidden="1" customWidth="1"/>
    <col min="16" max="16" width="0.5703125" style="3" hidden="1" customWidth="1"/>
    <col min="17" max="17" width="4.42578125" style="3" customWidth="1"/>
    <col min="18" max="18" width="0.28515625" style="3" customWidth="1"/>
    <col min="19" max="19" width="4.42578125" style="3" customWidth="1"/>
    <col min="20" max="20" width="0.28515625" style="3" customWidth="1"/>
    <col min="21" max="21" width="4.42578125" style="3" customWidth="1"/>
    <col min="22" max="22" width="0.28515625" style="3" customWidth="1"/>
    <col min="23" max="23" width="4.42578125" style="3" customWidth="1"/>
    <col min="24" max="24" width="0.5703125" style="3" customWidth="1"/>
    <col min="25" max="25" width="4.42578125" style="3" customWidth="1"/>
    <col min="26" max="26" width="0.28515625" style="3" customWidth="1"/>
    <col min="27" max="27" width="4.42578125" style="3" customWidth="1"/>
    <col min="28" max="28" width="0.28515625" style="3" customWidth="1"/>
    <col min="29" max="29" width="4.42578125" style="3" customWidth="1"/>
    <col min="30" max="30" width="0.28515625" style="3" customWidth="1"/>
    <col min="31" max="31" width="4.42578125" style="3" customWidth="1"/>
    <col min="32" max="32" width="0.5703125" style="3" customWidth="1"/>
    <col min="33" max="33" width="4.42578125" style="33" customWidth="1"/>
    <col min="34" max="34" width="0.28515625" style="33" customWidth="1"/>
    <col min="35" max="35" width="4.42578125" style="33" customWidth="1"/>
    <col min="36" max="36" width="0.28515625" style="33" customWidth="1"/>
    <col min="37" max="37" width="4.42578125" style="33" customWidth="1"/>
    <col min="38" max="38" width="0.28515625" style="33" customWidth="1"/>
    <col min="39" max="39" width="4.42578125" style="33" customWidth="1"/>
    <col min="40" max="40" width="0.28515625" style="33" customWidth="1"/>
    <col min="41" max="41" width="0.42578125" style="45" customWidth="1"/>
    <col min="42" max="42" width="15.7109375" style="3" customWidth="1"/>
    <col min="43" max="43" width="0.42578125" style="45" customWidth="1"/>
    <col min="44" max="44" width="15.7109375" style="64" hidden="1" customWidth="1"/>
    <col min="45" max="45" width="0.42578125" style="45" hidden="1" customWidth="1"/>
    <col min="46" max="46" width="15.7109375" style="64" hidden="1" customWidth="1"/>
    <col min="47" max="50" width="0" hidden="1" customWidth="1"/>
  </cols>
  <sheetData>
    <row r="2" spans="2:50" s="10" customFormat="1" ht="19.5" customHeight="1" x14ac:dyDescent="0.25">
      <c r="B2" s="1103" t="s">
        <v>66</v>
      </c>
      <c r="C2" s="1104"/>
      <c r="D2" s="1104"/>
      <c r="E2" s="1104"/>
      <c r="F2" s="1104"/>
      <c r="G2" s="1104"/>
      <c r="H2" s="1104"/>
      <c r="I2" s="1104"/>
      <c r="J2" s="1104"/>
      <c r="K2" s="1104"/>
      <c r="L2" s="1104"/>
      <c r="M2" s="1104"/>
      <c r="N2" s="1104"/>
      <c r="O2" s="1104"/>
      <c r="P2" s="1104"/>
      <c r="Q2" s="1104"/>
      <c r="R2" s="1104"/>
      <c r="S2" s="1104"/>
      <c r="T2" s="1104"/>
      <c r="U2" s="1104"/>
      <c r="V2" s="1104"/>
      <c r="W2" s="1104"/>
      <c r="X2" s="1104"/>
      <c r="Y2" s="1104"/>
      <c r="Z2" s="1104"/>
      <c r="AA2" s="1104"/>
      <c r="AB2" s="1104"/>
      <c r="AC2" s="1104"/>
      <c r="AD2" s="1104"/>
      <c r="AE2" s="1104"/>
      <c r="AF2" s="1104"/>
      <c r="AG2" s="1104"/>
      <c r="AH2" s="1104"/>
      <c r="AI2" s="1104"/>
      <c r="AJ2" s="1104"/>
      <c r="AK2" s="1104"/>
      <c r="AL2" s="1104"/>
      <c r="AM2" s="1104"/>
      <c r="AN2" s="1104"/>
      <c r="AO2" s="1104"/>
      <c r="AP2" s="1105"/>
      <c r="AR2" s="1084" t="s">
        <v>104</v>
      </c>
      <c r="AS2" s="1085"/>
      <c r="AT2" s="1086"/>
    </row>
    <row r="3" spans="2:50" ht="3" customHeight="1" x14ac:dyDescent="0.25"/>
    <row r="4" spans="2:50" s="10" customFormat="1" ht="21.75" customHeight="1" x14ac:dyDescent="0.25">
      <c r="B4" s="39"/>
      <c r="D4" s="1082" t="s">
        <v>3</v>
      </c>
      <c r="E4" s="21"/>
      <c r="F4" s="1117"/>
      <c r="G4" s="21"/>
      <c r="H4" s="1099" t="s">
        <v>86</v>
      </c>
      <c r="I4" s="1088"/>
      <c r="J4" s="1088"/>
      <c r="K4" s="1088"/>
      <c r="L4" s="1088"/>
      <c r="M4" s="1088"/>
      <c r="N4" s="1088"/>
      <c r="O4" s="1088"/>
      <c r="P4" s="21"/>
      <c r="Q4" s="1099" t="s">
        <v>87</v>
      </c>
      <c r="R4" s="1088"/>
      <c r="S4" s="1088"/>
      <c r="T4" s="1088"/>
      <c r="U4" s="1088"/>
      <c r="V4" s="1088"/>
      <c r="W4" s="1088"/>
      <c r="X4" s="21"/>
      <c r="Y4" s="1099" t="s">
        <v>88</v>
      </c>
      <c r="Z4" s="1088"/>
      <c r="AA4" s="1088"/>
      <c r="AB4" s="1088"/>
      <c r="AC4" s="1088"/>
      <c r="AD4" s="1088"/>
      <c r="AE4" s="1088"/>
      <c r="AF4" s="21"/>
      <c r="AG4" s="1099" t="s">
        <v>89</v>
      </c>
      <c r="AH4" s="1088"/>
      <c r="AI4" s="1088"/>
      <c r="AJ4" s="1088"/>
      <c r="AK4" s="1088"/>
      <c r="AL4" s="1088"/>
      <c r="AM4" s="1088"/>
      <c r="AN4" s="1088"/>
      <c r="AO4" s="25"/>
      <c r="AP4" s="1082" t="s">
        <v>4</v>
      </c>
      <c r="AQ4" s="25"/>
      <c r="AR4" s="1082" t="s">
        <v>105</v>
      </c>
      <c r="AS4" s="25"/>
      <c r="AT4" s="1082" t="s">
        <v>106</v>
      </c>
    </row>
    <row r="5" spans="2:50" s="10" customFormat="1" ht="10.5" customHeight="1" x14ac:dyDescent="0.25">
      <c r="B5" s="40"/>
      <c r="D5" s="1119"/>
      <c r="E5" s="21"/>
      <c r="F5" s="1118"/>
      <c r="G5" s="21"/>
      <c r="H5" s="22" t="s">
        <v>67</v>
      </c>
      <c r="I5" s="21"/>
      <c r="J5" s="22" t="s">
        <v>68</v>
      </c>
      <c r="K5" s="21"/>
      <c r="L5" s="22" t="s">
        <v>69</v>
      </c>
      <c r="M5" s="21"/>
      <c r="N5" s="22" t="s">
        <v>70</v>
      </c>
      <c r="O5" s="21"/>
      <c r="P5" s="21"/>
      <c r="Q5" s="22" t="s">
        <v>71</v>
      </c>
      <c r="R5" s="21"/>
      <c r="S5" s="22" t="s">
        <v>68</v>
      </c>
      <c r="T5" s="21"/>
      <c r="U5" s="22" t="s">
        <v>69</v>
      </c>
      <c r="V5" s="21"/>
      <c r="W5" s="22" t="s">
        <v>70</v>
      </c>
      <c r="X5" s="21"/>
      <c r="Y5" s="22" t="s">
        <v>71</v>
      </c>
      <c r="Z5" s="21"/>
      <c r="AA5" s="22" t="s">
        <v>68</v>
      </c>
      <c r="AB5" s="21"/>
      <c r="AC5" s="22" t="s">
        <v>69</v>
      </c>
      <c r="AD5" s="21"/>
      <c r="AE5" s="22" t="s">
        <v>70</v>
      </c>
      <c r="AF5" s="21"/>
      <c r="AG5" s="22" t="s">
        <v>67</v>
      </c>
      <c r="AH5" s="21"/>
      <c r="AI5" s="22" t="s">
        <v>68</v>
      </c>
      <c r="AJ5" s="21"/>
      <c r="AK5" s="22" t="s">
        <v>69</v>
      </c>
      <c r="AL5" s="21"/>
      <c r="AM5" s="22" t="s">
        <v>70</v>
      </c>
      <c r="AN5" s="21"/>
      <c r="AO5" s="46"/>
      <c r="AP5" s="1083"/>
      <c r="AQ5" s="46"/>
      <c r="AR5" s="1083"/>
      <c r="AS5" s="46"/>
      <c r="AT5" s="1083"/>
    </row>
    <row r="6" spans="2:50" ht="2.25" customHeight="1" x14ac:dyDescent="0.25">
      <c r="B6" s="40"/>
      <c r="D6" s="1119"/>
      <c r="AU6" s="14"/>
      <c r="AV6" s="14"/>
      <c r="AW6" s="14"/>
      <c r="AX6" s="14"/>
    </row>
    <row r="7" spans="2:50" ht="9.75" customHeight="1" x14ac:dyDescent="0.25">
      <c r="B7" s="41"/>
      <c r="D7" s="1083"/>
      <c r="E7" s="13"/>
      <c r="F7" s="57" t="s">
        <v>72</v>
      </c>
      <c r="G7" s="13"/>
      <c r="H7" s="42"/>
      <c r="I7" s="13"/>
      <c r="J7" s="42"/>
      <c r="K7" s="13"/>
      <c r="L7" s="42"/>
      <c r="M7" s="13"/>
      <c r="N7" s="42"/>
      <c r="O7" s="13"/>
      <c r="P7" s="13"/>
      <c r="Q7" s="43"/>
      <c r="R7" s="21"/>
      <c r="S7" s="43"/>
      <c r="T7" s="13"/>
      <c r="U7" s="43"/>
      <c r="V7" s="21"/>
      <c r="W7" s="58"/>
      <c r="X7" s="13"/>
      <c r="Y7" s="58"/>
      <c r="Z7" s="13"/>
      <c r="AA7" s="58"/>
      <c r="AB7" s="13"/>
      <c r="AC7" s="58"/>
      <c r="AD7" s="59"/>
      <c r="AE7" s="58"/>
      <c r="AF7" s="13"/>
      <c r="AG7" s="58"/>
      <c r="AH7" s="21"/>
      <c r="AI7" s="43"/>
      <c r="AJ7" s="21"/>
      <c r="AK7" s="43"/>
      <c r="AL7" s="21"/>
      <c r="AM7" s="43"/>
      <c r="AN7" s="21"/>
      <c r="AO7" s="26"/>
      <c r="AP7" s="43"/>
      <c r="AQ7" s="26"/>
      <c r="AR7" s="43"/>
      <c r="AS7" s="26"/>
      <c r="AT7" s="43"/>
      <c r="AU7" s="14"/>
      <c r="AV7" s="14"/>
      <c r="AW7" s="14"/>
      <c r="AX7" s="14"/>
    </row>
    <row r="8" spans="2:50" ht="3" customHeight="1" x14ac:dyDescent="0.25">
      <c r="E8" s="1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6"/>
      <c r="AP8" s="23"/>
      <c r="AQ8" s="26"/>
      <c r="AR8" s="23"/>
      <c r="AS8" s="26"/>
      <c r="AT8" s="23"/>
      <c r="AU8" s="14"/>
      <c r="AV8" s="14"/>
      <c r="AW8" s="14"/>
      <c r="AX8" s="14"/>
    </row>
    <row r="9" spans="2:50" ht="26.25" hidden="1" customHeight="1" x14ac:dyDescent="0.25">
      <c r="B9" s="1120" t="s">
        <v>669</v>
      </c>
      <c r="D9" s="1112"/>
      <c r="E9" s="13"/>
      <c r="F9" s="24" t="s">
        <v>73</v>
      </c>
      <c r="G9" s="13"/>
      <c r="H9" s="1093"/>
      <c r="I9" s="1094"/>
      <c r="J9" s="1094"/>
      <c r="K9" s="1094"/>
      <c r="L9" s="1094"/>
      <c r="M9" s="1094"/>
      <c r="N9" s="1094"/>
      <c r="O9" s="1095"/>
      <c r="P9" s="13"/>
      <c r="Q9" s="1100"/>
      <c r="R9" s="1101"/>
      <c r="S9" s="1101"/>
      <c r="T9" s="1101"/>
      <c r="U9" s="1101"/>
      <c r="V9" s="1101"/>
      <c r="W9" s="1102"/>
      <c r="X9" s="13"/>
      <c r="Y9" s="1100" t="e">
        <f>+#REF!</f>
        <v>#REF!</v>
      </c>
      <c r="Z9" s="1101"/>
      <c r="AA9" s="1101"/>
      <c r="AB9" s="1101"/>
      <c r="AC9" s="1101"/>
      <c r="AD9" s="1101"/>
      <c r="AE9" s="1102"/>
      <c r="AF9" s="13"/>
      <c r="AG9" s="1100"/>
      <c r="AH9" s="1101"/>
      <c r="AI9" s="1101"/>
      <c r="AJ9" s="1101"/>
      <c r="AK9" s="1101"/>
      <c r="AL9" s="1101"/>
      <c r="AM9" s="1101"/>
      <c r="AN9" s="1102"/>
      <c r="AO9" s="26"/>
      <c r="AP9" s="55" t="e">
        <f>SUM(H9:AN9)</f>
        <v>#REF!</v>
      </c>
      <c r="AQ9" s="26"/>
      <c r="AR9" s="55"/>
      <c r="AS9" s="26"/>
      <c r="AT9" s="55"/>
      <c r="AU9" s="54"/>
      <c r="AV9" s="54"/>
      <c r="AW9" s="54"/>
      <c r="AX9" s="54"/>
    </row>
    <row r="10" spans="2:50" ht="26.25" hidden="1" customHeight="1" x14ac:dyDescent="0.25">
      <c r="B10" s="1121"/>
      <c r="D10" s="1113"/>
      <c r="E10" s="13"/>
      <c r="F10" s="24" t="s">
        <v>74</v>
      </c>
      <c r="G10" s="13"/>
      <c r="H10" s="1096"/>
      <c r="I10" s="1097"/>
      <c r="J10" s="1097"/>
      <c r="K10" s="1097"/>
      <c r="L10" s="1097"/>
      <c r="M10" s="1097"/>
      <c r="N10" s="1097"/>
      <c r="O10" s="1098"/>
      <c r="P10" s="13"/>
      <c r="Q10" s="1116"/>
      <c r="R10" s="1116"/>
      <c r="S10" s="1116"/>
      <c r="T10" s="1116"/>
      <c r="U10" s="1116"/>
      <c r="V10" s="1116"/>
      <c r="W10" s="1116"/>
      <c r="X10" s="13"/>
      <c r="Y10" s="1116" t="e">
        <f>+#REF!</f>
        <v>#REF!</v>
      </c>
      <c r="Z10" s="1116"/>
      <c r="AA10" s="1116"/>
      <c r="AB10" s="1116"/>
      <c r="AC10" s="1116"/>
      <c r="AD10" s="1116"/>
      <c r="AE10" s="1116"/>
      <c r="AF10" s="13"/>
      <c r="AG10" s="1096"/>
      <c r="AH10" s="1097"/>
      <c r="AI10" s="1097"/>
      <c r="AJ10" s="1097"/>
      <c r="AK10" s="1097"/>
      <c r="AL10" s="1097"/>
      <c r="AM10" s="1097"/>
      <c r="AN10" s="1098"/>
      <c r="AO10" s="44"/>
      <c r="AP10" s="35" t="e">
        <f>SUM(H10:AN10)</f>
        <v>#REF!</v>
      </c>
      <c r="AQ10" s="44"/>
      <c r="AR10" s="65"/>
      <c r="AS10" s="44"/>
      <c r="AT10" s="65"/>
      <c r="AU10" s="14"/>
      <c r="AV10" s="14"/>
      <c r="AW10" s="14"/>
      <c r="AX10" s="14"/>
    </row>
    <row r="11" spans="2:50" ht="3" customHeight="1" x14ac:dyDescent="0.25">
      <c r="B11" s="1121"/>
      <c r="D11" s="27"/>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26"/>
      <c r="AP11" s="13"/>
      <c r="AQ11" s="26"/>
      <c r="AR11" s="13"/>
      <c r="AS11" s="26"/>
      <c r="AT11" s="13"/>
      <c r="AU11" s="14"/>
      <c r="AV11" s="14"/>
      <c r="AW11" s="14"/>
      <c r="AX11" s="14"/>
    </row>
    <row r="12" spans="2:50" ht="23.25" customHeight="1" x14ac:dyDescent="0.25">
      <c r="B12" s="1121"/>
      <c r="D12" s="1112"/>
      <c r="E12" s="13"/>
      <c r="F12" s="24" t="s">
        <v>73</v>
      </c>
      <c r="G12" s="13"/>
      <c r="H12" s="1093"/>
      <c r="I12" s="1094"/>
      <c r="J12" s="1094"/>
      <c r="K12" s="1094"/>
      <c r="L12" s="1094"/>
      <c r="M12" s="1094"/>
      <c r="N12" s="1094"/>
      <c r="O12" s="1095"/>
      <c r="P12" s="13"/>
      <c r="Q12" s="1093" t="e">
        <f>+#REF!</f>
        <v>#REF!</v>
      </c>
      <c r="R12" s="1114"/>
      <c r="S12" s="1114"/>
      <c r="T12" s="1114"/>
      <c r="U12" s="1114"/>
      <c r="V12" s="1114"/>
      <c r="W12" s="1115"/>
      <c r="X12" s="15"/>
      <c r="Y12" s="1123">
        <f>+'A. CARTOGRÁFICA RADIO NACIONAL'!AS301</f>
        <v>15332</v>
      </c>
      <c r="Z12" s="1124"/>
      <c r="AA12" s="1124"/>
      <c r="AB12" s="1124"/>
      <c r="AC12" s="1124"/>
      <c r="AD12" s="1124"/>
      <c r="AE12" s="1124"/>
      <c r="AF12" s="13"/>
      <c r="AG12" s="1093">
        <f>+'RADIO DIC'!T96</f>
        <v>0</v>
      </c>
      <c r="AH12" s="1094"/>
      <c r="AI12" s="1094"/>
      <c r="AJ12" s="1094"/>
      <c r="AK12" s="1094"/>
      <c r="AL12" s="1094"/>
      <c r="AM12" s="1094"/>
      <c r="AN12" s="1095"/>
      <c r="AO12" s="26"/>
      <c r="AP12" s="34" t="e">
        <f>SUM(H12:AN12)</f>
        <v>#REF!</v>
      </c>
      <c r="AQ12" s="26"/>
      <c r="AR12" s="66"/>
      <c r="AS12" s="26"/>
      <c r="AT12" s="66"/>
      <c r="AU12" t="s">
        <v>673</v>
      </c>
      <c r="AV12">
        <v>47886.6</v>
      </c>
      <c r="AW12">
        <f>+AV12*15%</f>
        <v>7182.99</v>
      </c>
    </row>
    <row r="13" spans="2:50" ht="23.25" customHeight="1" x14ac:dyDescent="0.25">
      <c r="B13" s="1122"/>
      <c r="D13" s="1113"/>
      <c r="E13" s="13"/>
      <c r="F13" s="24" t="s">
        <v>74</v>
      </c>
      <c r="G13" s="13"/>
      <c r="H13" s="1096"/>
      <c r="I13" s="1097"/>
      <c r="J13" s="1097"/>
      <c r="K13" s="1097"/>
      <c r="L13" s="1097"/>
      <c r="M13" s="1097"/>
      <c r="N13" s="1097"/>
      <c r="O13" s="1098"/>
      <c r="P13" s="13"/>
      <c r="Q13" s="1096" t="e">
        <f>+#REF!</f>
        <v>#REF!</v>
      </c>
      <c r="R13" s="1097"/>
      <c r="S13" s="1097"/>
      <c r="T13" s="1097"/>
      <c r="U13" s="1097"/>
      <c r="V13" s="1097"/>
      <c r="W13" s="1098"/>
      <c r="X13" s="53"/>
      <c r="Y13" s="1116">
        <f>+'A. CARTOGRÁFICA RADIO NACIONAL'!AX301</f>
        <v>100568.63333333335</v>
      </c>
      <c r="Z13" s="1116"/>
      <c r="AA13" s="1116"/>
      <c r="AB13" s="1116"/>
      <c r="AC13" s="1116"/>
      <c r="AD13" s="1116"/>
      <c r="AE13" s="1116"/>
      <c r="AF13" s="13"/>
      <c r="AG13" s="1096">
        <f>+'RADIO DIC'!Y96</f>
        <v>0</v>
      </c>
      <c r="AH13" s="1097"/>
      <c r="AI13" s="1097"/>
      <c r="AJ13" s="1097"/>
      <c r="AK13" s="1097"/>
      <c r="AL13" s="1097"/>
      <c r="AM13" s="1097"/>
      <c r="AN13" s="1098"/>
      <c r="AO13" s="44"/>
      <c r="AP13" s="35" t="e">
        <f>+Q13+Y13+AG13</f>
        <v>#REF!</v>
      </c>
      <c r="AQ13" s="44"/>
      <c r="AR13" s="65"/>
      <c r="AS13" s="44"/>
      <c r="AT13" s="65"/>
      <c r="AU13">
        <v>63654.730158730155</v>
      </c>
      <c r="AV13" s="223" t="e">
        <f>+AU13+AP13</f>
        <v>#REF!</v>
      </c>
      <c r="AW13" s="223" t="e">
        <f>+AV13*20%</f>
        <v>#REF!</v>
      </c>
    </row>
    <row r="14" spans="2:50" ht="3" customHeight="1" x14ac:dyDescent="0.25">
      <c r="B14" s="62"/>
      <c r="D14" s="23"/>
      <c r="E14" s="23"/>
      <c r="F14" s="23"/>
      <c r="G14" s="23"/>
      <c r="H14" s="63"/>
      <c r="I14" s="63"/>
      <c r="J14" s="63"/>
      <c r="K14" s="63"/>
      <c r="L14" s="63"/>
      <c r="M14" s="63"/>
      <c r="N14" s="63"/>
      <c r="O14" s="63"/>
      <c r="P14" s="23"/>
      <c r="Q14" s="63"/>
      <c r="R14" s="63"/>
      <c r="S14" s="63"/>
      <c r="T14" s="63"/>
      <c r="U14" s="63"/>
      <c r="V14" s="63"/>
      <c r="W14" s="63"/>
      <c r="X14" s="23"/>
      <c r="Y14" s="63"/>
      <c r="Z14" s="63"/>
      <c r="AA14" s="63"/>
      <c r="AB14" s="63"/>
      <c r="AC14" s="63"/>
      <c r="AD14" s="63"/>
      <c r="AE14" s="63"/>
      <c r="AF14" s="23"/>
      <c r="AG14" s="63"/>
      <c r="AH14" s="63"/>
      <c r="AI14" s="63"/>
      <c r="AJ14" s="63"/>
      <c r="AK14" s="63"/>
      <c r="AL14" s="63"/>
      <c r="AM14" s="63"/>
      <c r="AN14" s="63"/>
      <c r="AO14" s="44"/>
      <c r="AP14" s="63"/>
      <c r="AQ14" s="44"/>
      <c r="AR14" s="63"/>
      <c r="AS14" s="44"/>
      <c r="AT14" s="63"/>
      <c r="AU14" s="67"/>
      <c r="AV14" s="223"/>
      <c r="AW14" s="223"/>
    </row>
    <row r="15" spans="2:50" ht="21.75" customHeight="1" x14ac:dyDescent="0.25">
      <c r="D15" s="1106" t="s">
        <v>4</v>
      </c>
      <c r="E15" s="13"/>
      <c r="F15" s="60" t="s">
        <v>73</v>
      </c>
      <c r="G15" s="13"/>
      <c r="H15" s="1107" t="e">
        <f>+#REF!+H12+H9</f>
        <v>#REF!</v>
      </c>
      <c r="I15" s="1108"/>
      <c r="J15" s="1108"/>
      <c r="K15" s="1108"/>
      <c r="L15" s="1108"/>
      <c r="M15" s="1108"/>
      <c r="N15" s="1108"/>
      <c r="O15" s="1109"/>
      <c r="P15" s="13"/>
      <c r="Q15" s="1087" t="e">
        <f>+Q12+Q9</f>
        <v>#REF!</v>
      </c>
      <c r="R15" s="1110"/>
      <c r="S15" s="1110"/>
      <c r="T15" s="1110"/>
      <c r="U15" s="1110"/>
      <c r="V15" s="1110"/>
      <c r="W15" s="1111"/>
      <c r="X15" s="13"/>
      <c r="Y15" s="1087" t="e">
        <f>+Y12+Y9</f>
        <v>#REF!</v>
      </c>
      <c r="Z15" s="1088"/>
      <c r="AA15" s="1088"/>
      <c r="AB15" s="1088"/>
      <c r="AC15" s="1088"/>
      <c r="AD15" s="1088"/>
      <c r="AE15" s="1089"/>
      <c r="AF15" s="13"/>
      <c r="AG15" s="1087">
        <f>+AG12+AG9</f>
        <v>0</v>
      </c>
      <c r="AH15" s="1088"/>
      <c r="AI15" s="1088"/>
      <c r="AJ15" s="1088"/>
      <c r="AK15" s="1088"/>
      <c r="AL15" s="1088"/>
      <c r="AM15" s="1088"/>
      <c r="AN15" s="1089"/>
      <c r="AO15" s="25"/>
      <c r="AP15" s="37" t="e">
        <f>+AP12+AP9</f>
        <v>#REF!</v>
      </c>
      <c r="AQ15" s="25"/>
      <c r="AR15" s="37"/>
      <c r="AS15" s="25"/>
      <c r="AT15" s="37"/>
      <c r="AU15" s="224" t="s">
        <v>674</v>
      </c>
      <c r="AV15" s="223">
        <v>60250</v>
      </c>
      <c r="AW15">
        <f>+AV15*15%</f>
        <v>9037.5</v>
      </c>
    </row>
    <row r="16" spans="2:50" ht="1.5" customHeight="1" x14ac:dyDescent="0.25">
      <c r="D16" s="1106"/>
      <c r="E16" s="13"/>
      <c r="F16" s="25"/>
      <c r="G16" s="26"/>
      <c r="H16" s="25"/>
      <c r="I16" s="26"/>
      <c r="J16" s="25"/>
      <c r="K16" s="26"/>
      <c r="L16" s="25"/>
      <c r="M16" s="26"/>
      <c r="N16" s="25"/>
      <c r="O16" s="26"/>
      <c r="P16" s="26"/>
      <c r="Q16" s="25"/>
      <c r="R16" s="26"/>
      <c r="S16" s="25"/>
      <c r="T16" s="26"/>
      <c r="U16" s="25"/>
      <c r="V16" s="26"/>
      <c r="W16" s="25"/>
      <c r="X16" s="26"/>
      <c r="Y16" s="25"/>
      <c r="Z16" s="26"/>
      <c r="AA16" s="25"/>
      <c r="AB16" s="26"/>
      <c r="AC16" s="25"/>
      <c r="AD16" s="26"/>
      <c r="AE16" s="25"/>
      <c r="AF16" s="26"/>
      <c r="AG16" s="25"/>
      <c r="AH16" s="26"/>
      <c r="AI16" s="25"/>
      <c r="AJ16" s="26"/>
      <c r="AK16" s="25"/>
      <c r="AL16" s="26"/>
      <c r="AM16" s="25"/>
      <c r="AN16" s="26"/>
      <c r="AO16" s="25"/>
      <c r="AP16" s="25"/>
      <c r="AQ16" s="25"/>
      <c r="AR16" s="25"/>
      <c r="AS16" s="25"/>
      <c r="AT16" s="25"/>
      <c r="AU16" s="68"/>
      <c r="AV16" s="223"/>
      <c r="AW16" s="223"/>
    </row>
    <row r="17" spans="4:50" ht="21.75" customHeight="1" x14ac:dyDescent="0.25">
      <c r="D17" s="1106"/>
      <c r="E17" s="13"/>
      <c r="F17" s="36" t="s">
        <v>74</v>
      </c>
      <c r="G17" s="13"/>
      <c r="H17" s="1090" t="e">
        <f>+#REF!+H13+H10</f>
        <v>#REF!</v>
      </c>
      <c r="I17" s="1091"/>
      <c r="J17" s="1091"/>
      <c r="K17" s="1091"/>
      <c r="L17" s="1091"/>
      <c r="M17" s="1091"/>
      <c r="N17" s="1091"/>
      <c r="O17" s="1092"/>
      <c r="P17" s="13"/>
      <c r="Q17" s="1090" t="e">
        <f>+Q13+Q10</f>
        <v>#REF!</v>
      </c>
      <c r="R17" s="1091"/>
      <c r="S17" s="1091"/>
      <c r="T17" s="1091"/>
      <c r="U17" s="1091"/>
      <c r="V17" s="1091"/>
      <c r="W17" s="1092"/>
      <c r="X17" s="13"/>
      <c r="Y17" s="1090" t="e">
        <f>+Y13+Y10</f>
        <v>#REF!</v>
      </c>
      <c r="Z17" s="1091"/>
      <c r="AA17" s="1091"/>
      <c r="AB17" s="1091"/>
      <c r="AC17" s="1091"/>
      <c r="AD17" s="1091"/>
      <c r="AE17" s="1092"/>
      <c r="AF17" s="13"/>
      <c r="AG17" s="1090">
        <f>+AG13+AG10</f>
        <v>0</v>
      </c>
      <c r="AH17" s="1091"/>
      <c r="AI17" s="1091"/>
      <c r="AJ17" s="1091"/>
      <c r="AK17" s="1091"/>
      <c r="AL17" s="1091"/>
      <c r="AM17" s="1091"/>
      <c r="AN17" s="1092"/>
      <c r="AO17" s="47"/>
      <c r="AP17" s="38" t="e">
        <f>+AP13+AP10</f>
        <v>#REF!</v>
      </c>
      <c r="AQ17" s="47"/>
      <c r="AR17" s="38"/>
      <c r="AS17" s="47"/>
      <c r="AT17" s="38"/>
      <c r="AU17" s="224" t="s">
        <v>675</v>
      </c>
      <c r="AV17" s="223">
        <v>47555.8</v>
      </c>
      <c r="AW17">
        <f>+AV17*15%</f>
        <v>7133.37</v>
      </c>
    </row>
    <row r="18" spans="4:50" x14ac:dyDescent="0.25">
      <c r="AP18" s="235"/>
      <c r="AU18" s="68"/>
      <c r="AV18" s="223" t="e">
        <f>+AV17+AV16+AV15+AV13+AV12</f>
        <v>#REF!</v>
      </c>
      <c r="AW18" s="223" t="e">
        <f>+AW17+AW16+AW15+AW13+AW12</f>
        <v>#REF!</v>
      </c>
    </row>
    <row r="19" spans="4:50" x14ac:dyDescent="0.25">
      <c r="AU19" s="68"/>
      <c r="AV19" s="223"/>
      <c r="AW19" s="223"/>
    </row>
    <row r="20" spans="4:50" x14ac:dyDescent="0.25">
      <c r="AV20" s="245" t="e">
        <f>+AV18-AV15</f>
        <v>#REF!</v>
      </c>
      <c r="AW20" s="245" t="e">
        <f>+AW18-AW15</f>
        <v>#REF!</v>
      </c>
      <c r="AX20" s="245" t="e">
        <f>+AV20-AW20</f>
        <v>#REF!</v>
      </c>
    </row>
  </sheetData>
  <mergeCells count="39">
    <mergeCell ref="Q4:W4"/>
    <mergeCell ref="Y10:AE10"/>
    <mergeCell ref="B9:B13"/>
    <mergeCell ref="Y12:AE12"/>
    <mergeCell ref="H13:O13"/>
    <mergeCell ref="Q13:W13"/>
    <mergeCell ref="Y13:AE13"/>
    <mergeCell ref="Q15:W15"/>
    <mergeCell ref="H17:O17"/>
    <mergeCell ref="Q17:W17"/>
    <mergeCell ref="Y4:AE4"/>
    <mergeCell ref="D12:D13"/>
    <mergeCell ref="H12:O12"/>
    <mergeCell ref="Q12:W12"/>
    <mergeCell ref="D9:D10"/>
    <mergeCell ref="H9:O9"/>
    <mergeCell ref="Q9:W9"/>
    <mergeCell ref="H10:O10"/>
    <mergeCell ref="Q10:W10"/>
    <mergeCell ref="Y9:AE9"/>
    <mergeCell ref="F4:F5"/>
    <mergeCell ref="D4:D7"/>
    <mergeCell ref="H4:O4"/>
    <mergeCell ref="AT4:AT5"/>
    <mergeCell ref="AR4:AR5"/>
    <mergeCell ref="AR2:AT2"/>
    <mergeCell ref="AG15:AN15"/>
    <mergeCell ref="AG17:AN17"/>
    <mergeCell ref="AG12:AN12"/>
    <mergeCell ref="AG13:AN13"/>
    <mergeCell ref="AP4:AP5"/>
    <mergeCell ref="AG4:AN4"/>
    <mergeCell ref="AG9:AN9"/>
    <mergeCell ref="AG10:AN10"/>
    <mergeCell ref="B2:AP2"/>
    <mergeCell ref="Y17:AE17"/>
    <mergeCell ref="Y15:AE15"/>
    <mergeCell ref="D15:D17"/>
    <mergeCell ref="H15:O1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PAUTA CONSOLIDADA</vt:lpstr>
      <vt:lpstr>A. CARTOGRÁFICA RADIO NACIONAL</vt:lpstr>
      <vt:lpstr>CENSO EXP. TELEVISIÓN LOCAL</vt:lpstr>
      <vt:lpstr>PAUTA RADIO LOCAL </vt:lpstr>
      <vt:lpstr>PAUTA PRENSA LOCAL </vt:lpstr>
      <vt:lpstr>COBERTURA DE RADIO</vt:lpstr>
      <vt:lpstr>PLAN DE CINES</vt:lpstr>
      <vt:lpstr>RADIO DIC</vt:lpstr>
      <vt:lpstr>RADIO LOCAL </vt:lpstr>
      <vt:lpstr>FLOW</vt:lpstr>
      <vt:lpstr>'CENSO EXP. TELEVISIÓN LOCAL'!Área_de_impresión</vt:lpstr>
      <vt:lpstr>'CENSO EXP. TELEVISIÓN LOCAL'!Títulos_a_imprimir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dc:creator>
  <cp:lastModifiedBy>INEC Diana Soriano</cp:lastModifiedBy>
  <cp:lastPrinted>2019-04-27T01:15:53Z</cp:lastPrinted>
  <dcterms:created xsi:type="dcterms:W3CDTF">2019-04-16T16:26:39Z</dcterms:created>
  <dcterms:modified xsi:type="dcterms:W3CDTF">2020-10-22T21:19:03Z</dcterms:modified>
  <cp:contentStatus/>
</cp:coreProperties>
</file>